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45203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Blek fingersvamp
Gul taggsvamp
Tallticka
Brandticka
Dropptaggsvamp
Fjällig taggsvamp s.str.
Grovticka
Grön sköldmossa
Jättesvampmal
Trådticka</t>
        </is>
      </c>
      <c r="S2">
        <f>HYPERLINK("https://klasma.github.io/Logging_BOTKYRKA/artfynd/A 43913-2021.xlsx", "A 43913-2021")</f>
        <v/>
      </c>
      <c r="T2">
        <f>HYPERLINK("https://klasma.github.io/Logging_BOTKYRKA/kartor/A 43913-2021.png", "A 43913-2021")</f>
        <v/>
      </c>
      <c r="U2">
        <f>HYPERLINK("https://klasma.github.io/Logging_BOTKYRKA/knärot/A 43913-2021.png", "A 43913-2021")</f>
        <v/>
      </c>
      <c r="V2">
        <f>HYPERLINK("https://klasma.github.io/Logging_BOTKYRKA/klagomål/A 43913-2021.docx", "A 43913-2021")</f>
        <v/>
      </c>
      <c r="W2">
        <f>HYPERLINK("https://klasma.github.io/Logging_BOTKYRKA/klagomålsmail/A 43913-2021.docx", "A 43913-2021")</f>
        <v/>
      </c>
      <c r="X2">
        <f>HYPERLINK("https://klasma.github.io/Logging_BOTKYRKA/tillsyn/A 43913-2021.docx", "A 43913-2021")</f>
        <v/>
      </c>
      <c r="Y2">
        <f>HYPERLINK("https://klasma.github.io/Logging_BOTKYRKA/tillsynsmail/A 43913-2021.docx", "A 43913-2021")</f>
        <v/>
      </c>
    </row>
    <row r="3" ht="15" customHeight="1">
      <c r="A3" t="inlineStr">
        <is>
          <t>A 24599-2022</t>
        </is>
      </c>
      <c r="B3" s="1" t="n">
        <v>44727</v>
      </c>
      <c r="C3" s="1" t="n">
        <v>45203</v>
      </c>
      <c r="D3" t="inlineStr">
        <is>
          <t>STOCKHOLMS LÄN</t>
        </is>
      </c>
      <c r="E3" t="inlineStr">
        <is>
          <t>BOTKYRKA</t>
        </is>
      </c>
      <c r="G3" t="n">
        <v>1.5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Igelkottsröksvamp
Sotriska
Vanlig groda
Mattlummer</t>
        </is>
      </c>
      <c r="S3">
        <f>HYPERLINK("https://klasma.github.io/Logging_BOTKYRKA/artfynd/A 24599-2022.xlsx", "A 24599-2022")</f>
        <v/>
      </c>
      <c r="T3">
        <f>HYPERLINK("https://klasma.github.io/Logging_BOTKYRKA/kartor/A 24599-2022.png", "A 24599-2022")</f>
        <v/>
      </c>
      <c r="V3">
        <f>HYPERLINK("https://klasma.github.io/Logging_BOTKYRKA/klagomål/A 24599-2022.docx", "A 24599-2022")</f>
        <v/>
      </c>
      <c r="W3">
        <f>HYPERLINK("https://klasma.github.io/Logging_BOTKYRKA/klagomålsmail/A 24599-2022.docx", "A 24599-2022")</f>
        <v/>
      </c>
      <c r="X3">
        <f>HYPERLINK("https://klasma.github.io/Logging_BOTKYRKA/tillsyn/A 24599-2022.docx", "A 24599-2022")</f>
        <v/>
      </c>
      <c r="Y3">
        <f>HYPERLINK("https://klasma.github.io/Logging_BOTKYRKA/tillsynsmail/A 24599-2022.docx", "A 24599-2022")</f>
        <v/>
      </c>
    </row>
    <row r="4" ht="15" customHeight="1">
      <c r="A4" t="inlineStr">
        <is>
          <t>A 53981-2020</t>
        </is>
      </c>
      <c r="B4" s="1" t="n">
        <v>44125</v>
      </c>
      <c r="C4" s="1" t="n">
        <v>45203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6.3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HYPERLINK("https://klasma.github.io/Logging_BOTKYRKA/artfynd/A 53981-2020.xlsx", "A 53981-2020")</f>
        <v/>
      </c>
      <c r="T4">
        <f>HYPERLINK("https://klasma.github.io/Logging_BOTKYRKA/kartor/A 53981-2020.png", "A 53981-2020")</f>
        <v/>
      </c>
      <c r="V4">
        <f>HYPERLINK("https://klasma.github.io/Logging_BOTKYRKA/klagomål/A 53981-2020.docx", "A 53981-2020")</f>
        <v/>
      </c>
      <c r="W4">
        <f>HYPERLINK("https://klasma.github.io/Logging_BOTKYRKA/klagomålsmail/A 53981-2020.docx", "A 53981-2020")</f>
        <v/>
      </c>
      <c r="X4">
        <f>HYPERLINK("https://klasma.github.io/Logging_BOTKYRKA/tillsyn/A 53981-2020.docx", "A 53981-2020")</f>
        <v/>
      </c>
      <c r="Y4">
        <f>HYPERLINK("https://klasma.github.io/Logging_BOTKYRKA/tillsynsmail/A 53981-2020.docx", "A 53981-2020")</f>
        <v/>
      </c>
    </row>
    <row r="5" ht="15" customHeight="1">
      <c r="A5" t="inlineStr">
        <is>
          <t>A 43900-2021</t>
        </is>
      </c>
      <c r="B5" s="1" t="n">
        <v>44434</v>
      </c>
      <c r="C5" s="1" t="n">
        <v>45203</v>
      </c>
      <c r="D5" t="inlineStr">
        <is>
          <t>STOCKHOLMS LÄN</t>
        </is>
      </c>
      <c r="E5" t="inlineStr">
        <is>
          <t>BOTKYRKA</t>
        </is>
      </c>
      <c r="F5" t="inlineStr">
        <is>
          <t>Kommuner</t>
        </is>
      </c>
      <c r="G5" t="n">
        <v>3.1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Motaggsvamp
Ullticka
Brandticka</t>
        </is>
      </c>
      <c r="S5">
        <f>HYPERLINK("https://klasma.github.io/Logging_BOTKYRKA/artfynd/A 43900-2021.xlsx", "A 43900-2021")</f>
        <v/>
      </c>
      <c r="T5">
        <f>HYPERLINK("https://klasma.github.io/Logging_BOTKYRKA/kartor/A 43900-2021.png", "A 43900-2021")</f>
        <v/>
      </c>
      <c r="V5">
        <f>HYPERLINK("https://klasma.github.io/Logging_BOTKYRKA/klagomål/A 43900-2021.docx", "A 43900-2021")</f>
        <v/>
      </c>
      <c r="W5">
        <f>HYPERLINK("https://klasma.github.io/Logging_BOTKYRKA/klagomålsmail/A 43900-2021.docx", "A 43900-2021")</f>
        <v/>
      </c>
      <c r="X5">
        <f>HYPERLINK("https://klasma.github.io/Logging_BOTKYRKA/tillsyn/A 43900-2021.docx", "A 43900-2021")</f>
        <v/>
      </c>
      <c r="Y5">
        <f>HYPERLINK("https://klasma.github.io/Logging_BOTKYRKA/tillsynsmail/A 43900-2021.docx", "A 43900-2021")</f>
        <v/>
      </c>
    </row>
    <row r="6" ht="15" customHeight="1">
      <c r="A6" t="inlineStr">
        <is>
          <t>A 1335-2020</t>
        </is>
      </c>
      <c r="B6" s="1" t="n">
        <v>43843</v>
      </c>
      <c r="C6" s="1" t="n">
        <v>45203</v>
      </c>
      <c r="D6" t="inlineStr">
        <is>
          <t>STOCKHOLMS LÄN</t>
        </is>
      </c>
      <c r="E6" t="inlineStr">
        <is>
          <t>BOTKYRKA</t>
        </is>
      </c>
      <c r="G6" t="n">
        <v>13.4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Vedspik
Blodticka</t>
        </is>
      </c>
      <c r="S6">
        <f>HYPERLINK("https://klasma.github.io/Logging_BOTKYRKA/artfynd/A 1335-2020.xlsx", "A 1335-2020")</f>
        <v/>
      </c>
      <c r="T6">
        <f>HYPERLINK("https://klasma.github.io/Logging_BOTKYRKA/kartor/A 1335-2020.png", "A 1335-2020")</f>
        <v/>
      </c>
      <c r="V6">
        <f>HYPERLINK("https://klasma.github.io/Logging_BOTKYRKA/klagomål/A 1335-2020.docx", "A 1335-2020")</f>
        <v/>
      </c>
      <c r="W6">
        <f>HYPERLINK("https://klasma.github.io/Logging_BOTKYRKA/klagomålsmail/A 1335-2020.docx", "A 1335-2020")</f>
        <v/>
      </c>
      <c r="X6">
        <f>HYPERLINK("https://klasma.github.io/Logging_BOTKYRKA/tillsyn/A 1335-2020.docx", "A 1335-2020")</f>
        <v/>
      </c>
      <c r="Y6">
        <f>HYPERLINK("https://klasma.github.io/Logging_BOTKYRKA/tillsynsmail/A 1335-2020.docx", "A 1335-2020")</f>
        <v/>
      </c>
    </row>
    <row r="7" ht="15" customHeight="1">
      <c r="A7" t="inlineStr">
        <is>
          <t>A 4058-2020</t>
        </is>
      </c>
      <c r="B7" s="1" t="n">
        <v>43857</v>
      </c>
      <c r="C7" s="1" t="n">
        <v>45203</v>
      </c>
      <c r="D7" t="inlineStr">
        <is>
          <t>STOCKHOLMS LÄN</t>
        </is>
      </c>
      <c r="E7" t="inlineStr">
        <is>
          <t>BOTKYRKA</t>
        </is>
      </c>
      <c r="G7" t="n">
        <v>17.9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Ekticka
Springkorn</t>
        </is>
      </c>
      <c r="S7">
        <f>HYPERLINK("https://klasma.github.io/Logging_BOTKYRKA/artfynd/A 4058-2020.xlsx", "A 4058-2020")</f>
        <v/>
      </c>
      <c r="T7">
        <f>HYPERLINK("https://klasma.github.io/Logging_BOTKYRKA/kartor/A 4058-2020.png", "A 4058-2020")</f>
        <v/>
      </c>
      <c r="V7">
        <f>HYPERLINK("https://klasma.github.io/Logging_BOTKYRKA/klagomål/A 4058-2020.docx", "A 4058-2020")</f>
        <v/>
      </c>
      <c r="W7">
        <f>HYPERLINK("https://klasma.github.io/Logging_BOTKYRKA/klagomålsmail/A 4058-2020.docx", "A 4058-2020")</f>
        <v/>
      </c>
      <c r="X7">
        <f>HYPERLINK("https://klasma.github.io/Logging_BOTKYRKA/tillsyn/A 4058-2020.docx", "A 4058-2020")</f>
        <v/>
      </c>
      <c r="Y7">
        <f>HYPERLINK("https://klasma.github.io/Logging_BOTKYRKA/tillsynsmail/A 4058-2020.docx", "A 4058-2020")</f>
        <v/>
      </c>
    </row>
    <row r="8" ht="15" customHeight="1">
      <c r="A8" t="inlineStr">
        <is>
          <t>A 1697-2023</t>
        </is>
      </c>
      <c r="B8" s="1" t="n">
        <v>44938</v>
      </c>
      <c r="C8" s="1" t="n">
        <v>45203</v>
      </c>
      <c r="D8" t="inlineStr">
        <is>
          <t>STOCKHOLMS LÄN</t>
        </is>
      </c>
      <c r="E8" t="inlineStr">
        <is>
          <t>BOTKYRKA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Lunglav
Bårdlav</t>
        </is>
      </c>
      <c r="S8">
        <f>HYPERLINK("https://klasma.github.io/Logging_BOTKYRKA/artfynd/A 1697-2023.xlsx", "A 1697-2023")</f>
        <v/>
      </c>
      <c r="T8">
        <f>HYPERLINK("https://klasma.github.io/Logging_BOTKYRKA/kartor/A 1697-2023.png", "A 1697-2023")</f>
        <v/>
      </c>
      <c r="V8">
        <f>HYPERLINK("https://klasma.github.io/Logging_BOTKYRKA/klagomål/A 1697-2023.docx", "A 1697-2023")</f>
        <v/>
      </c>
      <c r="W8">
        <f>HYPERLINK("https://klasma.github.io/Logging_BOTKYRKA/klagomålsmail/A 1697-2023.docx", "A 1697-2023")</f>
        <v/>
      </c>
      <c r="X8">
        <f>HYPERLINK("https://klasma.github.io/Logging_BOTKYRKA/tillsyn/A 1697-2023.docx", "A 1697-2023")</f>
        <v/>
      </c>
      <c r="Y8">
        <f>HYPERLINK("https://klasma.github.io/Logging_BOTKYRKA/tillsynsmail/A 1697-2023.docx", "A 1697-2023")</f>
        <v/>
      </c>
    </row>
    <row r="9" ht="15" customHeight="1">
      <c r="A9" t="inlineStr">
        <is>
          <t>A 57725-2018</t>
        </is>
      </c>
      <c r="B9" s="1" t="n">
        <v>43405</v>
      </c>
      <c r="C9" s="1" t="n">
        <v>45203</v>
      </c>
      <c r="D9" t="inlineStr">
        <is>
          <t>STOCKHOLMS LÄN</t>
        </is>
      </c>
      <c r="E9" t="inlineStr">
        <is>
          <t>BOTKYRKA</t>
        </is>
      </c>
      <c r="F9" t="inlineStr">
        <is>
          <t>Kommuner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HYPERLINK("https://klasma.github.io/Logging_BOTKYRKA/artfynd/A 57725-2018.xlsx", "A 57725-2018")</f>
        <v/>
      </c>
      <c r="T9">
        <f>HYPERLINK("https://klasma.github.io/Logging_BOTKYRKA/kartor/A 57725-2018.png", "A 57725-2018")</f>
        <v/>
      </c>
      <c r="V9">
        <f>HYPERLINK("https://klasma.github.io/Logging_BOTKYRKA/klagomål/A 57725-2018.docx", "A 57725-2018")</f>
        <v/>
      </c>
      <c r="W9">
        <f>HYPERLINK("https://klasma.github.io/Logging_BOTKYRKA/klagomålsmail/A 57725-2018.docx", "A 57725-2018")</f>
        <v/>
      </c>
      <c r="X9">
        <f>HYPERLINK("https://klasma.github.io/Logging_BOTKYRKA/tillsyn/A 57725-2018.docx", "A 57725-2018")</f>
        <v/>
      </c>
      <c r="Y9">
        <f>HYPERLINK("https://klasma.github.io/Logging_BOTKYRKA/tillsynsmail/A 57725-2018.docx", "A 57725-2018")</f>
        <v/>
      </c>
    </row>
    <row r="10" ht="15" customHeight="1">
      <c r="A10" t="inlineStr">
        <is>
          <t>A 16236-2020</t>
        </is>
      </c>
      <c r="B10" s="1" t="n">
        <v>43917</v>
      </c>
      <c r="C10" s="1" t="n">
        <v>45203</v>
      </c>
      <c r="D10" t="inlineStr">
        <is>
          <t>STOCKHOLMS LÄN</t>
        </is>
      </c>
      <c r="E10" t="inlineStr">
        <is>
          <t>BOTKYRKA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Granbarkgnagare</t>
        </is>
      </c>
      <c r="S10">
        <f>HYPERLINK("https://klasma.github.io/Logging_BOTKYRKA/artfynd/A 16236-2020.xlsx", "A 16236-2020")</f>
        <v/>
      </c>
      <c r="T10">
        <f>HYPERLINK("https://klasma.github.io/Logging_BOTKYRKA/kartor/A 16236-2020.png", "A 16236-2020")</f>
        <v/>
      </c>
      <c r="V10">
        <f>HYPERLINK("https://klasma.github.io/Logging_BOTKYRKA/klagomål/A 16236-2020.docx", "A 16236-2020")</f>
        <v/>
      </c>
      <c r="W10">
        <f>HYPERLINK("https://klasma.github.io/Logging_BOTKYRKA/klagomålsmail/A 16236-2020.docx", "A 16236-2020")</f>
        <v/>
      </c>
      <c r="X10">
        <f>HYPERLINK("https://klasma.github.io/Logging_BOTKYRKA/tillsyn/A 16236-2020.docx", "A 16236-2020")</f>
        <v/>
      </c>
      <c r="Y10">
        <f>HYPERLINK("https://klasma.github.io/Logging_BOTKYRKA/tillsynsmail/A 16236-2020.docx", "A 16236-2020")</f>
        <v/>
      </c>
    </row>
    <row r="11" ht="15" customHeight="1">
      <c r="A11" t="inlineStr">
        <is>
          <t>A 34971-2020</t>
        </is>
      </c>
      <c r="B11" s="1" t="n">
        <v>44039</v>
      </c>
      <c r="C11" s="1" t="n">
        <v>45203</v>
      </c>
      <c r="D11" t="inlineStr">
        <is>
          <t>STOCKHOLMS LÄN</t>
        </is>
      </c>
      <c r="E11" t="inlineStr">
        <is>
          <t>BOTKYRKA</t>
        </is>
      </c>
      <c r="G11" t="n">
        <v>4.2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HYPERLINK("https://klasma.github.io/Logging_BOTKYRKA/artfynd/A 34971-2020.xlsx", "A 34971-2020")</f>
        <v/>
      </c>
      <c r="T11">
        <f>HYPERLINK("https://klasma.github.io/Logging_BOTKYRKA/kartor/A 34971-2020.png", "A 34971-2020")</f>
        <v/>
      </c>
      <c r="V11">
        <f>HYPERLINK("https://klasma.github.io/Logging_BOTKYRKA/klagomål/A 34971-2020.docx", "A 34971-2020")</f>
        <v/>
      </c>
      <c r="W11">
        <f>HYPERLINK("https://klasma.github.io/Logging_BOTKYRKA/klagomålsmail/A 34971-2020.docx", "A 34971-2020")</f>
        <v/>
      </c>
      <c r="X11">
        <f>HYPERLINK("https://klasma.github.io/Logging_BOTKYRKA/tillsyn/A 34971-2020.docx", "A 34971-2020")</f>
        <v/>
      </c>
      <c r="Y11">
        <f>HYPERLINK("https://klasma.github.io/Logging_BOTKYRKA/tillsynsmail/A 34971-2020.docx", "A 34971-2020")</f>
        <v/>
      </c>
    </row>
    <row r="12" ht="15" customHeight="1">
      <c r="A12" t="inlineStr">
        <is>
          <t>A 10469-2022</t>
        </is>
      </c>
      <c r="B12" s="1" t="n">
        <v>44623</v>
      </c>
      <c r="C12" s="1" t="n">
        <v>45203</v>
      </c>
      <c r="D12" t="inlineStr">
        <is>
          <t>STOCKHOLMS LÄN</t>
        </is>
      </c>
      <c r="E12" t="inlineStr">
        <is>
          <t>BOTKYRKA</t>
        </is>
      </c>
      <c r="G12" t="n">
        <v>2.4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HYPERLINK("https://klasma.github.io/Logging_BOTKYRKA/artfynd/A 10469-2022.xlsx", "A 10469-2022")</f>
        <v/>
      </c>
      <c r="T12">
        <f>HYPERLINK("https://klasma.github.io/Logging_BOTKYRKA/kartor/A 10469-2022.png", "A 10469-2022")</f>
        <v/>
      </c>
      <c r="V12">
        <f>HYPERLINK("https://klasma.github.io/Logging_BOTKYRKA/klagomål/A 10469-2022.docx", "A 10469-2022")</f>
        <v/>
      </c>
      <c r="W12">
        <f>HYPERLINK("https://klasma.github.io/Logging_BOTKYRKA/klagomålsmail/A 10469-2022.docx", "A 10469-2022")</f>
        <v/>
      </c>
      <c r="X12">
        <f>HYPERLINK("https://klasma.github.io/Logging_BOTKYRKA/tillsyn/A 10469-2022.docx", "A 10469-2022")</f>
        <v/>
      </c>
      <c r="Y12">
        <f>HYPERLINK("https://klasma.github.io/Logging_BOTKYRKA/tillsynsmail/A 10469-2022.docx", "A 10469-2022")</f>
        <v/>
      </c>
    </row>
    <row r="13" ht="15" customHeight="1">
      <c r="A13" t="inlineStr">
        <is>
          <t>A 18100-2022</t>
        </is>
      </c>
      <c r="B13" s="1" t="n">
        <v>44684</v>
      </c>
      <c r="C13" s="1" t="n">
        <v>45203</v>
      </c>
      <c r="D13" t="inlineStr">
        <is>
          <t>STOCKHOLMS LÄN</t>
        </is>
      </c>
      <c r="E13" t="inlineStr">
        <is>
          <t>BOTKYRKA</t>
        </is>
      </c>
      <c r="G13" t="n">
        <v>3.1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Gullviva</t>
        </is>
      </c>
      <c r="S13">
        <f>HYPERLINK("https://klasma.github.io/Logging_BOTKYRKA/artfynd/A 18100-2022.xlsx", "A 18100-2022")</f>
        <v/>
      </c>
      <c r="T13">
        <f>HYPERLINK("https://klasma.github.io/Logging_BOTKYRKA/kartor/A 18100-2022.png", "A 18100-2022")</f>
        <v/>
      </c>
      <c r="V13">
        <f>HYPERLINK("https://klasma.github.io/Logging_BOTKYRKA/klagomål/A 18100-2022.docx", "A 18100-2022")</f>
        <v/>
      </c>
      <c r="W13">
        <f>HYPERLINK("https://klasma.github.io/Logging_BOTKYRKA/klagomålsmail/A 18100-2022.docx", "A 18100-2022")</f>
        <v/>
      </c>
      <c r="X13">
        <f>HYPERLINK("https://klasma.github.io/Logging_BOTKYRKA/tillsyn/A 18100-2022.docx", "A 18100-2022")</f>
        <v/>
      </c>
      <c r="Y13">
        <f>HYPERLINK("https://klasma.github.io/Logging_BOTKYRKA/tillsynsmail/A 18100-2022.docx", "A 18100-2022")</f>
        <v/>
      </c>
    </row>
    <row r="14" ht="15" customHeight="1">
      <c r="A14" t="inlineStr">
        <is>
          <t>A 1691-2023</t>
        </is>
      </c>
      <c r="B14" s="1" t="n">
        <v>44938</v>
      </c>
      <c r="C14" s="1" t="n">
        <v>45203</v>
      </c>
      <c r="D14" t="inlineStr">
        <is>
          <t>STOCKHOLMS LÄN</t>
        </is>
      </c>
      <c r="E14" t="inlineStr">
        <is>
          <t>BOTKYRKA</t>
        </is>
      </c>
      <c r="G14" t="n">
        <v>1.7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HYPERLINK("https://klasma.github.io/Logging_BOTKYRKA/artfynd/A 1691-2023.xlsx", "A 1691-2023")</f>
        <v/>
      </c>
      <c r="T14">
        <f>HYPERLINK("https://klasma.github.io/Logging_BOTKYRKA/kartor/A 1691-2023.png", "A 1691-2023")</f>
        <v/>
      </c>
      <c r="V14">
        <f>HYPERLINK("https://klasma.github.io/Logging_BOTKYRKA/klagomål/A 1691-2023.docx", "A 1691-2023")</f>
        <v/>
      </c>
      <c r="W14">
        <f>HYPERLINK("https://klasma.github.io/Logging_BOTKYRKA/klagomålsmail/A 1691-2023.docx", "A 1691-2023")</f>
        <v/>
      </c>
      <c r="X14">
        <f>HYPERLINK("https://klasma.github.io/Logging_BOTKYRKA/tillsyn/A 1691-2023.docx", "A 1691-2023")</f>
        <v/>
      </c>
      <c r="Y14">
        <f>HYPERLINK("https://klasma.github.io/Logging_BOTKYRKA/tillsynsmail/A 1691-2023.docx", "A 1691-2023")</f>
        <v/>
      </c>
    </row>
    <row r="15" ht="15" customHeight="1">
      <c r="A15" t="inlineStr">
        <is>
          <t>A 5574-2023</t>
        </is>
      </c>
      <c r="B15" s="1" t="n">
        <v>44960</v>
      </c>
      <c r="C15" s="1" t="n">
        <v>45203</v>
      </c>
      <c r="D15" t="inlineStr">
        <is>
          <t>STOCKHOLMS LÄN</t>
        </is>
      </c>
      <c r="E15" t="inlineStr">
        <is>
          <t>BOTKYRKA</t>
        </is>
      </c>
      <c r="G15" t="n">
        <v>1.7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HYPERLINK("https://klasma.github.io/Logging_BOTKYRKA/artfynd/A 5574-2023.xlsx", "A 5574-2023")</f>
        <v/>
      </c>
      <c r="T15">
        <f>HYPERLINK("https://klasma.github.io/Logging_BOTKYRKA/kartor/A 5574-2023.png", "A 5574-2023")</f>
        <v/>
      </c>
      <c r="V15">
        <f>HYPERLINK("https://klasma.github.io/Logging_BOTKYRKA/klagomål/A 5574-2023.docx", "A 5574-2023")</f>
        <v/>
      </c>
      <c r="W15">
        <f>HYPERLINK("https://klasma.github.io/Logging_BOTKYRKA/klagomålsmail/A 5574-2023.docx", "A 5574-2023")</f>
        <v/>
      </c>
      <c r="X15">
        <f>HYPERLINK("https://klasma.github.io/Logging_BOTKYRKA/tillsyn/A 5574-2023.docx", "A 5574-2023")</f>
        <v/>
      </c>
      <c r="Y15">
        <f>HYPERLINK("https://klasma.github.io/Logging_BOTKYRKA/tillsynsmail/A 5574-2023.docx", "A 5574-2023")</f>
        <v/>
      </c>
    </row>
    <row r="16" ht="15" customHeight="1">
      <c r="A16" t="inlineStr">
        <is>
          <t>A 23829-2023</t>
        </is>
      </c>
      <c r="B16" s="1" t="n">
        <v>45078</v>
      </c>
      <c r="C16" s="1" t="n">
        <v>45203</v>
      </c>
      <c r="D16" t="inlineStr">
        <is>
          <t>STOCKHOLMS LÄN</t>
        </is>
      </c>
      <c r="E16" t="inlineStr">
        <is>
          <t>BOTKYRKA</t>
        </is>
      </c>
      <c r="F16" t="inlineStr">
        <is>
          <t>Kommuner</t>
        </is>
      </c>
      <c r="G16" t="n">
        <v>3.7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Fjällig taggsvamp s.str.</t>
        </is>
      </c>
      <c r="S16">
        <f>HYPERLINK("https://klasma.github.io/Logging_BOTKYRKA/artfynd/A 23829-2023.xlsx", "A 23829-2023")</f>
        <v/>
      </c>
      <c r="T16">
        <f>HYPERLINK("https://klasma.github.io/Logging_BOTKYRKA/kartor/A 23829-2023.png", "A 23829-2023")</f>
        <v/>
      </c>
      <c r="V16">
        <f>HYPERLINK("https://klasma.github.io/Logging_BOTKYRKA/klagomål/A 23829-2023.docx", "A 23829-2023")</f>
        <v/>
      </c>
      <c r="W16">
        <f>HYPERLINK("https://klasma.github.io/Logging_BOTKYRKA/klagomålsmail/A 23829-2023.docx", "A 23829-2023")</f>
        <v/>
      </c>
      <c r="X16">
        <f>HYPERLINK("https://klasma.github.io/Logging_BOTKYRKA/tillsyn/A 23829-2023.docx", "A 23829-2023")</f>
        <v/>
      </c>
      <c r="Y16">
        <f>HYPERLINK("https://klasma.github.io/Logging_BOTKYRKA/tillsynsmail/A 23829-2023.docx", "A 23829-2023")</f>
        <v/>
      </c>
    </row>
    <row r="17" ht="15" customHeight="1">
      <c r="A17" t="inlineStr">
        <is>
          <t>A 59769-2018</t>
        </is>
      </c>
      <c r="B17" s="1" t="n">
        <v>43411</v>
      </c>
      <c r="C17" s="1" t="n">
        <v>45203</v>
      </c>
      <c r="D17" t="inlineStr">
        <is>
          <t>STOCKHOLMS LÄN</t>
        </is>
      </c>
      <c r="E17" t="inlineStr">
        <is>
          <t>BOTKYRKA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60094-2018</t>
        </is>
      </c>
      <c r="B18" s="1" t="n">
        <v>43412</v>
      </c>
      <c r="C18" s="1" t="n">
        <v>45203</v>
      </c>
      <c r="D18" t="inlineStr">
        <is>
          <t>STOCKHOLMS LÄN</t>
        </is>
      </c>
      <c r="E18" t="inlineStr">
        <is>
          <t>BOTKYRKA</t>
        </is>
      </c>
      <c r="F18" t="inlineStr">
        <is>
          <t>Övriga Aktiebolag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59890-2018</t>
        </is>
      </c>
      <c r="B19" s="1" t="n">
        <v>43419</v>
      </c>
      <c r="C19" s="1" t="n">
        <v>45203</v>
      </c>
      <c r="D19" t="inlineStr">
        <is>
          <t>STOCKHOLMS LÄN</t>
        </is>
      </c>
      <c r="E19" t="inlineStr">
        <is>
          <t>BOTKYRKA</t>
        </is>
      </c>
      <c r="F19" t="inlineStr">
        <is>
          <t>Övriga Aktiebolag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66176-2018</t>
        </is>
      </c>
      <c r="B20" s="1" t="n">
        <v>43434</v>
      </c>
      <c r="C20" s="1" t="n">
        <v>45203</v>
      </c>
      <c r="D20" t="inlineStr">
        <is>
          <t>STOCKHOLMS LÄN</t>
        </is>
      </c>
      <c r="E20" t="inlineStr">
        <is>
          <t>BOTKYRKA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68832-2018</t>
        </is>
      </c>
      <c r="B21" s="1" t="n">
        <v>43439</v>
      </c>
      <c r="C21" s="1" t="n">
        <v>45203</v>
      </c>
      <c r="D21" t="inlineStr">
        <is>
          <t>STOCKHOLMS LÄN</t>
        </is>
      </c>
      <c r="E21" t="inlineStr">
        <is>
          <t>BOTKYRKA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8523-2019</t>
        </is>
      </c>
      <c r="B22" s="1" t="n">
        <v>43502</v>
      </c>
      <c r="C22" s="1" t="n">
        <v>45203</v>
      </c>
      <c r="D22" t="inlineStr">
        <is>
          <t>STOCKHOLMS LÄN</t>
        </is>
      </c>
      <c r="E22" t="inlineStr">
        <is>
          <t>BOTKYRKA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40641-2019</t>
        </is>
      </c>
      <c r="B23" s="1" t="n">
        <v>43696</v>
      </c>
      <c r="C23" s="1" t="n">
        <v>45203</v>
      </c>
      <c r="D23" t="inlineStr">
        <is>
          <t>STOCKHOLMS LÄN</t>
        </is>
      </c>
      <c r="E23" t="inlineStr">
        <is>
          <t>BOTKYRKA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40642-2019</t>
        </is>
      </c>
      <c r="B24" s="1" t="n">
        <v>43696</v>
      </c>
      <c r="C24" s="1" t="n">
        <v>45203</v>
      </c>
      <c r="D24" t="inlineStr">
        <is>
          <t>STOCKHOLMS LÄN</t>
        </is>
      </c>
      <c r="E24" t="inlineStr">
        <is>
          <t>BOTKYRKA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42448-2019</t>
        </is>
      </c>
      <c r="B25" s="1" t="n">
        <v>43704</v>
      </c>
      <c r="C25" s="1" t="n">
        <v>45203</v>
      </c>
      <c r="D25" t="inlineStr">
        <is>
          <t>STOCKHOLMS LÄN</t>
        </is>
      </c>
      <c r="E25" t="inlineStr">
        <is>
          <t>BOTKYRKA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51387-2019</t>
        </is>
      </c>
      <c r="B26" s="1" t="n">
        <v>43740</v>
      </c>
      <c r="C26" s="1" t="n">
        <v>45203</v>
      </c>
      <c r="D26" t="inlineStr">
        <is>
          <t>STOCKHOLMS LÄN</t>
        </is>
      </c>
      <c r="E26" t="inlineStr">
        <is>
          <t>BOTKYRKA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2554-2020</t>
        </is>
      </c>
      <c r="B27" s="1" t="n">
        <v>43847</v>
      </c>
      <c r="C27" s="1" t="n">
        <v>45203</v>
      </c>
      <c r="D27" t="inlineStr">
        <is>
          <t>STOCKHOLMS LÄN</t>
        </is>
      </c>
      <c r="E27" t="inlineStr">
        <is>
          <t>BOTKYRKA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5953-2020</t>
        </is>
      </c>
      <c r="B28" s="1" t="n">
        <v>43864</v>
      </c>
      <c r="C28" s="1" t="n">
        <v>45203</v>
      </c>
      <c r="D28" t="inlineStr">
        <is>
          <t>STOCKHOLMS LÄN</t>
        </is>
      </c>
      <c r="E28" t="inlineStr">
        <is>
          <t>BOTKYRKA</t>
        </is>
      </c>
      <c r="G28" t="n">
        <v>3.3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10790-2020</t>
        </is>
      </c>
      <c r="B29" s="1" t="n">
        <v>43888</v>
      </c>
      <c r="C29" s="1" t="n">
        <v>45203</v>
      </c>
      <c r="D29" t="inlineStr">
        <is>
          <t>STOCKHOLMS LÄN</t>
        </is>
      </c>
      <c r="E29" t="inlineStr">
        <is>
          <t>BOTKYRKA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10807-2020</t>
        </is>
      </c>
      <c r="B30" s="1" t="n">
        <v>43888</v>
      </c>
      <c r="C30" s="1" t="n">
        <v>45203</v>
      </c>
      <c r="D30" t="inlineStr">
        <is>
          <t>STOCKHOLMS LÄN</t>
        </is>
      </c>
      <c r="E30" t="inlineStr">
        <is>
          <t>BOTKYRKA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12321-2020</t>
        </is>
      </c>
      <c r="B31" s="1" t="n">
        <v>43895</v>
      </c>
      <c r="C31" s="1" t="n">
        <v>45203</v>
      </c>
      <c r="D31" t="inlineStr">
        <is>
          <t>STOCKHOLMS LÄN</t>
        </is>
      </c>
      <c r="E31" t="inlineStr">
        <is>
          <t>BOTKYRKA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12320-2020</t>
        </is>
      </c>
      <c r="B32" s="1" t="n">
        <v>43895</v>
      </c>
      <c r="C32" s="1" t="n">
        <v>45203</v>
      </c>
      <c r="D32" t="inlineStr">
        <is>
          <t>STOCKHOLMS LÄN</t>
        </is>
      </c>
      <c r="E32" t="inlineStr">
        <is>
          <t>BOTKYRKA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12988-2020</t>
        </is>
      </c>
      <c r="B33" s="1" t="n">
        <v>43900</v>
      </c>
      <c r="C33" s="1" t="n">
        <v>45203</v>
      </c>
      <c r="D33" t="inlineStr">
        <is>
          <t>STOCKHOLMS LÄN</t>
        </is>
      </c>
      <c r="E33" t="inlineStr">
        <is>
          <t>BOTKYRKA</t>
        </is>
      </c>
      <c r="G33" t="n">
        <v>13.7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16048-2020</t>
        </is>
      </c>
      <c r="B34" s="1" t="n">
        <v>43916</v>
      </c>
      <c r="C34" s="1" t="n">
        <v>45203</v>
      </c>
      <c r="D34" t="inlineStr">
        <is>
          <t>STOCKHOLMS LÄN</t>
        </is>
      </c>
      <c r="E34" t="inlineStr">
        <is>
          <t>BOTKYRKA</t>
        </is>
      </c>
      <c r="G34" t="n">
        <v>4.7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21645-2020</t>
        </is>
      </c>
      <c r="B35" s="1" t="n">
        <v>43956</v>
      </c>
      <c r="C35" s="1" t="n">
        <v>45203</v>
      </c>
      <c r="D35" t="inlineStr">
        <is>
          <t>STOCKHOLMS LÄN</t>
        </is>
      </c>
      <c r="E35" t="inlineStr">
        <is>
          <t>BOTKYRKA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23426-2020</t>
        </is>
      </c>
      <c r="B36" s="1" t="n">
        <v>43969</v>
      </c>
      <c r="C36" s="1" t="n">
        <v>45203</v>
      </c>
      <c r="D36" t="inlineStr">
        <is>
          <t>STOCKHOLMS LÄN</t>
        </is>
      </c>
      <c r="E36" t="inlineStr">
        <is>
          <t>BOTKYRKA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33881-2020</t>
        </is>
      </c>
      <c r="B37" s="1" t="n">
        <v>44025</v>
      </c>
      <c r="C37" s="1" t="n">
        <v>45203</v>
      </c>
      <c r="D37" t="inlineStr">
        <is>
          <t>STOCKHOLMS LÄN</t>
        </is>
      </c>
      <c r="E37" t="inlineStr">
        <is>
          <t>BOTKYRKA</t>
        </is>
      </c>
      <c r="G37" t="n">
        <v>5.9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39531-2020</t>
        </is>
      </c>
      <c r="B38" s="1" t="n">
        <v>44064</v>
      </c>
      <c r="C38" s="1" t="n">
        <v>45203</v>
      </c>
      <c r="D38" t="inlineStr">
        <is>
          <t>STOCKHOLMS LÄN</t>
        </is>
      </c>
      <c r="E38" t="inlineStr">
        <is>
          <t>BOTKYRKA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54002-2020</t>
        </is>
      </c>
      <c r="B39" s="1" t="n">
        <v>44125</v>
      </c>
      <c r="C39" s="1" t="n">
        <v>45203</v>
      </c>
      <c r="D39" t="inlineStr">
        <is>
          <t>STOCKHOLMS LÄN</t>
        </is>
      </c>
      <c r="E39" t="inlineStr">
        <is>
          <t>BOTKYRKA</t>
        </is>
      </c>
      <c r="F39" t="inlineStr">
        <is>
          <t>Övriga Aktiebolag</t>
        </is>
      </c>
      <c r="G39" t="n">
        <v>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53979-2020</t>
        </is>
      </c>
      <c r="B40" s="1" t="n">
        <v>44125</v>
      </c>
      <c r="C40" s="1" t="n">
        <v>45203</v>
      </c>
      <c r="D40" t="inlineStr">
        <is>
          <t>STOCKHOLMS LÄN</t>
        </is>
      </c>
      <c r="E40" t="inlineStr">
        <is>
          <t>BOTKYRKA</t>
        </is>
      </c>
      <c r="F40" t="inlineStr">
        <is>
          <t>Övriga Aktiebolag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55200-2020</t>
        </is>
      </c>
      <c r="B41" s="1" t="n">
        <v>44130</v>
      </c>
      <c r="C41" s="1" t="n">
        <v>45203</v>
      </c>
      <c r="D41" t="inlineStr">
        <is>
          <t>STOCKHOLMS LÄN</t>
        </is>
      </c>
      <c r="E41" t="inlineStr">
        <is>
          <t>BOTKYRKA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57809-2020</t>
        </is>
      </c>
      <c r="B42" s="1" t="n">
        <v>44141</v>
      </c>
      <c r="C42" s="1" t="n">
        <v>45203</v>
      </c>
      <c r="D42" t="inlineStr">
        <is>
          <t>STOCKHOLMS LÄN</t>
        </is>
      </c>
      <c r="E42" t="inlineStr">
        <is>
          <t>BOTKYRKA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58531-2020</t>
        </is>
      </c>
      <c r="B43" s="1" t="n">
        <v>44145</v>
      </c>
      <c r="C43" s="1" t="n">
        <v>45203</v>
      </c>
      <c r="D43" t="inlineStr">
        <is>
          <t>STOCKHOLMS LÄN</t>
        </is>
      </c>
      <c r="E43" t="inlineStr">
        <is>
          <t>BOTKYRKA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58517-2020</t>
        </is>
      </c>
      <c r="B44" s="1" t="n">
        <v>44145</v>
      </c>
      <c r="C44" s="1" t="n">
        <v>45203</v>
      </c>
      <c r="D44" t="inlineStr">
        <is>
          <t>STOCKHOLMS LÄN</t>
        </is>
      </c>
      <c r="E44" t="inlineStr">
        <is>
          <t>BOTKYRKA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177-2021</t>
        </is>
      </c>
      <c r="B45" s="1" t="n">
        <v>44200</v>
      </c>
      <c r="C45" s="1" t="n">
        <v>45203</v>
      </c>
      <c r="D45" t="inlineStr">
        <is>
          <t>STOCKHOLMS LÄN</t>
        </is>
      </c>
      <c r="E45" t="inlineStr">
        <is>
          <t>BOTKYRKA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4281-2021</t>
        </is>
      </c>
      <c r="B46" s="1" t="n">
        <v>44223</v>
      </c>
      <c r="C46" s="1" t="n">
        <v>45203</v>
      </c>
      <c r="D46" t="inlineStr">
        <is>
          <t>STOCKHOLMS LÄN</t>
        </is>
      </c>
      <c r="E46" t="inlineStr">
        <is>
          <t>BOTKYRKA</t>
        </is>
      </c>
      <c r="F46" t="inlineStr">
        <is>
          <t>Övriga Aktiebolag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10815-2021</t>
        </is>
      </c>
      <c r="B47" s="1" t="n">
        <v>44259</v>
      </c>
      <c r="C47" s="1" t="n">
        <v>45203</v>
      </c>
      <c r="D47" t="inlineStr">
        <is>
          <t>STOCKHOLMS LÄN</t>
        </is>
      </c>
      <c r="E47" t="inlineStr">
        <is>
          <t>BOTKYRKA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10808-2021</t>
        </is>
      </c>
      <c r="B48" s="1" t="n">
        <v>44259</v>
      </c>
      <c r="C48" s="1" t="n">
        <v>45203</v>
      </c>
      <c r="D48" t="inlineStr">
        <is>
          <t>STOCKHOLMS LÄN</t>
        </is>
      </c>
      <c r="E48" t="inlineStr">
        <is>
          <t>BOTKYRKA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10817-2021</t>
        </is>
      </c>
      <c r="B49" s="1" t="n">
        <v>44259</v>
      </c>
      <c r="C49" s="1" t="n">
        <v>45203</v>
      </c>
      <c r="D49" t="inlineStr">
        <is>
          <t>STOCKHOLMS LÄN</t>
        </is>
      </c>
      <c r="E49" t="inlineStr">
        <is>
          <t>BOTKYRKA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20210-2021</t>
        </is>
      </c>
      <c r="B50" s="1" t="n">
        <v>44314</v>
      </c>
      <c r="C50" s="1" t="n">
        <v>45203</v>
      </c>
      <c r="D50" t="inlineStr">
        <is>
          <t>STOCKHOLMS LÄN</t>
        </is>
      </c>
      <c r="E50" t="inlineStr">
        <is>
          <t>BOTKYRKA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27791-2021</t>
        </is>
      </c>
      <c r="B51" s="1" t="n">
        <v>44354</v>
      </c>
      <c r="C51" s="1" t="n">
        <v>45203</v>
      </c>
      <c r="D51" t="inlineStr">
        <is>
          <t>STOCKHOLMS LÄN</t>
        </is>
      </c>
      <c r="E51" t="inlineStr">
        <is>
          <t>BOTKYRKA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33015-2021</t>
        </is>
      </c>
      <c r="B52" s="1" t="n">
        <v>44376</v>
      </c>
      <c r="C52" s="1" t="n">
        <v>45203</v>
      </c>
      <c r="D52" t="inlineStr">
        <is>
          <t>STOCKHOLMS LÄN</t>
        </is>
      </c>
      <c r="E52" t="inlineStr">
        <is>
          <t>BOTKYRKA</t>
        </is>
      </c>
      <c r="G52" t="n">
        <v>48.7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33016-2021</t>
        </is>
      </c>
      <c r="B53" s="1" t="n">
        <v>44376</v>
      </c>
      <c r="C53" s="1" t="n">
        <v>45203</v>
      </c>
      <c r="D53" t="inlineStr">
        <is>
          <t>STOCKHOLMS LÄN</t>
        </is>
      </c>
      <c r="E53" t="inlineStr">
        <is>
          <t>BOTKYRKA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35492-2021</t>
        </is>
      </c>
      <c r="B54" s="1" t="n">
        <v>44385</v>
      </c>
      <c r="C54" s="1" t="n">
        <v>45203</v>
      </c>
      <c r="D54" t="inlineStr">
        <is>
          <t>STOCKHOLMS LÄN</t>
        </is>
      </c>
      <c r="E54" t="inlineStr">
        <is>
          <t>BOTKYRKA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36097-2021</t>
        </is>
      </c>
      <c r="B55" s="1" t="n">
        <v>44389</v>
      </c>
      <c r="C55" s="1" t="n">
        <v>45203</v>
      </c>
      <c r="D55" t="inlineStr">
        <is>
          <t>STOCKHOLMS LÄN</t>
        </is>
      </c>
      <c r="E55" t="inlineStr">
        <is>
          <t>BOTKYRKA</t>
        </is>
      </c>
      <c r="F55" t="inlineStr">
        <is>
          <t>Övriga Aktiebolag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37095-2021</t>
        </is>
      </c>
      <c r="B56" s="1" t="n">
        <v>44395</v>
      </c>
      <c r="C56" s="1" t="n">
        <v>45203</v>
      </c>
      <c r="D56" t="inlineStr">
        <is>
          <t>STOCKHOLMS LÄN</t>
        </is>
      </c>
      <c r="E56" t="inlineStr">
        <is>
          <t>BOTKYRKA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52035-2021</t>
        </is>
      </c>
      <c r="B57" s="1" t="n">
        <v>44463</v>
      </c>
      <c r="C57" s="1" t="n">
        <v>45203</v>
      </c>
      <c r="D57" t="inlineStr">
        <is>
          <t>STOCKHOLMS LÄN</t>
        </is>
      </c>
      <c r="E57" t="inlineStr">
        <is>
          <t>BOTKYRKA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56816-2021</t>
        </is>
      </c>
      <c r="B58" s="1" t="n">
        <v>44481</v>
      </c>
      <c r="C58" s="1" t="n">
        <v>45203</v>
      </c>
      <c r="D58" t="inlineStr">
        <is>
          <t>STOCKHOLMS LÄN</t>
        </is>
      </c>
      <c r="E58" t="inlineStr">
        <is>
          <t>BOTKYRKA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73155-2021</t>
        </is>
      </c>
      <c r="B59" s="1" t="n">
        <v>44550</v>
      </c>
      <c r="C59" s="1" t="n">
        <v>45203</v>
      </c>
      <c r="D59" t="inlineStr">
        <is>
          <t>STOCKHOLMS LÄN</t>
        </is>
      </c>
      <c r="E59" t="inlineStr">
        <is>
          <t>BOTKYRKA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73772-2021</t>
        </is>
      </c>
      <c r="B60" s="1" t="n">
        <v>44552</v>
      </c>
      <c r="C60" s="1" t="n">
        <v>45203</v>
      </c>
      <c r="D60" t="inlineStr">
        <is>
          <t>STOCKHOLMS LÄN</t>
        </is>
      </c>
      <c r="E60" t="inlineStr">
        <is>
          <t>BOTKYRKA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3726-2022</t>
        </is>
      </c>
      <c r="B61" s="1" t="n">
        <v>44586</v>
      </c>
      <c r="C61" s="1" t="n">
        <v>45203</v>
      </c>
      <c r="D61" t="inlineStr">
        <is>
          <t>STOCKHOLMS LÄN</t>
        </is>
      </c>
      <c r="E61" t="inlineStr">
        <is>
          <t>BOTKYRKA</t>
        </is>
      </c>
      <c r="G61" t="n">
        <v>17.1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3681-2022</t>
        </is>
      </c>
      <c r="B62" s="1" t="n">
        <v>44586</v>
      </c>
      <c r="C62" s="1" t="n">
        <v>45203</v>
      </c>
      <c r="D62" t="inlineStr">
        <is>
          <t>STOCKHOLMS LÄN</t>
        </is>
      </c>
      <c r="E62" t="inlineStr">
        <is>
          <t>BOTKYRKA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3671-2022</t>
        </is>
      </c>
      <c r="B63" s="1" t="n">
        <v>44586</v>
      </c>
      <c r="C63" s="1" t="n">
        <v>45203</v>
      </c>
      <c r="D63" t="inlineStr">
        <is>
          <t>STOCKHOLMS LÄN</t>
        </is>
      </c>
      <c r="E63" t="inlineStr">
        <is>
          <t>BOTKYRKA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6059-2022</t>
        </is>
      </c>
      <c r="B64" s="1" t="n">
        <v>44599</v>
      </c>
      <c r="C64" s="1" t="n">
        <v>45203</v>
      </c>
      <c r="D64" t="inlineStr">
        <is>
          <t>STOCKHOLMS LÄN</t>
        </is>
      </c>
      <c r="E64" t="inlineStr">
        <is>
          <t>BOTKYRKA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11095-2022</t>
        </is>
      </c>
      <c r="B65" s="1" t="n">
        <v>44628</v>
      </c>
      <c r="C65" s="1" t="n">
        <v>45203</v>
      </c>
      <c r="D65" t="inlineStr">
        <is>
          <t>STOCKHOLMS LÄN</t>
        </is>
      </c>
      <c r="E65" t="inlineStr">
        <is>
          <t>BOTKYRKA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11764-2022</t>
        </is>
      </c>
      <c r="B66" s="1" t="n">
        <v>44634</v>
      </c>
      <c r="C66" s="1" t="n">
        <v>45203</v>
      </c>
      <c r="D66" t="inlineStr">
        <is>
          <t>STOCKHOLMS LÄN</t>
        </is>
      </c>
      <c r="E66" t="inlineStr">
        <is>
          <t>BOTKYRKA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15825-2022</t>
        </is>
      </c>
      <c r="B67" s="1" t="n">
        <v>44664</v>
      </c>
      <c r="C67" s="1" t="n">
        <v>45203</v>
      </c>
      <c r="D67" t="inlineStr">
        <is>
          <t>STOCKHOLMS LÄN</t>
        </is>
      </c>
      <c r="E67" t="inlineStr">
        <is>
          <t>BOTKYRKA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15905-2022</t>
        </is>
      </c>
      <c r="B68" s="1" t="n">
        <v>44664</v>
      </c>
      <c r="C68" s="1" t="n">
        <v>45203</v>
      </c>
      <c r="D68" t="inlineStr">
        <is>
          <t>STOCKHOLMS LÄN</t>
        </is>
      </c>
      <c r="E68" t="inlineStr">
        <is>
          <t>BOTKYRKA</t>
        </is>
      </c>
      <c r="G68" t="n">
        <v>11.2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17789-2022</t>
        </is>
      </c>
      <c r="B69" s="1" t="n">
        <v>44680</v>
      </c>
      <c r="C69" s="1" t="n">
        <v>45203</v>
      </c>
      <c r="D69" t="inlineStr">
        <is>
          <t>STOCKHOLMS LÄN</t>
        </is>
      </c>
      <c r="E69" t="inlineStr">
        <is>
          <t>BOTKYRKA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18093-2022</t>
        </is>
      </c>
      <c r="B70" s="1" t="n">
        <v>44684</v>
      </c>
      <c r="C70" s="1" t="n">
        <v>45203</v>
      </c>
      <c r="D70" t="inlineStr">
        <is>
          <t>STOCKHOLMS LÄN</t>
        </is>
      </c>
      <c r="E70" t="inlineStr">
        <is>
          <t>BOTKYRKA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20649-2022</t>
        </is>
      </c>
      <c r="B71" s="1" t="n">
        <v>44700</v>
      </c>
      <c r="C71" s="1" t="n">
        <v>45203</v>
      </c>
      <c r="D71" t="inlineStr">
        <is>
          <t>STOCKHOLMS LÄN</t>
        </is>
      </c>
      <c r="E71" t="inlineStr">
        <is>
          <t>BOTKYRKA</t>
        </is>
      </c>
      <c r="F71" t="inlineStr">
        <is>
          <t>Övriga Aktiebolag</t>
        </is>
      </c>
      <c r="G71" t="n">
        <v>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32828-2022</t>
        </is>
      </c>
      <c r="B72" s="1" t="n">
        <v>44784</v>
      </c>
      <c r="C72" s="1" t="n">
        <v>45203</v>
      </c>
      <c r="D72" t="inlineStr">
        <is>
          <t>STOCKHOLMS LÄN</t>
        </is>
      </c>
      <c r="E72" t="inlineStr">
        <is>
          <t>BOTKYRKA</t>
        </is>
      </c>
      <c r="F72" t="inlineStr">
        <is>
          <t>Övriga Aktiebolag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38194-2022</t>
        </is>
      </c>
      <c r="B73" s="1" t="n">
        <v>44812</v>
      </c>
      <c r="C73" s="1" t="n">
        <v>45203</v>
      </c>
      <c r="D73" t="inlineStr">
        <is>
          <t>STOCKHOLMS LÄN</t>
        </is>
      </c>
      <c r="E73" t="inlineStr">
        <is>
          <t>BOTKYRKA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38202-2022</t>
        </is>
      </c>
      <c r="B74" s="1" t="n">
        <v>44812</v>
      </c>
      <c r="C74" s="1" t="n">
        <v>45203</v>
      </c>
      <c r="D74" t="inlineStr">
        <is>
          <t>STOCKHOLMS LÄN</t>
        </is>
      </c>
      <c r="E74" t="inlineStr">
        <is>
          <t>BOTKYRKA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38196-2022</t>
        </is>
      </c>
      <c r="B75" s="1" t="n">
        <v>44812</v>
      </c>
      <c r="C75" s="1" t="n">
        <v>45203</v>
      </c>
      <c r="D75" t="inlineStr">
        <is>
          <t>STOCKHOLMS LÄN</t>
        </is>
      </c>
      <c r="E75" t="inlineStr">
        <is>
          <t>BOTKYRKA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41034-2022</t>
        </is>
      </c>
      <c r="B76" s="1" t="n">
        <v>44824</v>
      </c>
      <c r="C76" s="1" t="n">
        <v>45203</v>
      </c>
      <c r="D76" t="inlineStr">
        <is>
          <t>STOCKHOLMS LÄN</t>
        </is>
      </c>
      <c r="E76" t="inlineStr">
        <is>
          <t>BOTKYRKA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45869-2022</t>
        </is>
      </c>
      <c r="B77" s="1" t="n">
        <v>44844</v>
      </c>
      <c r="C77" s="1" t="n">
        <v>45203</v>
      </c>
      <c r="D77" t="inlineStr">
        <is>
          <t>STOCKHOLMS LÄN</t>
        </is>
      </c>
      <c r="E77" t="inlineStr">
        <is>
          <t>BOTKYRKA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46405-2022</t>
        </is>
      </c>
      <c r="B78" s="1" t="n">
        <v>44846</v>
      </c>
      <c r="C78" s="1" t="n">
        <v>45203</v>
      </c>
      <c r="D78" t="inlineStr">
        <is>
          <t>STOCKHOLMS LÄN</t>
        </is>
      </c>
      <c r="E78" t="inlineStr">
        <is>
          <t>BOTKYRKA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47617-2022</t>
        </is>
      </c>
      <c r="B79" s="1" t="n">
        <v>44852</v>
      </c>
      <c r="C79" s="1" t="n">
        <v>45203</v>
      </c>
      <c r="D79" t="inlineStr">
        <is>
          <t>STOCKHOLMS LÄN</t>
        </is>
      </c>
      <c r="E79" t="inlineStr">
        <is>
          <t>BOTKYRKA</t>
        </is>
      </c>
      <c r="G79" t="n">
        <v>11.6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48647-2022</t>
        </is>
      </c>
      <c r="B80" s="1" t="n">
        <v>44859</v>
      </c>
      <c r="C80" s="1" t="n">
        <v>45203</v>
      </c>
      <c r="D80" t="inlineStr">
        <is>
          <t>STOCKHOLMS LÄN</t>
        </is>
      </c>
      <c r="E80" t="inlineStr">
        <is>
          <t>BOTKYRKA</t>
        </is>
      </c>
      <c r="F80" t="inlineStr">
        <is>
          <t>Övriga Aktiebolag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48667-2022</t>
        </is>
      </c>
      <c r="B81" s="1" t="n">
        <v>44859</v>
      </c>
      <c r="C81" s="1" t="n">
        <v>45203</v>
      </c>
      <c r="D81" t="inlineStr">
        <is>
          <t>STOCKHOLMS LÄN</t>
        </is>
      </c>
      <c r="E81" t="inlineStr">
        <is>
          <t>BOTKYRKA</t>
        </is>
      </c>
      <c r="F81" t="inlineStr">
        <is>
          <t>Övriga Aktiebolag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49980-2022</t>
        </is>
      </c>
      <c r="B82" s="1" t="n">
        <v>44860</v>
      </c>
      <c r="C82" s="1" t="n">
        <v>45203</v>
      </c>
      <c r="D82" t="inlineStr">
        <is>
          <t>STOCKHOLMS LÄN</t>
        </is>
      </c>
      <c r="E82" t="inlineStr">
        <is>
          <t>BOTKYRKA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54992-2022</t>
        </is>
      </c>
      <c r="B83" s="1" t="n">
        <v>44886</v>
      </c>
      <c r="C83" s="1" t="n">
        <v>45203</v>
      </c>
      <c r="D83" t="inlineStr">
        <is>
          <t>STOCKHOLMS LÄN</t>
        </is>
      </c>
      <c r="E83" t="inlineStr">
        <is>
          <t>BOTKYRKA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57876-2022</t>
        </is>
      </c>
      <c r="B84" s="1" t="n">
        <v>44899</v>
      </c>
      <c r="C84" s="1" t="n">
        <v>45203</v>
      </c>
      <c r="D84" t="inlineStr">
        <is>
          <t>STOCKHOLMS LÄN</t>
        </is>
      </c>
      <c r="E84" t="inlineStr">
        <is>
          <t>BOTKYRKA</t>
        </is>
      </c>
      <c r="F84" t="inlineStr">
        <is>
          <t>Övriga Aktiebolag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61225-2022</t>
        </is>
      </c>
      <c r="B85" s="1" t="n">
        <v>44915</v>
      </c>
      <c r="C85" s="1" t="n">
        <v>45203</v>
      </c>
      <c r="D85" t="inlineStr">
        <is>
          <t>STOCKHOLMS LÄN</t>
        </is>
      </c>
      <c r="E85" t="inlineStr">
        <is>
          <t>BOTKYRKA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61242-2022</t>
        </is>
      </c>
      <c r="B86" s="1" t="n">
        <v>44915</v>
      </c>
      <c r="C86" s="1" t="n">
        <v>45203</v>
      </c>
      <c r="D86" t="inlineStr">
        <is>
          <t>STOCKHOLMS LÄN</t>
        </is>
      </c>
      <c r="E86" t="inlineStr">
        <is>
          <t>BOTKYRKA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61514-2022</t>
        </is>
      </c>
      <c r="B87" s="1" t="n">
        <v>44916</v>
      </c>
      <c r="C87" s="1" t="n">
        <v>45203</v>
      </c>
      <c r="D87" t="inlineStr">
        <is>
          <t>STOCKHOLMS LÄN</t>
        </is>
      </c>
      <c r="E87" t="inlineStr">
        <is>
          <t>BOTKYRKA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61513-2022</t>
        </is>
      </c>
      <c r="B88" s="1" t="n">
        <v>44916</v>
      </c>
      <c r="C88" s="1" t="n">
        <v>45203</v>
      </c>
      <c r="D88" t="inlineStr">
        <is>
          <t>STOCKHOLMS LÄN</t>
        </is>
      </c>
      <c r="E88" t="inlineStr">
        <is>
          <t>BOTKYRKA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61516-2022</t>
        </is>
      </c>
      <c r="B89" s="1" t="n">
        <v>44916</v>
      </c>
      <c r="C89" s="1" t="n">
        <v>45203</v>
      </c>
      <c r="D89" t="inlineStr">
        <is>
          <t>STOCKHOLMS LÄN</t>
        </is>
      </c>
      <c r="E89" t="inlineStr">
        <is>
          <t>BOTKYRKA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695-2023</t>
        </is>
      </c>
      <c r="B90" s="1" t="n">
        <v>44930</v>
      </c>
      <c r="C90" s="1" t="n">
        <v>45203</v>
      </c>
      <c r="D90" t="inlineStr">
        <is>
          <t>STOCKHOLMS LÄN</t>
        </is>
      </c>
      <c r="E90" t="inlineStr">
        <is>
          <t>BOTKYRKA</t>
        </is>
      </c>
      <c r="G90" t="n">
        <v>13.6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1368-2023</t>
        </is>
      </c>
      <c r="B91" s="1" t="n">
        <v>44936</v>
      </c>
      <c r="C91" s="1" t="n">
        <v>45203</v>
      </c>
      <c r="D91" t="inlineStr">
        <is>
          <t>STOCKHOLMS LÄN</t>
        </is>
      </c>
      <c r="E91" t="inlineStr">
        <is>
          <t>BOTKYRKA</t>
        </is>
      </c>
      <c r="F91" t="inlineStr">
        <is>
          <t>Övriga Aktiebolag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1695-2023</t>
        </is>
      </c>
      <c r="B92" s="1" t="n">
        <v>44938</v>
      </c>
      <c r="C92" s="1" t="n">
        <v>45203</v>
      </c>
      <c r="D92" t="inlineStr">
        <is>
          <t>STOCKHOLMS LÄN</t>
        </is>
      </c>
      <c r="E92" t="inlineStr">
        <is>
          <t>BOTKYRKA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9032-2023</t>
        </is>
      </c>
      <c r="B93" s="1" t="n">
        <v>44979</v>
      </c>
      <c r="C93" s="1" t="n">
        <v>45203</v>
      </c>
      <c r="D93" t="inlineStr">
        <is>
          <t>STOCKHOLMS LÄN</t>
        </is>
      </c>
      <c r="E93" t="inlineStr">
        <is>
          <t>BOTKYRKA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12282-2023</t>
        </is>
      </c>
      <c r="B94" s="1" t="n">
        <v>44995</v>
      </c>
      <c r="C94" s="1" t="n">
        <v>45203</v>
      </c>
      <c r="D94" t="inlineStr">
        <is>
          <t>STOCKHOLMS LÄN</t>
        </is>
      </c>
      <c r="E94" t="inlineStr">
        <is>
          <t>BOTKYRKA</t>
        </is>
      </c>
      <c r="F94" t="inlineStr">
        <is>
          <t>Övriga statliga verk och myndigheter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15692-2023</t>
        </is>
      </c>
      <c r="B95" s="1" t="n">
        <v>45020</v>
      </c>
      <c r="C95" s="1" t="n">
        <v>45203</v>
      </c>
      <c r="D95" t="inlineStr">
        <is>
          <t>STOCKHOLMS LÄN</t>
        </is>
      </c>
      <c r="E95" t="inlineStr">
        <is>
          <t>BOTKYRKA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15690-2023</t>
        </is>
      </c>
      <c r="B96" s="1" t="n">
        <v>45020</v>
      </c>
      <c r="C96" s="1" t="n">
        <v>45203</v>
      </c>
      <c r="D96" t="inlineStr">
        <is>
          <t>STOCKHOLMS LÄN</t>
        </is>
      </c>
      <c r="E96" t="inlineStr">
        <is>
          <t>BOTKYRKA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16483-2023</t>
        </is>
      </c>
      <c r="B97" s="1" t="n">
        <v>45029</v>
      </c>
      <c r="C97" s="1" t="n">
        <v>45203</v>
      </c>
      <c r="D97" t="inlineStr">
        <is>
          <t>STOCKHOLMS LÄN</t>
        </is>
      </c>
      <c r="E97" t="inlineStr">
        <is>
          <t>BOTKYRKA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18956-2023</t>
        </is>
      </c>
      <c r="B98" s="1" t="n">
        <v>45044</v>
      </c>
      <c r="C98" s="1" t="n">
        <v>45203</v>
      </c>
      <c r="D98" t="inlineStr">
        <is>
          <t>STOCKHOLMS LÄN</t>
        </is>
      </c>
      <c r="E98" t="inlineStr">
        <is>
          <t>BOTKYRKA</t>
        </is>
      </c>
      <c r="F98" t="inlineStr">
        <is>
          <t>Kyrkan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19577-2023</t>
        </is>
      </c>
      <c r="B99" s="1" t="n">
        <v>45050</v>
      </c>
      <c r="C99" s="1" t="n">
        <v>45203</v>
      </c>
      <c r="D99" t="inlineStr">
        <is>
          <t>STOCKHOLMS LÄN</t>
        </is>
      </c>
      <c r="E99" t="inlineStr">
        <is>
          <t>BOTKYRKA</t>
        </is>
      </c>
      <c r="F99" t="inlineStr">
        <is>
          <t>Kyrkan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21285-2023</t>
        </is>
      </c>
      <c r="B100" s="1" t="n">
        <v>45062</v>
      </c>
      <c r="C100" s="1" t="n">
        <v>45203</v>
      </c>
      <c r="D100" t="inlineStr">
        <is>
          <t>STOCKHOLMS LÄN</t>
        </is>
      </c>
      <c r="E100" t="inlineStr">
        <is>
          <t>BOTKYRKA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30917-2023</t>
        </is>
      </c>
      <c r="B101" s="1" t="n">
        <v>45113</v>
      </c>
      <c r="C101" s="1" t="n">
        <v>45203</v>
      </c>
      <c r="D101" t="inlineStr">
        <is>
          <t>STOCKHOLMS LÄN</t>
        </is>
      </c>
      <c r="E101" t="inlineStr">
        <is>
          <t>BOTKYRKA</t>
        </is>
      </c>
      <c r="F101" t="inlineStr">
        <is>
          <t>Övriga Aktiebolag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30925-2023</t>
        </is>
      </c>
      <c r="B102" s="1" t="n">
        <v>45113</v>
      </c>
      <c r="C102" s="1" t="n">
        <v>45203</v>
      </c>
      <c r="D102" t="inlineStr">
        <is>
          <t>STOCKHOLMS LÄN</t>
        </is>
      </c>
      <c r="E102" t="inlineStr">
        <is>
          <t>BOTKYRKA</t>
        </is>
      </c>
      <c r="F102" t="inlineStr">
        <is>
          <t>Övriga Aktiebolag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>
      <c r="A103" t="inlineStr">
        <is>
          <t>A 36402-2023</t>
        </is>
      </c>
      <c r="B103" s="1" t="n">
        <v>45152</v>
      </c>
      <c r="C103" s="1" t="n">
        <v>45203</v>
      </c>
      <c r="D103" t="inlineStr">
        <is>
          <t>STOCKHOLMS LÄN</t>
        </is>
      </c>
      <c r="E103" t="inlineStr">
        <is>
          <t>BOTKYRKA</t>
        </is>
      </c>
      <c r="F103" t="inlineStr">
        <is>
          <t>Övriga Aktiebolag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2023-10-04T06:56:30Z</dcterms:created>
  <dcterms:modified xmlns:dcterms="http://purl.org/dc/terms/" xmlns:xsi="http://www.w3.org/2001/XMLSchema-instance" xsi:type="dcterms:W3CDTF">2023-10-04T06:56:30Z</dcterms:modified>
</cp:coreProperties>
</file>