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47447-2018</t>
        </is>
      </c>
      <c r="B2" s="1" t="n">
        <v>43369</v>
      </c>
      <c r="C2" s="1" t="n">
        <v>45189</v>
      </c>
      <c r="D2" t="inlineStr">
        <is>
          <t>VÄSTERBOTTENS LÄN</t>
        </is>
      </c>
      <c r="E2" t="inlineStr">
        <is>
          <t>DOROTEA</t>
        </is>
      </c>
      <c r="F2" t="inlineStr">
        <is>
          <t>SCA</t>
        </is>
      </c>
      <c r="G2" t="n">
        <v>4.3</v>
      </c>
      <c r="H2" t="n">
        <v>0</v>
      </c>
      <c r="I2" t="n">
        <v>1</v>
      </c>
      <c r="J2" t="n">
        <v>5</v>
      </c>
      <c r="K2" t="n">
        <v>3</v>
      </c>
      <c r="L2" t="n">
        <v>1</v>
      </c>
      <c r="M2" t="n">
        <v>0</v>
      </c>
      <c r="N2" t="n">
        <v>0</v>
      </c>
      <c r="O2" t="n">
        <v>9</v>
      </c>
      <c r="P2" t="n">
        <v>4</v>
      </c>
      <c r="Q2" t="n">
        <v>10</v>
      </c>
      <c r="R2" s="2" t="inlineStr">
        <is>
          <t>Urskogsporing
Fläckporing
Gräddporing
Tajgaskinn
Dvärgbägarlav
Gränsticka
Lunglav
Rosenticka
Vitplätt
Korallblylav</t>
        </is>
      </c>
      <c r="S2">
        <f>HYPERLINK("https://klasma.github.io/Logging_DOROTEA/artfynd/A 47447-2018.xlsx", "A 47447-2018")</f>
        <v/>
      </c>
      <c r="T2">
        <f>HYPERLINK("https://klasma.github.io/Logging_DOROTEA/kartor/A 47447-2018.png", "A 47447-2018")</f>
        <v/>
      </c>
      <c r="V2">
        <f>HYPERLINK("https://klasma.github.io/Logging_DOROTEA/klagomål/A 47447-2018.docx", "A 47447-2018")</f>
        <v/>
      </c>
      <c r="W2">
        <f>HYPERLINK("https://klasma.github.io/Logging_DOROTEA/klagomålsmail/A 47447-2018.docx", "A 47447-2018")</f>
        <v/>
      </c>
      <c r="X2">
        <f>HYPERLINK("https://klasma.github.io/Logging_DOROTEA/tillsyn/A 47447-2018.docx", "A 47447-2018")</f>
        <v/>
      </c>
      <c r="Y2">
        <f>HYPERLINK("https://klasma.github.io/Logging_DOROTEA/tillsynsmail/A 47447-2018.docx", "A 47447-2018")</f>
        <v/>
      </c>
    </row>
    <row r="3" ht="15" customHeight="1">
      <c r="A3" t="inlineStr">
        <is>
          <t>A 65548-2019</t>
        </is>
      </c>
      <c r="B3" s="1" t="n">
        <v>43803</v>
      </c>
      <c r="C3" s="1" t="n">
        <v>45189</v>
      </c>
      <c r="D3" t="inlineStr">
        <is>
          <t>VÄSTERBOTTENS LÄN</t>
        </is>
      </c>
      <c r="E3" t="inlineStr">
        <is>
          <t>DOROTEA</t>
        </is>
      </c>
      <c r="F3" t="inlineStr">
        <is>
          <t>SCA</t>
        </is>
      </c>
      <c r="G3" t="n">
        <v>13.4</v>
      </c>
      <c r="H3" t="n">
        <v>1</v>
      </c>
      <c r="I3" t="n">
        <v>0</v>
      </c>
      <c r="J3" t="n">
        <v>8</v>
      </c>
      <c r="K3" t="n">
        <v>2</v>
      </c>
      <c r="L3" t="n">
        <v>0</v>
      </c>
      <c r="M3" t="n">
        <v>0</v>
      </c>
      <c r="N3" t="n">
        <v>0</v>
      </c>
      <c r="O3" t="n">
        <v>10</v>
      </c>
      <c r="P3" t="n">
        <v>2</v>
      </c>
      <c r="Q3" t="n">
        <v>10</v>
      </c>
      <c r="R3" s="2" t="inlineStr">
        <is>
          <t>Lappticka
Rynkskinn
Doftskinn
Gammelgransskål
Granticka
Gränsticka
Harticka
Rosenticka
Tretåig hackspett
Ullticka</t>
        </is>
      </c>
      <c r="S3">
        <f>HYPERLINK("https://klasma.github.io/Logging_DOROTEA/artfynd/A 65548-2019.xlsx", "A 65548-2019")</f>
        <v/>
      </c>
      <c r="T3">
        <f>HYPERLINK("https://klasma.github.io/Logging_DOROTEA/kartor/A 65548-2019.png", "A 65548-2019")</f>
        <v/>
      </c>
      <c r="V3">
        <f>HYPERLINK("https://klasma.github.io/Logging_DOROTEA/klagomål/A 65548-2019.docx", "A 65548-2019")</f>
        <v/>
      </c>
      <c r="W3">
        <f>HYPERLINK("https://klasma.github.io/Logging_DOROTEA/klagomålsmail/A 65548-2019.docx", "A 65548-2019")</f>
        <v/>
      </c>
      <c r="X3">
        <f>HYPERLINK("https://klasma.github.io/Logging_DOROTEA/tillsyn/A 65548-2019.docx", "A 65548-2019")</f>
        <v/>
      </c>
      <c r="Y3">
        <f>HYPERLINK("https://klasma.github.io/Logging_DOROTEA/tillsynsmail/A 65548-2019.docx", "A 65548-2019")</f>
        <v/>
      </c>
    </row>
    <row r="4" ht="15" customHeight="1">
      <c r="A4" t="inlineStr">
        <is>
          <t>A 46007-2018</t>
        </is>
      </c>
      <c r="B4" s="1" t="n">
        <v>43364</v>
      </c>
      <c r="C4" s="1" t="n">
        <v>45189</v>
      </c>
      <c r="D4" t="inlineStr">
        <is>
          <t>VÄSTERBOTTENS LÄN</t>
        </is>
      </c>
      <c r="E4" t="inlineStr">
        <is>
          <t>DOROTEA</t>
        </is>
      </c>
      <c r="F4" t="inlineStr">
        <is>
          <t>SCA</t>
        </is>
      </c>
      <c r="G4" t="n">
        <v>45</v>
      </c>
      <c r="H4" t="n">
        <v>0</v>
      </c>
      <c r="I4" t="n">
        <v>2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Gammelgransskål
Gränsticka
Harticka
Skrovellav
Ullticka
Kransrams
Stuplav</t>
        </is>
      </c>
      <c r="S4">
        <f>HYPERLINK("https://klasma.github.io/Logging_DOROTEA/artfynd/A 46007-2018.xlsx", "A 46007-2018")</f>
        <v/>
      </c>
      <c r="T4">
        <f>HYPERLINK("https://klasma.github.io/Logging_DOROTEA/kartor/A 46007-2018.png", "A 46007-2018")</f>
        <v/>
      </c>
      <c r="V4">
        <f>HYPERLINK("https://klasma.github.io/Logging_DOROTEA/klagomål/A 46007-2018.docx", "A 46007-2018")</f>
        <v/>
      </c>
      <c r="W4">
        <f>HYPERLINK("https://klasma.github.io/Logging_DOROTEA/klagomålsmail/A 46007-2018.docx", "A 46007-2018")</f>
        <v/>
      </c>
      <c r="X4">
        <f>HYPERLINK("https://klasma.github.io/Logging_DOROTEA/tillsyn/A 46007-2018.docx", "A 46007-2018")</f>
        <v/>
      </c>
      <c r="Y4">
        <f>HYPERLINK("https://klasma.github.io/Logging_DOROTEA/tillsynsmail/A 46007-2018.docx", "A 46007-2018")</f>
        <v/>
      </c>
    </row>
    <row r="5" ht="15" customHeight="1">
      <c r="A5" t="inlineStr">
        <is>
          <t>A 33655-2023</t>
        </is>
      </c>
      <c r="B5" s="1" t="n">
        <v>45119</v>
      </c>
      <c r="C5" s="1" t="n">
        <v>45189</v>
      </c>
      <c r="D5" t="inlineStr">
        <is>
          <t>VÄSTERBOTTENS LÄN</t>
        </is>
      </c>
      <c r="E5" t="inlineStr">
        <is>
          <t>DOROTEA</t>
        </is>
      </c>
      <c r="F5" t="inlineStr">
        <is>
          <t>Allmännings- och besparingsskogar</t>
        </is>
      </c>
      <c r="G5" t="n">
        <v>21.4</v>
      </c>
      <c r="H5" t="n">
        <v>0</v>
      </c>
      <c r="I5" t="n">
        <v>2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7</v>
      </c>
      <c r="R5" s="2" t="inlineStr">
        <is>
          <t>Garnlav
Granticka
Harticka
Rosenticka
Ullticka
Fjällig taggsvamp s.str.
Trådticka</t>
        </is>
      </c>
      <c r="S5">
        <f>HYPERLINK("https://klasma.github.io/Logging_DOROTEA/artfynd/A 33655-2023.xlsx", "A 33655-2023")</f>
        <v/>
      </c>
      <c r="T5">
        <f>HYPERLINK("https://klasma.github.io/Logging_DOROTEA/kartor/A 33655-2023.png", "A 33655-2023")</f>
        <v/>
      </c>
      <c r="V5">
        <f>HYPERLINK("https://klasma.github.io/Logging_DOROTEA/klagomål/A 33655-2023.docx", "A 33655-2023")</f>
        <v/>
      </c>
      <c r="W5">
        <f>HYPERLINK("https://klasma.github.io/Logging_DOROTEA/klagomålsmail/A 33655-2023.docx", "A 33655-2023")</f>
        <v/>
      </c>
      <c r="X5">
        <f>HYPERLINK("https://klasma.github.io/Logging_DOROTEA/tillsyn/A 33655-2023.docx", "A 33655-2023")</f>
        <v/>
      </c>
      <c r="Y5">
        <f>HYPERLINK("https://klasma.github.io/Logging_DOROTEA/tillsynsmail/A 33655-2023.docx", "A 33655-2023")</f>
        <v/>
      </c>
    </row>
    <row r="6" ht="15" customHeight="1">
      <c r="A6" t="inlineStr">
        <is>
          <t>A 65561-2019</t>
        </is>
      </c>
      <c r="B6" s="1" t="n">
        <v>43803</v>
      </c>
      <c r="C6" s="1" t="n">
        <v>45189</v>
      </c>
      <c r="D6" t="inlineStr">
        <is>
          <t>VÄSTERBOTTENS LÄN</t>
        </is>
      </c>
      <c r="E6" t="inlineStr">
        <is>
          <t>DOROTEA</t>
        </is>
      </c>
      <c r="F6" t="inlineStr">
        <is>
          <t>SCA</t>
        </is>
      </c>
      <c r="G6" t="n">
        <v>13.1</v>
      </c>
      <c r="H6" t="n">
        <v>1</v>
      </c>
      <c r="I6" t="n">
        <v>0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6</v>
      </c>
      <c r="R6" s="2" t="inlineStr">
        <is>
          <t>Granticka
Harticka
Tretåig hackspett
Vedtrappmossa
Vitgrynig nållav
Äggvaxskivling</t>
        </is>
      </c>
      <c r="S6">
        <f>HYPERLINK("https://klasma.github.io/Logging_DOROTEA/artfynd/A 65561-2019.xlsx", "A 65561-2019")</f>
        <v/>
      </c>
      <c r="T6">
        <f>HYPERLINK("https://klasma.github.io/Logging_DOROTEA/kartor/A 65561-2019.png", "A 65561-2019")</f>
        <v/>
      </c>
      <c r="V6">
        <f>HYPERLINK("https://klasma.github.io/Logging_DOROTEA/klagomål/A 65561-2019.docx", "A 65561-2019")</f>
        <v/>
      </c>
      <c r="W6">
        <f>HYPERLINK("https://klasma.github.io/Logging_DOROTEA/klagomålsmail/A 65561-2019.docx", "A 65561-2019")</f>
        <v/>
      </c>
      <c r="X6">
        <f>HYPERLINK("https://klasma.github.io/Logging_DOROTEA/tillsyn/A 65561-2019.docx", "A 65561-2019")</f>
        <v/>
      </c>
      <c r="Y6">
        <f>HYPERLINK("https://klasma.github.io/Logging_DOROTEA/tillsynsmail/A 65561-2019.docx", "A 65561-2019")</f>
        <v/>
      </c>
    </row>
    <row r="7" ht="15" customHeight="1">
      <c r="A7" t="inlineStr">
        <is>
          <t>A 49684-2020</t>
        </is>
      </c>
      <c r="B7" s="1" t="n">
        <v>44104</v>
      </c>
      <c r="C7" s="1" t="n">
        <v>45189</v>
      </c>
      <c r="D7" t="inlineStr">
        <is>
          <t>VÄSTERBOTTENS LÄN</t>
        </is>
      </c>
      <c r="E7" t="inlineStr">
        <is>
          <t>DOROTEA</t>
        </is>
      </c>
      <c r="F7" t="inlineStr">
        <is>
          <t>SCA</t>
        </is>
      </c>
      <c r="G7" t="n">
        <v>17.2</v>
      </c>
      <c r="H7" t="n">
        <v>0</v>
      </c>
      <c r="I7" t="n">
        <v>1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6</v>
      </c>
      <c r="R7" s="2" t="inlineStr">
        <is>
          <t>Rynkskinn
Gränsticka
Harticka
Stjärntagging
Ullticka
Trådticka</t>
        </is>
      </c>
      <c r="S7">
        <f>HYPERLINK("https://klasma.github.io/Logging_DOROTEA/artfynd/A 49684-2020.xlsx", "A 49684-2020")</f>
        <v/>
      </c>
      <c r="T7">
        <f>HYPERLINK("https://klasma.github.io/Logging_DOROTEA/kartor/A 49684-2020.png", "A 49684-2020")</f>
        <v/>
      </c>
      <c r="V7">
        <f>HYPERLINK("https://klasma.github.io/Logging_DOROTEA/klagomål/A 49684-2020.docx", "A 49684-2020")</f>
        <v/>
      </c>
      <c r="W7">
        <f>HYPERLINK("https://klasma.github.io/Logging_DOROTEA/klagomålsmail/A 49684-2020.docx", "A 49684-2020")</f>
        <v/>
      </c>
      <c r="X7">
        <f>HYPERLINK("https://klasma.github.io/Logging_DOROTEA/tillsyn/A 49684-2020.docx", "A 49684-2020")</f>
        <v/>
      </c>
      <c r="Y7">
        <f>HYPERLINK("https://klasma.github.io/Logging_DOROTEA/tillsynsmail/A 49684-2020.docx", "A 49684-2020")</f>
        <v/>
      </c>
    </row>
    <row r="8" ht="15" customHeight="1">
      <c r="A8" t="inlineStr">
        <is>
          <t>A 54981-2021</t>
        </is>
      </c>
      <c r="B8" s="1" t="n">
        <v>44474</v>
      </c>
      <c r="C8" s="1" t="n">
        <v>45189</v>
      </c>
      <c r="D8" t="inlineStr">
        <is>
          <t>VÄSTERBOTTENS LÄN</t>
        </is>
      </c>
      <c r="E8" t="inlineStr">
        <is>
          <t>DOROTEA</t>
        </is>
      </c>
      <c r="F8" t="inlineStr">
        <is>
          <t>Övriga statliga verk och myndigheter</t>
        </is>
      </c>
      <c r="G8" t="n">
        <v>15.6</v>
      </c>
      <c r="H8" t="n">
        <v>0</v>
      </c>
      <c r="I8" t="n">
        <v>0</v>
      </c>
      <c r="J8" t="n">
        <v>2</v>
      </c>
      <c r="K8" t="n">
        <v>2</v>
      </c>
      <c r="L8" t="n">
        <v>1</v>
      </c>
      <c r="M8" t="n">
        <v>0</v>
      </c>
      <c r="N8" t="n">
        <v>0</v>
      </c>
      <c r="O8" t="n">
        <v>5</v>
      </c>
      <c r="P8" t="n">
        <v>3</v>
      </c>
      <c r="Q8" t="n">
        <v>5</v>
      </c>
      <c r="R8" s="2" t="inlineStr">
        <is>
          <t>Urskogsporing
Gräddporing
Lateritticka
Nordtagging
Stjärntagging</t>
        </is>
      </c>
      <c r="S8">
        <f>HYPERLINK("https://klasma.github.io/Logging_DOROTEA/artfynd/A 54981-2021.xlsx", "A 54981-2021")</f>
        <v/>
      </c>
      <c r="T8">
        <f>HYPERLINK("https://klasma.github.io/Logging_DOROTEA/kartor/A 54981-2021.png", "A 54981-2021")</f>
        <v/>
      </c>
      <c r="V8">
        <f>HYPERLINK("https://klasma.github.io/Logging_DOROTEA/klagomål/A 54981-2021.docx", "A 54981-2021")</f>
        <v/>
      </c>
      <c r="W8">
        <f>HYPERLINK("https://klasma.github.io/Logging_DOROTEA/klagomålsmail/A 54981-2021.docx", "A 54981-2021")</f>
        <v/>
      </c>
      <c r="X8">
        <f>HYPERLINK("https://klasma.github.io/Logging_DOROTEA/tillsyn/A 54981-2021.docx", "A 54981-2021")</f>
        <v/>
      </c>
      <c r="Y8">
        <f>HYPERLINK("https://klasma.github.io/Logging_DOROTEA/tillsynsmail/A 54981-2021.docx", "A 54981-2021")</f>
        <v/>
      </c>
    </row>
    <row r="9" ht="15" customHeight="1">
      <c r="A9" t="inlineStr">
        <is>
          <t>A 9196-2022</t>
        </is>
      </c>
      <c r="B9" s="1" t="n">
        <v>44615</v>
      </c>
      <c r="C9" s="1" t="n">
        <v>45189</v>
      </c>
      <c r="D9" t="inlineStr">
        <is>
          <t>VÄSTERBOTTENS LÄN</t>
        </is>
      </c>
      <c r="E9" t="inlineStr">
        <is>
          <t>DOROTEA</t>
        </is>
      </c>
      <c r="G9" t="n">
        <v>12.7</v>
      </c>
      <c r="H9" t="n">
        <v>0</v>
      </c>
      <c r="I9" t="n">
        <v>1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5</v>
      </c>
      <c r="R9" s="2" t="inlineStr">
        <is>
          <t>Granticka
Gränsticka
Rosenticka
Ullticka
Vedticka</t>
        </is>
      </c>
      <c r="S9">
        <f>HYPERLINK("https://klasma.github.io/Logging_DOROTEA/artfynd/A 9196-2022.xlsx", "A 9196-2022")</f>
        <v/>
      </c>
      <c r="T9">
        <f>HYPERLINK("https://klasma.github.io/Logging_DOROTEA/kartor/A 9196-2022.png", "A 9196-2022")</f>
        <v/>
      </c>
      <c r="V9">
        <f>HYPERLINK("https://klasma.github.io/Logging_DOROTEA/klagomål/A 9196-2022.docx", "A 9196-2022")</f>
        <v/>
      </c>
      <c r="W9">
        <f>HYPERLINK("https://klasma.github.io/Logging_DOROTEA/klagomålsmail/A 9196-2022.docx", "A 9196-2022")</f>
        <v/>
      </c>
      <c r="X9">
        <f>HYPERLINK("https://klasma.github.io/Logging_DOROTEA/tillsyn/A 9196-2022.docx", "A 9196-2022")</f>
        <v/>
      </c>
      <c r="Y9">
        <f>HYPERLINK("https://klasma.github.io/Logging_DOROTEA/tillsynsmail/A 9196-2022.docx", "A 9196-2022")</f>
        <v/>
      </c>
    </row>
    <row r="10" ht="15" customHeight="1">
      <c r="A10" t="inlineStr">
        <is>
          <t>A 47955-2022</t>
        </is>
      </c>
      <c r="B10" s="1" t="n">
        <v>44853</v>
      </c>
      <c r="C10" s="1" t="n">
        <v>45189</v>
      </c>
      <c r="D10" t="inlineStr">
        <is>
          <t>VÄSTERBOTTENS LÄN</t>
        </is>
      </c>
      <c r="E10" t="inlineStr">
        <is>
          <t>DOROTEA</t>
        </is>
      </c>
      <c r="G10" t="n">
        <v>16.3</v>
      </c>
      <c r="H10" t="n">
        <v>0</v>
      </c>
      <c r="I10" t="n">
        <v>0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5</v>
      </c>
      <c r="R10" s="2" t="inlineStr">
        <is>
          <t>Doftskinn
Granticka
Gränsticka
Harticka
Ullticka</t>
        </is>
      </c>
      <c r="S10">
        <f>HYPERLINK("https://klasma.github.io/Logging_DOROTEA/artfynd/A 47955-2022.xlsx", "A 47955-2022")</f>
        <v/>
      </c>
      <c r="T10">
        <f>HYPERLINK("https://klasma.github.io/Logging_DOROTEA/kartor/A 47955-2022.png", "A 47955-2022")</f>
        <v/>
      </c>
      <c r="V10">
        <f>HYPERLINK("https://klasma.github.io/Logging_DOROTEA/klagomål/A 47955-2022.docx", "A 47955-2022")</f>
        <v/>
      </c>
      <c r="W10">
        <f>HYPERLINK("https://klasma.github.io/Logging_DOROTEA/klagomålsmail/A 47955-2022.docx", "A 47955-2022")</f>
        <v/>
      </c>
      <c r="X10">
        <f>HYPERLINK("https://klasma.github.io/Logging_DOROTEA/tillsyn/A 47955-2022.docx", "A 47955-2022")</f>
        <v/>
      </c>
      <c r="Y10">
        <f>HYPERLINK("https://klasma.github.io/Logging_DOROTEA/tillsynsmail/A 47955-2022.docx", "A 47955-2022")</f>
        <v/>
      </c>
    </row>
    <row r="11" ht="15" customHeight="1">
      <c r="A11" t="inlineStr">
        <is>
          <t>A 60124-2021</t>
        </is>
      </c>
      <c r="B11" s="1" t="n">
        <v>44494</v>
      </c>
      <c r="C11" s="1" t="n">
        <v>45189</v>
      </c>
      <c r="D11" t="inlineStr">
        <is>
          <t>VÄSTERBOTTENS LÄN</t>
        </is>
      </c>
      <c r="E11" t="inlineStr">
        <is>
          <t>DOROTEA</t>
        </is>
      </c>
      <c r="G11" t="n">
        <v>22.6</v>
      </c>
      <c r="H11" t="n">
        <v>0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Harticka
Lunglav
Stuplav
Trådticka</t>
        </is>
      </c>
      <c r="S11">
        <f>HYPERLINK("https://klasma.github.io/Logging_DOROTEA/artfynd/A 60124-2021.xlsx", "A 60124-2021")</f>
        <v/>
      </c>
      <c r="T11">
        <f>HYPERLINK("https://klasma.github.io/Logging_DOROTEA/kartor/A 60124-2021.png", "A 60124-2021")</f>
        <v/>
      </c>
      <c r="V11">
        <f>HYPERLINK("https://klasma.github.io/Logging_DOROTEA/klagomål/A 60124-2021.docx", "A 60124-2021")</f>
        <v/>
      </c>
      <c r="W11">
        <f>HYPERLINK("https://klasma.github.io/Logging_DOROTEA/klagomålsmail/A 60124-2021.docx", "A 60124-2021")</f>
        <v/>
      </c>
      <c r="X11">
        <f>HYPERLINK("https://klasma.github.io/Logging_DOROTEA/tillsyn/A 60124-2021.docx", "A 60124-2021")</f>
        <v/>
      </c>
      <c r="Y11">
        <f>HYPERLINK("https://klasma.github.io/Logging_DOROTEA/tillsynsmail/A 60124-2021.docx", "A 60124-2021")</f>
        <v/>
      </c>
    </row>
    <row r="12" ht="15" customHeight="1">
      <c r="A12" t="inlineStr">
        <is>
          <t>A 4828-2023</t>
        </is>
      </c>
      <c r="B12" s="1" t="n">
        <v>44957</v>
      </c>
      <c r="C12" s="1" t="n">
        <v>45189</v>
      </c>
      <c r="D12" t="inlineStr">
        <is>
          <t>VÄSTERBOTTENS LÄN</t>
        </is>
      </c>
      <c r="E12" t="inlineStr">
        <is>
          <t>DOROTEA</t>
        </is>
      </c>
      <c r="G12" t="n">
        <v>8</v>
      </c>
      <c r="H12" t="n">
        <v>1</v>
      </c>
      <c r="I12" t="n">
        <v>1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4</v>
      </c>
      <c r="R12" s="2" t="inlineStr">
        <is>
          <t>Garnlav
Granticka
Vitgrynig nållav
Spindelblomster</t>
        </is>
      </c>
      <c r="S12">
        <f>HYPERLINK("https://klasma.github.io/Logging_DOROTEA/artfynd/A 4828-2023.xlsx", "A 4828-2023")</f>
        <v/>
      </c>
      <c r="T12">
        <f>HYPERLINK("https://klasma.github.io/Logging_DOROTEA/kartor/A 4828-2023.png", "A 4828-2023")</f>
        <v/>
      </c>
      <c r="V12">
        <f>HYPERLINK("https://klasma.github.io/Logging_DOROTEA/klagomål/A 4828-2023.docx", "A 4828-2023")</f>
        <v/>
      </c>
      <c r="W12">
        <f>HYPERLINK("https://klasma.github.io/Logging_DOROTEA/klagomålsmail/A 4828-2023.docx", "A 4828-2023")</f>
        <v/>
      </c>
      <c r="X12">
        <f>HYPERLINK("https://klasma.github.io/Logging_DOROTEA/tillsyn/A 4828-2023.docx", "A 4828-2023")</f>
        <v/>
      </c>
      <c r="Y12">
        <f>HYPERLINK("https://klasma.github.io/Logging_DOROTEA/tillsynsmail/A 4828-2023.docx", "A 4828-2023")</f>
        <v/>
      </c>
    </row>
    <row r="13" ht="15" customHeight="1">
      <c r="A13" t="inlineStr">
        <is>
          <t>A 50497-2018</t>
        </is>
      </c>
      <c r="B13" s="1" t="n">
        <v>43380</v>
      </c>
      <c r="C13" s="1" t="n">
        <v>45189</v>
      </c>
      <c r="D13" t="inlineStr">
        <is>
          <t>VÄSTERBOTTENS LÄN</t>
        </is>
      </c>
      <c r="E13" t="inlineStr">
        <is>
          <t>DOROTEA</t>
        </is>
      </c>
      <c r="F13" t="inlineStr">
        <is>
          <t>Allmännings- och besparingsskogar</t>
        </is>
      </c>
      <c r="G13" t="n">
        <v>3.8</v>
      </c>
      <c r="H13" t="n">
        <v>0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Garnlav
Gränsticka
Ullticka</t>
        </is>
      </c>
      <c r="S13">
        <f>HYPERLINK("https://klasma.github.io/Logging_DOROTEA/artfynd/A 50497-2018.xlsx", "A 50497-2018")</f>
        <v/>
      </c>
      <c r="T13">
        <f>HYPERLINK("https://klasma.github.io/Logging_DOROTEA/kartor/A 50497-2018.png", "A 50497-2018")</f>
        <v/>
      </c>
      <c r="V13">
        <f>HYPERLINK("https://klasma.github.io/Logging_DOROTEA/klagomål/A 50497-2018.docx", "A 50497-2018")</f>
        <v/>
      </c>
      <c r="W13">
        <f>HYPERLINK("https://klasma.github.io/Logging_DOROTEA/klagomålsmail/A 50497-2018.docx", "A 50497-2018")</f>
        <v/>
      </c>
      <c r="X13">
        <f>HYPERLINK("https://klasma.github.io/Logging_DOROTEA/tillsyn/A 50497-2018.docx", "A 50497-2018")</f>
        <v/>
      </c>
      <c r="Y13">
        <f>HYPERLINK("https://klasma.github.io/Logging_DOROTEA/tillsynsmail/A 50497-2018.docx", "A 50497-2018")</f>
        <v/>
      </c>
    </row>
    <row r="14" ht="15" customHeight="1">
      <c r="A14" t="inlineStr">
        <is>
          <t>A 51376-2020</t>
        </is>
      </c>
      <c r="B14" s="1" t="n">
        <v>44112</v>
      </c>
      <c r="C14" s="1" t="n">
        <v>45189</v>
      </c>
      <c r="D14" t="inlineStr">
        <is>
          <t>VÄSTERBOTTENS LÄN</t>
        </is>
      </c>
      <c r="E14" t="inlineStr">
        <is>
          <t>DOROTEA</t>
        </is>
      </c>
      <c r="F14" t="inlineStr">
        <is>
          <t>SCA</t>
        </is>
      </c>
      <c r="G14" t="n">
        <v>8</v>
      </c>
      <c r="H14" t="n">
        <v>0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Granticka
Harticka
Knottrig blåslav</t>
        </is>
      </c>
      <c r="S14">
        <f>HYPERLINK("https://klasma.github.io/Logging_DOROTEA/artfynd/A 51376-2020.xlsx", "A 51376-2020")</f>
        <v/>
      </c>
      <c r="T14">
        <f>HYPERLINK("https://klasma.github.io/Logging_DOROTEA/kartor/A 51376-2020.png", "A 51376-2020")</f>
        <v/>
      </c>
      <c r="V14">
        <f>HYPERLINK("https://klasma.github.io/Logging_DOROTEA/klagomål/A 51376-2020.docx", "A 51376-2020")</f>
        <v/>
      </c>
      <c r="W14">
        <f>HYPERLINK("https://klasma.github.io/Logging_DOROTEA/klagomålsmail/A 51376-2020.docx", "A 51376-2020")</f>
        <v/>
      </c>
      <c r="X14">
        <f>HYPERLINK("https://klasma.github.io/Logging_DOROTEA/tillsyn/A 51376-2020.docx", "A 51376-2020")</f>
        <v/>
      </c>
      <c r="Y14">
        <f>HYPERLINK("https://klasma.github.io/Logging_DOROTEA/tillsynsmail/A 51376-2020.docx", "A 51376-2020")</f>
        <v/>
      </c>
    </row>
    <row r="15" ht="15" customHeight="1">
      <c r="A15" t="inlineStr">
        <is>
          <t>A 21672-2023</t>
        </is>
      </c>
      <c r="B15" s="1" t="n">
        <v>45063</v>
      </c>
      <c r="C15" s="1" t="n">
        <v>45189</v>
      </c>
      <c r="D15" t="inlineStr">
        <is>
          <t>VÄSTERBOTTENS LÄN</t>
        </is>
      </c>
      <c r="E15" t="inlineStr">
        <is>
          <t>DOROTEA</t>
        </is>
      </c>
      <c r="F15" t="inlineStr">
        <is>
          <t>SCA</t>
        </is>
      </c>
      <c r="G15" t="n">
        <v>7.4</v>
      </c>
      <c r="H15" t="n">
        <v>0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3</v>
      </c>
      <c r="R15" s="2" t="inlineStr">
        <is>
          <t>Doftskinn
Skrovellav
Ullticka</t>
        </is>
      </c>
      <c r="S15">
        <f>HYPERLINK("https://klasma.github.io/Logging_DOROTEA/artfynd/A 21672-2023.xlsx", "A 21672-2023")</f>
        <v/>
      </c>
      <c r="T15">
        <f>HYPERLINK("https://klasma.github.io/Logging_DOROTEA/kartor/A 21672-2023.png", "A 21672-2023")</f>
        <v/>
      </c>
      <c r="V15">
        <f>HYPERLINK("https://klasma.github.io/Logging_DOROTEA/klagomål/A 21672-2023.docx", "A 21672-2023")</f>
        <v/>
      </c>
      <c r="W15">
        <f>HYPERLINK("https://klasma.github.io/Logging_DOROTEA/klagomålsmail/A 21672-2023.docx", "A 21672-2023")</f>
        <v/>
      </c>
      <c r="X15">
        <f>HYPERLINK("https://klasma.github.io/Logging_DOROTEA/tillsyn/A 21672-2023.docx", "A 21672-2023")</f>
        <v/>
      </c>
      <c r="Y15">
        <f>HYPERLINK("https://klasma.github.io/Logging_DOROTEA/tillsynsmail/A 21672-2023.docx", "A 21672-2023")</f>
        <v/>
      </c>
    </row>
    <row r="16" ht="15" customHeight="1">
      <c r="A16" t="inlineStr">
        <is>
          <t>A 65569-2019</t>
        </is>
      </c>
      <c r="B16" s="1" t="n">
        <v>43803</v>
      </c>
      <c r="C16" s="1" t="n">
        <v>45189</v>
      </c>
      <c r="D16" t="inlineStr">
        <is>
          <t>VÄSTERBOTTENS LÄN</t>
        </is>
      </c>
      <c r="E16" t="inlineStr">
        <is>
          <t>DOROTEA</t>
        </is>
      </c>
      <c r="F16" t="inlineStr">
        <is>
          <t>SCA</t>
        </is>
      </c>
      <c r="G16" t="n">
        <v>5.1</v>
      </c>
      <c r="H16" t="n">
        <v>0</v>
      </c>
      <c r="I16" t="n">
        <v>0</v>
      </c>
      <c r="J16" t="n">
        <v>1</v>
      </c>
      <c r="K16" t="n">
        <v>0</v>
      </c>
      <c r="L16" t="n">
        <v>1</v>
      </c>
      <c r="M16" t="n">
        <v>0</v>
      </c>
      <c r="N16" t="n">
        <v>0</v>
      </c>
      <c r="O16" t="n">
        <v>2</v>
      </c>
      <c r="P16" t="n">
        <v>1</v>
      </c>
      <c r="Q16" t="n">
        <v>2</v>
      </c>
      <c r="R16" s="2" t="inlineStr">
        <is>
          <t>Raggtaggsvamp
Knottrig blåslav</t>
        </is>
      </c>
      <c r="S16">
        <f>HYPERLINK("https://klasma.github.io/Logging_DOROTEA/artfynd/A 65569-2019.xlsx", "A 65569-2019")</f>
        <v/>
      </c>
      <c r="T16">
        <f>HYPERLINK("https://klasma.github.io/Logging_DOROTEA/kartor/A 65569-2019.png", "A 65569-2019")</f>
        <v/>
      </c>
      <c r="V16">
        <f>HYPERLINK("https://klasma.github.io/Logging_DOROTEA/klagomål/A 65569-2019.docx", "A 65569-2019")</f>
        <v/>
      </c>
      <c r="W16">
        <f>HYPERLINK("https://klasma.github.io/Logging_DOROTEA/klagomålsmail/A 65569-2019.docx", "A 65569-2019")</f>
        <v/>
      </c>
      <c r="X16">
        <f>HYPERLINK("https://klasma.github.io/Logging_DOROTEA/tillsyn/A 65569-2019.docx", "A 65569-2019")</f>
        <v/>
      </c>
      <c r="Y16">
        <f>HYPERLINK("https://klasma.github.io/Logging_DOROTEA/tillsynsmail/A 65569-2019.docx", "A 65569-2019")</f>
        <v/>
      </c>
    </row>
    <row r="17" ht="15" customHeight="1">
      <c r="A17" t="inlineStr">
        <is>
          <t>A 65564-2019</t>
        </is>
      </c>
      <c r="B17" s="1" t="n">
        <v>43803</v>
      </c>
      <c r="C17" s="1" t="n">
        <v>45189</v>
      </c>
      <c r="D17" t="inlineStr">
        <is>
          <t>VÄSTERBOTTENS LÄN</t>
        </is>
      </c>
      <c r="E17" t="inlineStr">
        <is>
          <t>DOROTEA</t>
        </is>
      </c>
      <c r="F17" t="inlineStr">
        <is>
          <t>SCA</t>
        </is>
      </c>
      <c r="G17" t="n">
        <v>6.6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Doftskinn
Knottrig blåslav</t>
        </is>
      </c>
      <c r="S17">
        <f>HYPERLINK("https://klasma.github.io/Logging_DOROTEA/artfynd/A 65564-2019.xlsx", "A 65564-2019")</f>
        <v/>
      </c>
      <c r="T17">
        <f>HYPERLINK("https://klasma.github.io/Logging_DOROTEA/kartor/A 65564-2019.png", "A 65564-2019")</f>
        <v/>
      </c>
      <c r="V17">
        <f>HYPERLINK("https://klasma.github.io/Logging_DOROTEA/klagomål/A 65564-2019.docx", "A 65564-2019")</f>
        <v/>
      </c>
      <c r="W17">
        <f>HYPERLINK("https://klasma.github.io/Logging_DOROTEA/klagomålsmail/A 65564-2019.docx", "A 65564-2019")</f>
        <v/>
      </c>
      <c r="X17">
        <f>HYPERLINK("https://klasma.github.io/Logging_DOROTEA/tillsyn/A 65564-2019.docx", "A 65564-2019")</f>
        <v/>
      </c>
      <c r="Y17">
        <f>HYPERLINK("https://klasma.github.io/Logging_DOROTEA/tillsynsmail/A 65564-2019.docx", "A 65564-2019")</f>
        <v/>
      </c>
    </row>
    <row r="18" ht="15" customHeight="1">
      <c r="A18" t="inlineStr">
        <is>
          <t>A 20878-2020</t>
        </is>
      </c>
      <c r="B18" s="1" t="n">
        <v>43949</v>
      </c>
      <c r="C18" s="1" t="n">
        <v>45189</v>
      </c>
      <c r="D18" t="inlineStr">
        <is>
          <t>VÄSTERBOTTENS LÄN</t>
        </is>
      </c>
      <c r="E18" t="inlineStr">
        <is>
          <t>DOROTEA</t>
        </is>
      </c>
      <c r="G18" t="n">
        <v>8.800000000000001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Garnlav
Granticka</t>
        </is>
      </c>
      <c r="S18">
        <f>HYPERLINK("https://klasma.github.io/Logging_DOROTEA/artfynd/A 20878-2020.xlsx", "A 20878-2020")</f>
        <v/>
      </c>
      <c r="T18">
        <f>HYPERLINK("https://klasma.github.io/Logging_DOROTEA/kartor/A 20878-2020.png", "A 20878-2020")</f>
        <v/>
      </c>
      <c r="V18">
        <f>HYPERLINK("https://klasma.github.io/Logging_DOROTEA/klagomål/A 20878-2020.docx", "A 20878-2020")</f>
        <v/>
      </c>
      <c r="W18">
        <f>HYPERLINK("https://klasma.github.io/Logging_DOROTEA/klagomålsmail/A 20878-2020.docx", "A 20878-2020")</f>
        <v/>
      </c>
      <c r="X18">
        <f>HYPERLINK("https://klasma.github.io/Logging_DOROTEA/tillsyn/A 20878-2020.docx", "A 20878-2020")</f>
        <v/>
      </c>
      <c r="Y18">
        <f>HYPERLINK("https://klasma.github.io/Logging_DOROTEA/tillsynsmail/A 20878-2020.docx", "A 20878-2020")</f>
        <v/>
      </c>
    </row>
    <row r="19" ht="15" customHeight="1">
      <c r="A19" t="inlineStr">
        <is>
          <t>A 67790-2021</t>
        </is>
      </c>
      <c r="B19" s="1" t="n">
        <v>44526</v>
      </c>
      <c r="C19" s="1" t="n">
        <v>45189</v>
      </c>
      <c r="D19" t="inlineStr">
        <is>
          <t>VÄSTERBOTTENS LÄN</t>
        </is>
      </c>
      <c r="E19" t="inlineStr">
        <is>
          <t>DOROTEA</t>
        </is>
      </c>
      <c r="F19" t="inlineStr">
        <is>
          <t>Övriga statliga verk och myndigheter</t>
        </is>
      </c>
      <c r="G19" t="n">
        <v>3.2</v>
      </c>
      <c r="H19" t="n">
        <v>2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Tretåig hackspett
Lopplummer</t>
        </is>
      </c>
      <c r="S19">
        <f>HYPERLINK("https://klasma.github.io/Logging_DOROTEA/artfynd/A 67790-2021.xlsx", "A 67790-2021")</f>
        <v/>
      </c>
      <c r="T19">
        <f>HYPERLINK("https://klasma.github.io/Logging_DOROTEA/kartor/A 67790-2021.png", "A 67790-2021")</f>
        <v/>
      </c>
      <c r="V19">
        <f>HYPERLINK("https://klasma.github.io/Logging_DOROTEA/klagomål/A 67790-2021.docx", "A 67790-2021")</f>
        <v/>
      </c>
      <c r="W19">
        <f>HYPERLINK("https://klasma.github.io/Logging_DOROTEA/klagomålsmail/A 67790-2021.docx", "A 67790-2021")</f>
        <v/>
      </c>
      <c r="X19">
        <f>HYPERLINK("https://klasma.github.io/Logging_DOROTEA/tillsyn/A 67790-2021.docx", "A 67790-2021")</f>
        <v/>
      </c>
      <c r="Y19">
        <f>HYPERLINK("https://klasma.github.io/Logging_DOROTEA/tillsynsmail/A 67790-2021.docx", "A 67790-2021")</f>
        <v/>
      </c>
    </row>
    <row r="20" ht="15" customHeight="1">
      <c r="A20" t="inlineStr">
        <is>
          <t>A 58736-2022</t>
        </is>
      </c>
      <c r="B20" s="1" t="n">
        <v>44902</v>
      </c>
      <c r="C20" s="1" t="n">
        <v>45189</v>
      </c>
      <c r="D20" t="inlineStr">
        <is>
          <t>VÄSTERBOTTENS LÄN</t>
        </is>
      </c>
      <c r="E20" t="inlineStr">
        <is>
          <t>DOROTEA</t>
        </is>
      </c>
      <c r="F20" t="inlineStr">
        <is>
          <t>SCA</t>
        </is>
      </c>
      <c r="G20" t="n">
        <v>3.4</v>
      </c>
      <c r="H20" t="n">
        <v>0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Lunglav
Skrovellav</t>
        </is>
      </c>
      <c r="S20">
        <f>HYPERLINK("https://klasma.github.io/Logging_DOROTEA/artfynd/A 58736-2022.xlsx", "A 58736-2022")</f>
        <v/>
      </c>
      <c r="T20">
        <f>HYPERLINK("https://klasma.github.io/Logging_DOROTEA/kartor/A 58736-2022.png", "A 58736-2022")</f>
        <v/>
      </c>
      <c r="V20">
        <f>HYPERLINK("https://klasma.github.io/Logging_DOROTEA/klagomål/A 58736-2022.docx", "A 58736-2022")</f>
        <v/>
      </c>
      <c r="W20">
        <f>HYPERLINK("https://klasma.github.io/Logging_DOROTEA/klagomålsmail/A 58736-2022.docx", "A 58736-2022")</f>
        <v/>
      </c>
      <c r="X20">
        <f>HYPERLINK("https://klasma.github.io/Logging_DOROTEA/tillsyn/A 58736-2022.docx", "A 58736-2022")</f>
        <v/>
      </c>
      <c r="Y20">
        <f>HYPERLINK("https://klasma.github.io/Logging_DOROTEA/tillsynsmail/A 58736-2022.docx", "A 58736-2022")</f>
        <v/>
      </c>
    </row>
    <row r="21" ht="15" customHeight="1">
      <c r="A21" t="inlineStr">
        <is>
          <t>A 35988-2023</t>
        </is>
      </c>
      <c r="B21" s="1" t="n">
        <v>45148</v>
      </c>
      <c r="C21" s="1" t="n">
        <v>45189</v>
      </c>
      <c r="D21" t="inlineStr">
        <is>
          <t>VÄSTERBOTTENS LÄN</t>
        </is>
      </c>
      <c r="E21" t="inlineStr">
        <is>
          <t>DOROTEA</t>
        </is>
      </c>
      <c r="F21" t="inlineStr">
        <is>
          <t>SCA</t>
        </is>
      </c>
      <c r="G21" t="n">
        <v>14.1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Luddfingersvamp
Ögonpyrola</t>
        </is>
      </c>
      <c r="S21">
        <f>HYPERLINK("https://klasma.github.io/Logging_DOROTEA/artfynd/A 35988-2023.xlsx", "A 35988-2023")</f>
        <v/>
      </c>
      <c r="T21">
        <f>HYPERLINK("https://klasma.github.io/Logging_DOROTEA/kartor/A 35988-2023.png", "A 35988-2023")</f>
        <v/>
      </c>
      <c r="V21">
        <f>HYPERLINK("https://klasma.github.io/Logging_DOROTEA/klagomål/A 35988-2023.docx", "A 35988-2023")</f>
        <v/>
      </c>
      <c r="W21">
        <f>HYPERLINK("https://klasma.github.io/Logging_DOROTEA/klagomålsmail/A 35988-2023.docx", "A 35988-2023")</f>
        <v/>
      </c>
      <c r="X21">
        <f>HYPERLINK("https://klasma.github.io/Logging_DOROTEA/tillsyn/A 35988-2023.docx", "A 35988-2023")</f>
        <v/>
      </c>
      <c r="Y21">
        <f>HYPERLINK("https://klasma.github.io/Logging_DOROTEA/tillsynsmail/A 35988-2023.docx", "A 35988-2023")</f>
        <v/>
      </c>
    </row>
    <row r="22" ht="15" customHeight="1">
      <c r="A22" t="inlineStr">
        <is>
          <t>A 52409-2018</t>
        </is>
      </c>
      <c r="B22" s="1" t="n">
        <v>43388</v>
      </c>
      <c r="C22" s="1" t="n">
        <v>45189</v>
      </c>
      <c r="D22" t="inlineStr">
        <is>
          <t>VÄSTERBOTTENS LÄN</t>
        </is>
      </c>
      <c r="E22" t="inlineStr">
        <is>
          <t>DOROTEA</t>
        </is>
      </c>
      <c r="G22" t="n">
        <v>9.300000000000001</v>
      </c>
      <c r="H22" t="n">
        <v>1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Lappranunkel</t>
        </is>
      </c>
      <c r="S22">
        <f>HYPERLINK("https://klasma.github.io/Logging_DOROTEA/artfynd/A 52409-2018.xlsx", "A 52409-2018")</f>
        <v/>
      </c>
      <c r="T22">
        <f>HYPERLINK("https://klasma.github.io/Logging_DOROTEA/kartor/A 52409-2018.png", "A 52409-2018")</f>
        <v/>
      </c>
      <c r="V22">
        <f>HYPERLINK("https://klasma.github.io/Logging_DOROTEA/klagomål/A 52409-2018.docx", "A 52409-2018")</f>
        <v/>
      </c>
      <c r="W22">
        <f>HYPERLINK("https://klasma.github.io/Logging_DOROTEA/klagomålsmail/A 52409-2018.docx", "A 52409-2018")</f>
        <v/>
      </c>
      <c r="X22">
        <f>HYPERLINK("https://klasma.github.io/Logging_DOROTEA/tillsyn/A 52409-2018.docx", "A 52409-2018")</f>
        <v/>
      </c>
      <c r="Y22">
        <f>HYPERLINK("https://klasma.github.io/Logging_DOROTEA/tillsynsmail/A 52409-2018.docx", "A 52409-2018")</f>
        <v/>
      </c>
    </row>
    <row r="23" ht="15" customHeight="1">
      <c r="A23" t="inlineStr">
        <is>
          <t>A 14581-2019</t>
        </is>
      </c>
      <c r="B23" s="1" t="n">
        <v>43536</v>
      </c>
      <c r="C23" s="1" t="n">
        <v>45189</v>
      </c>
      <c r="D23" t="inlineStr">
        <is>
          <t>VÄSTERBOTTENS LÄN</t>
        </is>
      </c>
      <c r="E23" t="inlineStr">
        <is>
          <t>DOROTEA</t>
        </is>
      </c>
      <c r="F23" t="inlineStr">
        <is>
          <t>SCA</t>
        </is>
      </c>
      <c r="G23" t="n">
        <v>5.9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Granticka</t>
        </is>
      </c>
      <c r="S23">
        <f>HYPERLINK("https://klasma.github.io/Logging_DOROTEA/artfynd/A 14581-2019.xlsx", "A 14581-2019")</f>
        <v/>
      </c>
      <c r="T23">
        <f>HYPERLINK("https://klasma.github.io/Logging_DOROTEA/kartor/A 14581-2019.png", "A 14581-2019")</f>
        <v/>
      </c>
      <c r="V23">
        <f>HYPERLINK("https://klasma.github.io/Logging_DOROTEA/klagomål/A 14581-2019.docx", "A 14581-2019")</f>
        <v/>
      </c>
      <c r="W23">
        <f>HYPERLINK("https://klasma.github.io/Logging_DOROTEA/klagomålsmail/A 14581-2019.docx", "A 14581-2019")</f>
        <v/>
      </c>
      <c r="X23">
        <f>HYPERLINK("https://klasma.github.io/Logging_DOROTEA/tillsyn/A 14581-2019.docx", "A 14581-2019")</f>
        <v/>
      </c>
      <c r="Y23">
        <f>HYPERLINK("https://klasma.github.io/Logging_DOROTEA/tillsynsmail/A 14581-2019.docx", "A 14581-2019")</f>
        <v/>
      </c>
    </row>
    <row r="24" ht="15" customHeight="1">
      <c r="A24" t="inlineStr">
        <is>
          <t>A 1978-2020</t>
        </is>
      </c>
      <c r="B24" s="1" t="n">
        <v>43838</v>
      </c>
      <c r="C24" s="1" t="n">
        <v>45189</v>
      </c>
      <c r="D24" t="inlineStr">
        <is>
          <t>VÄSTERBOTTENS LÄN</t>
        </is>
      </c>
      <c r="E24" t="inlineStr">
        <is>
          <t>DOROTEA</t>
        </is>
      </c>
      <c r="G24" t="n">
        <v>3.4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Rosenfink</t>
        </is>
      </c>
      <c r="S24">
        <f>HYPERLINK("https://klasma.github.io/Logging_DOROTEA/artfynd/A 1978-2020.xlsx", "A 1978-2020")</f>
        <v/>
      </c>
      <c r="T24">
        <f>HYPERLINK("https://klasma.github.io/Logging_DOROTEA/kartor/A 1978-2020.png", "A 1978-2020")</f>
        <v/>
      </c>
      <c r="V24">
        <f>HYPERLINK("https://klasma.github.io/Logging_DOROTEA/klagomål/A 1978-2020.docx", "A 1978-2020")</f>
        <v/>
      </c>
      <c r="W24">
        <f>HYPERLINK("https://klasma.github.io/Logging_DOROTEA/klagomålsmail/A 1978-2020.docx", "A 1978-2020")</f>
        <v/>
      </c>
      <c r="X24">
        <f>HYPERLINK("https://klasma.github.io/Logging_DOROTEA/tillsyn/A 1978-2020.docx", "A 1978-2020")</f>
        <v/>
      </c>
      <c r="Y24">
        <f>HYPERLINK("https://klasma.github.io/Logging_DOROTEA/tillsynsmail/A 1978-2020.docx", "A 1978-2020")</f>
        <v/>
      </c>
    </row>
    <row r="25" ht="15" customHeight="1">
      <c r="A25" t="inlineStr">
        <is>
          <t>A 49683-2020</t>
        </is>
      </c>
      <c r="B25" s="1" t="n">
        <v>44104</v>
      </c>
      <c r="C25" s="1" t="n">
        <v>45189</v>
      </c>
      <c r="D25" t="inlineStr">
        <is>
          <t>VÄSTERBOTTENS LÄN</t>
        </is>
      </c>
      <c r="E25" t="inlineStr">
        <is>
          <t>DOROTEA</t>
        </is>
      </c>
      <c r="F25" t="inlineStr">
        <is>
          <t>SCA</t>
        </is>
      </c>
      <c r="G25" t="n">
        <v>1.1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Rynkskinn</t>
        </is>
      </c>
      <c r="S25">
        <f>HYPERLINK("https://klasma.github.io/Logging_DOROTEA/artfynd/A 49683-2020.xlsx", "A 49683-2020")</f>
        <v/>
      </c>
      <c r="T25">
        <f>HYPERLINK("https://klasma.github.io/Logging_DOROTEA/kartor/A 49683-2020.png", "A 49683-2020")</f>
        <v/>
      </c>
      <c r="V25">
        <f>HYPERLINK("https://klasma.github.io/Logging_DOROTEA/klagomål/A 49683-2020.docx", "A 49683-2020")</f>
        <v/>
      </c>
      <c r="W25">
        <f>HYPERLINK("https://klasma.github.io/Logging_DOROTEA/klagomålsmail/A 49683-2020.docx", "A 49683-2020")</f>
        <v/>
      </c>
      <c r="X25">
        <f>HYPERLINK("https://klasma.github.io/Logging_DOROTEA/tillsyn/A 49683-2020.docx", "A 49683-2020")</f>
        <v/>
      </c>
      <c r="Y25">
        <f>HYPERLINK("https://klasma.github.io/Logging_DOROTEA/tillsynsmail/A 49683-2020.docx", "A 49683-2020")</f>
        <v/>
      </c>
    </row>
    <row r="26" ht="15" customHeight="1">
      <c r="A26" t="inlineStr">
        <is>
          <t>A 44036-2022</t>
        </is>
      </c>
      <c r="B26" s="1" t="n">
        <v>44838</v>
      </c>
      <c r="C26" s="1" t="n">
        <v>45189</v>
      </c>
      <c r="D26" t="inlineStr">
        <is>
          <t>VÄSTERBOTTENS LÄN</t>
        </is>
      </c>
      <c r="E26" t="inlineStr">
        <is>
          <t>DOROTEA</t>
        </is>
      </c>
      <c r="F26" t="inlineStr">
        <is>
          <t>SCA</t>
        </is>
      </c>
      <c r="G26" t="n">
        <v>6.3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Ullticka</t>
        </is>
      </c>
      <c r="S26">
        <f>HYPERLINK("https://klasma.github.io/Logging_DOROTEA/artfynd/A 44036-2022.xlsx", "A 44036-2022")</f>
        <v/>
      </c>
      <c r="T26">
        <f>HYPERLINK("https://klasma.github.io/Logging_DOROTEA/kartor/A 44036-2022.png", "A 44036-2022")</f>
        <v/>
      </c>
      <c r="V26">
        <f>HYPERLINK("https://klasma.github.io/Logging_DOROTEA/klagomål/A 44036-2022.docx", "A 44036-2022")</f>
        <v/>
      </c>
      <c r="W26">
        <f>HYPERLINK("https://klasma.github.io/Logging_DOROTEA/klagomålsmail/A 44036-2022.docx", "A 44036-2022")</f>
        <v/>
      </c>
      <c r="X26">
        <f>HYPERLINK("https://klasma.github.io/Logging_DOROTEA/tillsyn/A 44036-2022.docx", "A 44036-2022")</f>
        <v/>
      </c>
      <c r="Y26">
        <f>HYPERLINK("https://klasma.github.io/Logging_DOROTEA/tillsynsmail/A 44036-2022.docx", "A 44036-2022")</f>
        <v/>
      </c>
    </row>
    <row r="27" ht="15" customHeight="1">
      <c r="A27" t="inlineStr">
        <is>
          <t>A 44389-2022</t>
        </is>
      </c>
      <c r="B27" s="1" t="n">
        <v>44838</v>
      </c>
      <c r="C27" s="1" t="n">
        <v>45189</v>
      </c>
      <c r="D27" t="inlineStr">
        <is>
          <t>VÄSTERBOTTENS LÄN</t>
        </is>
      </c>
      <c r="E27" t="inlineStr">
        <is>
          <t>DOROTEA</t>
        </is>
      </c>
      <c r="G27" t="n">
        <v>1.8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Granticka</t>
        </is>
      </c>
      <c r="S27">
        <f>HYPERLINK("https://klasma.github.io/Logging_DOROTEA/artfynd/A 44389-2022.xlsx", "A 44389-2022")</f>
        <v/>
      </c>
      <c r="T27">
        <f>HYPERLINK("https://klasma.github.io/Logging_DOROTEA/kartor/A 44389-2022.png", "A 44389-2022")</f>
        <v/>
      </c>
      <c r="V27">
        <f>HYPERLINK("https://klasma.github.io/Logging_DOROTEA/klagomål/A 44389-2022.docx", "A 44389-2022")</f>
        <v/>
      </c>
      <c r="W27">
        <f>HYPERLINK("https://klasma.github.io/Logging_DOROTEA/klagomålsmail/A 44389-2022.docx", "A 44389-2022")</f>
        <v/>
      </c>
      <c r="X27">
        <f>HYPERLINK("https://klasma.github.io/Logging_DOROTEA/tillsyn/A 44389-2022.docx", "A 44389-2022")</f>
        <v/>
      </c>
      <c r="Y27">
        <f>HYPERLINK("https://klasma.github.io/Logging_DOROTEA/tillsynsmail/A 44389-2022.docx", "A 44389-2022")</f>
        <v/>
      </c>
    </row>
    <row r="28" ht="15" customHeight="1">
      <c r="A28" t="inlineStr">
        <is>
          <t>A 48089-2022</t>
        </is>
      </c>
      <c r="B28" s="1" t="n">
        <v>44855</v>
      </c>
      <c r="C28" s="1" t="n">
        <v>45189</v>
      </c>
      <c r="D28" t="inlineStr">
        <is>
          <t>VÄSTERBOTTENS LÄN</t>
        </is>
      </c>
      <c r="E28" t="inlineStr">
        <is>
          <t>DOROTEA</t>
        </is>
      </c>
      <c r="F28" t="inlineStr">
        <is>
          <t>SCA</t>
        </is>
      </c>
      <c r="G28" t="n">
        <v>9.199999999999999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Gammelgransskål</t>
        </is>
      </c>
      <c r="S28">
        <f>HYPERLINK("https://klasma.github.io/Logging_DOROTEA/artfynd/A 48089-2022.xlsx", "A 48089-2022")</f>
        <v/>
      </c>
      <c r="T28">
        <f>HYPERLINK("https://klasma.github.io/Logging_DOROTEA/kartor/A 48089-2022.png", "A 48089-2022")</f>
        <v/>
      </c>
      <c r="V28">
        <f>HYPERLINK("https://klasma.github.io/Logging_DOROTEA/klagomål/A 48089-2022.docx", "A 48089-2022")</f>
        <v/>
      </c>
      <c r="W28">
        <f>HYPERLINK("https://klasma.github.io/Logging_DOROTEA/klagomålsmail/A 48089-2022.docx", "A 48089-2022")</f>
        <v/>
      </c>
      <c r="X28">
        <f>HYPERLINK("https://klasma.github.io/Logging_DOROTEA/tillsyn/A 48089-2022.docx", "A 48089-2022")</f>
        <v/>
      </c>
      <c r="Y28">
        <f>HYPERLINK("https://klasma.github.io/Logging_DOROTEA/tillsynsmail/A 48089-2022.docx", "A 48089-2022")</f>
        <v/>
      </c>
    </row>
    <row r="29" ht="15" customHeight="1">
      <c r="A29" t="inlineStr">
        <is>
          <t>A 54832-2022</t>
        </is>
      </c>
      <c r="B29" s="1" t="n">
        <v>44883</v>
      </c>
      <c r="C29" s="1" t="n">
        <v>45189</v>
      </c>
      <c r="D29" t="inlineStr">
        <is>
          <t>VÄSTERBOTTENS LÄN</t>
        </is>
      </c>
      <c r="E29" t="inlineStr">
        <is>
          <t>DOROTEA</t>
        </is>
      </c>
      <c r="F29" t="inlineStr">
        <is>
          <t>SCA</t>
        </is>
      </c>
      <c r="G29" t="n">
        <v>6.4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Gammelgransskål</t>
        </is>
      </c>
      <c r="S29">
        <f>HYPERLINK("https://klasma.github.io/Logging_DOROTEA/artfynd/A 54832-2022.xlsx", "A 54832-2022")</f>
        <v/>
      </c>
      <c r="T29">
        <f>HYPERLINK("https://klasma.github.io/Logging_DOROTEA/kartor/A 54832-2022.png", "A 54832-2022")</f>
        <v/>
      </c>
      <c r="V29">
        <f>HYPERLINK("https://klasma.github.io/Logging_DOROTEA/klagomål/A 54832-2022.docx", "A 54832-2022")</f>
        <v/>
      </c>
      <c r="W29">
        <f>HYPERLINK("https://klasma.github.io/Logging_DOROTEA/klagomålsmail/A 54832-2022.docx", "A 54832-2022")</f>
        <v/>
      </c>
      <c r="X29">
        <f>HYPERLINK("https://klasma.github.io/Logging_DOROTEA/tillsyn/A 54832-2022.docx", "A 54832-2022")</f>
        <v/>
      </c>
      <c r="Y29">
        <f>HYPERLINK("https://klasma.github.io/Logging_DOROTEA/tillsynsmail/A 54832-2022.docx", "A 54832-2022")</f>
        <v/>
      </c>
    </row>
    <row r="30" ht="15" customHeight="1">
      <c r="A30" t="inlineStr">
        <is>
          <t>A 4341-2023</t>
        </is>
      </c>
      <c r="B30" s="1" t="n">
        <v>44953</v>
      </c>
      <c r="C30" s="1" t="n">
        <v>45189</v>
      </c>
      <c r="D30" t="inlineStr">
        <is>
          <t>VÄSTERBOTTENS LÄN</t>
        </is>
      </c>
      <c r="E30" t="inlineStr">
        <is>
          <t>DOROTEA</t>
        </is>
      </c>
      <c r="F30" t="inlineStr">
        <is>
          <t>SCA</t>
        </is>
      </c>
      <c r="G30" t="n">
        <v>1.7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Luddlav</t>
        </is>
      </c>
      <c r="S30">
        <f>HYPERLINK("https://klasma.github.io/Logging_DOROTEA/artfynd/A 4341-2023.xlsx", "A 4341-2023")</f>
        <v/>
      </c>
      <c r="T30">
        <f>HYPERLINK("https://klasma.github.io/Logging_DOROTEA/kartor/A 4341-2023.png", "A 4341-2023")</f>
        <v/>
      </c>
      <c r="V30">
        <f>HYPERLINK("https://klasma.github.io/Logging_DOROTEA/klagomål/A 4341-2023.docx", "A 4341-2023")</f>
        <v/>
      </c>
      <c r="W30">
        <f>HYPERLINK("https://klasma.github.io/Logging_DOROTEA/klagomålsmail/A 4341-2023.docx", "A 4341-2023")</f>
        <v/>
      </c>
      <c r="X30">
        <f>HYPERLINK("https://klasma.github.io/Logging_DOROTEA/tillsyn/A 4341-2023.docx", "A 4341-2023")</f>
        <v/>
      </c>
      <c r="Y30">
        <f>HYPERLINK("https://klasma.github.io/Logging_DOROTEA/tillsynsmail/A 4341-2023.docx", "A 4341-2023")</f>
        <v/>
      </c>
    </row>
    <row r="31" ht="15" customHeight="1">
      <c r="A31" t="inlineStr">
        <is>
          <t>A 28716-2023</t>
        </is>
      </c>
      <c r="B31" s="1" t="n">
        <v>45103</v>
      </c>
      <c r="C31" s="1" t="n">
        <v>45189</v>
      </c>
      <c r="D31" t="inlineStr">
        <is>
          <t>VÄSTERBOTTENS LÄN</t>
        </is>
      </c>
      <c r="E31" t="inlineStr">
        <is>
          <t>DOROTEA</t>
        </is>
      </c>
      <c r="F31" t="inlineStr">
        <is>
          <t>Sveaskog</t>
        </is>
      </c>
      <c r="G31" t="n">
        <v>10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Bårdlav</t>
        </is>
      </c>
      <c r="S31">
        <f>HYPERLINK("https://klasma.github.io/Logging_DOROTEA/artfynd/A 28716-2023.xlsx", "A 28716-2023")</f>
        <v/>
      </c>
      <c r="T31">
        <f>HYPERLINK("https://klasma.github.io/Logging_DOROTEA/kartor/A 28716-2023.png", "A 28716-2023")</f>
        <v/>
      </c>
      <c r="V31">
        <f>HYPERLINK("https://klasma.github.io/Logging_DOROTEA/klagomål/A 28716-2023.docx", "A 28716-2023")</f>
        <v/>
      </c>
      <c r="W31">
        <f>HYPERLINK("https://klasma.github.io/Logging_DOROTEA/klagomålsmail/A 28716-2023.docx", "A 28716-2023")</f>
        <v/>
      </c>
      <c r="X31">
        <f>HYPERLINK("https://klasma.github.io/Logging_DOROTEA/tillsyn/A 28716-2023.docx", "A 28716-2023")</f>
        <v/>
      </c>
      <c r="Y31">
        <f>HYPERLINK("https://klasma.github.io/Logging_DOROTEA/tillsynsmail/A 28716-2023.docx", "A 28716-2023")</f>
        <v/>
      </c>
    </row>
    <row r="32" ht="15" customHeight="1">
      <c r="A32" t="inlineStr">
        <is>
          <t>A 34746-2018</t>
        </is>
      </c>
      <c r="B32" s="1" t="n">
        <v>43320</v>
      </c>
      <c r="C32" s="1" t="n">
        <v>45189</v>
      </c>
      <c r="D32" t="inlineStr">
        <is>
          <t>VÄSTERBOTTENS LÄN</t>
        </is>
      </c>
      <c r="E32" t="inlineStr">
        <is>
          <t>DOROTEA</t>
        </is>
      </c>
      <c r="F32" t="inlineStr">
        <is>
          <t>SCA</t>
        </is>
      </c>
      <c r="G32" t="n">
        <v>6.3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37548-2018</t>
        </is>
      </c>
      <c r="B33" s="1" t="n">
        <v>43334</v>
      </c>
      <c r="C33" s="1" t="n">
        <v>45189</v>
      </c>
      <c r="D33" t="inlineStr">
        <is>
          <t>VÄSTERBOTTENS LÄN</t>
        </is>
      </c>
      <c r="E33" t="inlineStr">
        <is>
          <t>DOROTEA</t>
        </is>
      </c>
      <c r="F33" t="inlineStr">
        <is>
          <t>SCA</t>
        </is>
      </c>
      <c r="G33" t="n">
        <v>8.5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47429-2018</t>
        </is>
      </c>
      <c r="B34" s="1" t="n">
        <v>43369</v>
      </c>
      <c r="C34" s="1" t="n">
        <v>45189</v>
      </c>
      <c r="D34" t="inlineStr">
        <is>
          <t>VÄSTERBOTTENS LÄN</t>
        </is>
      </c>
      <c r="E34" t="inlineStr">
        <is>
          <t>DOROTEA</t>
        </is>
      </c>
      <c r="F34" t="inlineStr">
        <is>
          <t>SCA</t>
        </is>
      </c>
      <c r="G34" t="n">
        <v>4.2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49859-2018</t>
        </is>
      </c>
      <c r="B35" s="1" t="n">
        <v>43375</v>
      </c>
      <c r="C35" s="1" t="n">
        <v>45189</v>
      </c>
      <c r="D35" t="inlineStr">
        <is>
          <t>VÄSTERBOTTENS LÄN</t>
        </is>
      </c>
      <c r="E35" t="inlineStr">
        <is>
          <t>DOROTEA</t>
        </is>
      </c>
      <c r="G35" t="n">
        <v>2.5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49848-2018</t>
        </is>
      </c>
      <c r="B36" s="1" t="n">
        <v>43375</v>
      </c>
      <c r="C36" s="1" t="n">
        <v>45189</v>
      </c>
      <c r="D36" t="inlineStr">
        <is>
          <t>VÄSTERBOTTENS LÄN</t>
        </is>
      </c>
      <c r="E36" t="inlineStr">
        <is>
          <t>DOROTEA</t>
        </is>
      </c>
      <c r="G36" t="n">
        <v>4.9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53218-2018</t>
        </is>
      </c>
      <c r="B37" s="1" t="n">
        <v>43384</v>
      </c>
      <c r="C37" s="1" t="n">
        <v>45189</v>
      </c>
      <c r="D37" t="inlineStr">
        <is>
          <t>VÄSTERBOTTENS LÄN</t>
        </is>
      </c>
      <c r="E37" t="inlineStr">
        <is>
          <t>DOROTEA</t>
        </is>
      </c>
      <c r="G37" t="n">
        <v>4.6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53008-2018</t>
        </is>
      </c>
      <c r="B38" s="1" t="n">
        <v>43389</v>
      </c>
      <c r="C38" s="1" t="n">
        <v>45189</v>
      </c>
      <c r="D38" t="inlineStr">
        <is>
          <t>VÄSTERBOTTENS LÄN</t>
        </is>
      </c>
      <c r="E38" t="inlineStr">
        <is>
          <t>DOROTEA</t>
        </is>
      </c>
      <c r="F38" t="inlineStr">
        <is>
          <t>SCA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53009-2018</t>
        </is>
      </c>
      <c r="B39" s="1" t="n">
        <v>43389</v>
      </c>
      <c r="C39" s="1" t="n">
        <v>45189</v>
      </c>
      <c r="D39" t="inlineStr">
        <is>
          <t>VÄSTERBOTTENS LÄN</t>
        </is>
      </c>
      <c r="E39" t="inlineStr">
        <is>
          <t>DOROTEA</t>
        </is>
      </c>
      <c r="F39" t="inlineStr">
        <is>
          <t>SCA</t>
        </is>
      </c>
      <c r="G39" t="n">
        <v>19.1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55419-2018</t>
        </is>
      </c>
      <c r="B40" s="1" t="n">
        <v>43397</v>
      </c>
      <c r="C40" s="1" t="n">
        <v>45189</v>
      </c>
      <c r="D40" t="inlineStr">
        <is>
          <t>VÄSTERBOTTENS LÄN</t>
        </is>
      </c>
      <c r="E40" t="inlineStr">
        <is>
          <t>DOROTEA</t>
        </is>
      </c>
      <c r="G40" t="n">
        <v>6.5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55781-2018</t>
        </is>
      </c>
      <c r="B41" s="1" t="n">
        <v>43398</v>
      </c>
      <c r="C41" s="1" t="n">
        <v>45189</v>
      </c>
      <c r="D41" t="inlineStr">
        <is>
          <t>VÄSTERBOTTENS LÄN</t>
        </is>
      </c>
      <c r="E41" t="inlineStr">
        <is>
          <t>DOROTEA</t>
        </is>
      </c>
      <c r="G41" t="n">
        <v>3.5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55780-2018</t>
        </is>
      </c>
      <c r="B42" s="1" t="n">
        <v>43398</v>
      </c>
      <c r="C42" s="1" t="n">
        <v>45189</v>
      </c>
      <c r="D42" t="inlineStr">
        <is>
          <t>VÄSTERBOTTENS LÄN</t>
        </is>
      </c>
      <c r="E42" t="inlineStr">
        <is>
          <t>DOROTEA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56921-2018</t>
        </is>
      </c>
      <c r="B43" s="1" t="n">
        <v>43403</v>
      </c>
      <c r="C43" s="1" t="n">
        <v>45189</v>
      </c>
      <c r="D43" t="inlineStr">
        <is>
          <t>VÄSTERBOTTENS LÄN</t>
        </is>
      </c>
      <c r="E43" t="inlineStr">
        <is>
          <t>DOROTEA</t>
        </is>
      </c>
      <c r="F43" t="inlineStr">
        <is>
          <t>Kommuner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66081-2018</t>
        </is>
      </c>
      <c r="B44" s="1" t="n">
        <v>43425</v>
      </c>
      <c r="C44" s="1" t="n">
        <v>45189</v>
      </c>
      <c r="D44" t="inlineStr">
        <is>
          <t>VÄSTERBOTTENS LÄN</t>
        </is>
      </c>
      <c r="E44" t="inlineStr">
        <is>
          <t>DOROTEA</t>
        </is>
      </c>
      <c r="F44" t="inlineStr">
        <is>
          <t>SCA</t>
        </is>
      </c>
      <c r="G44" t="n">
        <v>19.4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2928-2019</t>
        </is>
      </c>
      <c r="B45" s="1" t="n">
        <v>43469</v>
      </c>
      <c r="C45" s="1" t="n">
        <v>45189</v>
      </c>
      <c r="D45" t="inlineStr">
        <is>
          <t>VÄSTERBOTTENS LÄN</t>
        </is>
      </c>
      <c r="E45" t="inlineStr">
        <is>
          <t>DOROTEA</t>
        </is>
      </c>
      <c r="G45" t="n">
        <v>11.6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1142-2019</t>
        </is>
      </c>
      <c r="B46" s="1" t="n">
        <v>43472</v>
      </c>
      <c r="C46" s="1" t="n">
        <v>45189</v>
      </c>
      <c r="D46" t="inlineStr">
        <is>
          <t>VÄSTERBOTTENS LÄN</t>
        </is>
      </c>
      <c r="E46" t="inlineStr">
        <is>
          <t>DOROTEA</t>
        </is>
      </c>
      <c r="G46" t="n">
        <v>7.7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3884-2019</t>
        </is>
      </c>
      <c r="B47" s="1" t="n">
        <v>43475</v>
      </c>
      <c r="C47" s="1" t="n">
        <v>45189</v>
      </c>
      <c r="D47" t="inlineStr">
        <is>
          <t>VÄSTERBOTTENS LÄN</t>
        </is>
      </c>
      <c r="E47" t="inlineStr">
        <is>
          <t>DOROTEA</t>
        </is>
      </c>
      <c r="F47" t="inlineStr">
        <is>
          <t>SCA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2300-2019</t>
        </is>
      </c>
      <c r="B48" s="1" t="n">
        <v>43475</v>
      </c>
      <c r="C48" s="1" t="n">
        <v>45189</v>
      </c>
      <c r="D48" t="inlineStr">
        <is>
          <t>VÄSTERBOTTENS LÄN</t>
        </is>
      </c>
      <c r="E48" t="inlineStr">
        <is>
          <t>DOROTEA</t>
        </is>
      </c>
      <c r="G48" t="n">
        <v>10.2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9719-2019</t>
        </is>
      </c>
      <c r="B49" s="1" t="n">
        <v>43508</v>
      </c>
      <c r="C49" s="1" t="n">
        <v>45189</v>
      </c>
      <c r="D49" t="inlineStr">
        <is>
          <t>VÄSTERBOTTENS LÄN</t>
        </is>
      </c>
      <c r="E49" t="inlineStr">
        <is>
          <t>DOROTEA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18757-2019</t>
        </is>
      </c>
      <c r="B50" s="1" t="n">
        <v>43560</v>
      </c>
      <c r="C50" s="1" t="n">
        <v>45189</v>
      </c>
      <c r="D50" t="inlineStr">
        <is>
          <t>VÄSTERBOTTENS LÄN</t>
        </is>
      </c>
      <c r="E50" t="inlineStr">
        <is>
          <t>DOROTEA</t>
        </is>
      </c>
      <c r="G50" t="n">
        <v>5.2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19709-2019</t>
        </is>
      </c>
      <c r="B51" s="1" t="n">
        <v>43566</v>
      </c>
      <c r="C51" s="1" t="n">
        <v>45189</v>
      </c>
      <c r="D51" t="inlineStr">
        <is>
          <t>VÄSTERBOTTENS LÄN</t>
        </is>
      </c>
      <c r="E51" t="inlineStr">
        <is>
          <t>DOROTEA</t>
        </is>
      </c>
      <c r="G51" t="n">
        <v>2.5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22272-2019</t>
        </is>
      </c>
      <c r="B52" s="1" t="n">
        <v>43585</v>
      </c>
      <c r="C52" s="1" t="n">
        <v>45189</v>
      </c>
      <c r="D52" t="inlineStr">
        <is>
          <t>VÄSTERBOTTENS LÄN</t>
        </is>
      </c>
      <c r="E52" t="inlineStr">
        <is>
          <t>DOROTEA</t>
        </is>
      </c>
      <c r="F52" t="inlineStr">
        <is>
          <t>SCA</t>
        </is>
      </c>
      <c r="G52" t="n">
        <v>21.6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22590-2019</t>
        </is>
      </c>
      <c r="B53" s="1" t="n">
        <v>43587</v>
      </c>
      <c r="C53" s="1" t="n">
        <v>45189</v>
      </c>
      <c r="D53" t="inlineStr">
        <is>
          <t>VÄSTERBOTTENS LÄN</t>
        </is>
      </c>
      <c r="E53" t="inlineStr">
        <is>
          <t>DOROTEA</t>
        </is>
      </c>
      <c r="F53" t="inlineStr">
        <is>
          <t>SCA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23064-2019</t>
        </is>
      </c>
      <c r="B54" s="1" t="n">
        <v>43591</v>
      </c>
      <c r="C54" s="1" t="n">
        <v>45189</v>
      </c>
      <c r="D54" t="inlineStr">
        <is>
          <t>VÄSTERBOTTENS LÄN</t>
        </is>
      </c>
      <c r="E54" t="inlineStr">
        <is>
          <t>DOROTEA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23508-2019</t>
        </is>
      </c>
      <c r="B55" s="1" t="n">
        <v>43593</v>
      </c>
      <c r="C55" s="1" t="n">
        <v>45189</v>
      </c>
      <c r="D55" t="inlineStr">
        <is>
          <t>VÄSTERBOTTENS LÄN</t>
        </is>
      </c>
      <c r="E55" t="inlineStr">
        <is>
          <t>DOROTEA</t>
        </is>
      </c>
      <c r="F55" t="inlineStr">
        <is>
          <t>SCA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25717-2019</t>
        </is>
      </c>
      <c r="B56" s="1" t="n">
        <v>43607</v>
      </c>
      <c r="C56" s="1" t="n">
        <v>45189</v>
      </c>
      <c r="D56" t="inlineStr">
        <is>
          <t>VÄSTERBOTTENS LÄN</t>
        </is>
      </c>
      <c r="E56" t="inlineStr">
        <is>
          <t>DOROTEA</t>
        </is>
      </c>
      <c r="F56" t="inlineStr">
        <is>
          <t>SCA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26019-2019</t>
        </is>
      </c>
      <c r="B57" s="1" t="n">
        <v>43608</v>
      </c>
      <c r="C57" s="1" t="n">
        <v>45189</v>
      </c>
      <c r="D57" t="inlineStr">
        <is>
          <t>VÄSTERBOTTENS LÄN</t>
        </is>
      </c>
      <c r="E57" t="inlineStr">
        <is>
          <t>DOROTEA</t>
        </is>
      </c>
      <c r="F57" t="inlineStr">
        <is>
          <t>SCA</t>
        </is>
      </c>
      <c r="G57" t="n">
        <v>3.7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26020-2019</t>
        </is>
      </c>
      <c r="B58" s="1" t="n">
        <v>43608</v>
      </c>
      <c r="C58" s="1" t="n">
        <v>45189</v>
      </c>
      <c r="D58" t="inlineStr">
        <is>
          <t>VÄSTERBOTTENS LÄN</t>
        </is>
      </c>
      <c r="E58" t="inlineStr">
        <is>
          <t>DOROTEA</t>
        </is>
      </c>
      <c r="F58" t="inlineStr">
        <is>
          <t>SCA</t>
        </is>
      </c>
      <c r="G58" t="n">
        <v>0.3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26942-2019</t>
        </is>
      </c>
      <c r="B59" s="1" t="n">
        <v>43613</v>
      </c>
      <c r="C59" s="1" t="n">
        <v>45189</v>
      </c>
      <c r="D59" t="inlineStr">
        <is>
          <t>VÄSTERBOTTENS LÄN</t>
        </is>
      </c>
      <c r="E59" t="inlineStr">
        <is>
          <t>DOROTEA</t>
        </is>
      </c>
      <c r="F59" t="inlineStr">
        <is>
          <t>SCA</t>
        </is>
      </c>
      <c r="G59" t="n">
        <v>3.7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28219-2019</t>
        </is>
      </c>
      <c r="B60" s="1" t="n">
        <v>43621</v>
      </c>
      <c r="C60" s="1" t="n">
        <v>45189</v>
      </c>
      <c r="D60" t="inlineStr">
        <is>
          <t>VÄSTERBOTTENS LÄN</t>
        </is>
      </c>
      <c r="E60" t="inlineStr">
        <is>
          <t>DOROTEA</t>
        </is>
      </c>
      <c r="F60" t="inlineStr">
        <is>
          <t>SCA</t>
        </is>
      </c>
      <c r="G60" t="n">
        <v>3.7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30300-2019</t>
        </is>
      </c>
      <c r="B61" s="1" t="n">
        <v>43633</v>
      </c>
      <c r="C61" s="1" t="n">
        <v>45189</v>
      </c>
      <c r="D61" t="inlineStr">
        <is>
          <t>VÄSTERBOTTENS LÄN</t>
        </is>
      </c>
      <c r="E61" t="inlineStr">
        <is>
          <t>DOROTEA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32374-2019</t>
        </is>
      </c>
      <c r="B62" s="1" t="n">
        <v>43636</v>
      </c>
      <c r="C62" s="1" t="n">
        <v>45189</v>
      </c>
      <c r="D62" t="inlineStr">
        <is>
          <t>VÄSTERBOTTENS LÄN</t>
        </is>
      </c>
      <c r="E62" t="inlineStr">
        <is>
          <t>DOROTEA</t>
        </is>
      </c>
      <c r="F62" t="inlineStr">
        <is>
          <t>SCA</t>
        </is>
      </c>
      <c r="G62" t="n">
        <v>9.9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32496-2019</t>
        </is>
      </c>
      <c r="B63" s="1" t="n">
        <v>43644</v>
      </c>
      <c r="C63" s="1" t="n">
        <v>45189</v>
      </c>
      <c r="D63" t="inlineStr">
        <is>
          <t>VÄSTERBOTTENS LÄN</t>
        </is>
      </c>
      <c r="E63" t="inlineStr">
        <is>
          <t>DOROTEA</t>
        </is>
      </c>
      <c r="F63" t="inlineStr">
        <is>
          <t>SCA</t>
        </is>
      </c>
      <c r="G63" t="n">
        <v>2.8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35571-2019</t>
        </is>
      </c>
      <c r="B64" s="1" t="n">
        <v>43664</v>
      </c>
      <c r="C64" s="1" t="n">
        <v>45189</v>
      </c>
      <c r="D64" t="inlineStr">
        <is>
          <t>VÄSTERBOTTENS LÄN</t>
        </is>
      </c>
      <c r="E64" t="inlineStr">
        <is>
          <t>DOROTEA</t>
        </is>
      </c>
      <c r="F64" t="inlineStr">
        <is>
          <t>Sveaskog</t>
        </is>
      </c>
      <c r="G64" t="n">
        <v>30.2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35732-2019</t>
        </is>
      </c>
      <c r="B65" s="1" t="n">
        <v>43664</v>
      </c>
      <c r="C65" s="1" t="n">
        <v>45189</v>
      </c>
      <c r="D65" t="inlineStr">
        <is>
          <t>VÄSTERBOTTENS LÄN</t>
        </is>
      </c>
      <c r="E65" t="inlineStr">
        <is>
          <t>DOROTEA</t>
        </is>
      </c>
      <c r="G65" t="n">
        <v>9.6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37844-2019</t>
        </is>
      </c>
      <c r="B66" s="1" t="n">
        <v>43682</v>
      </c>
      <c r="C66" s="1" t="n">
        <v>45189</v>
      </c>
      <c r="D66" t="inlineStr">
        <is>
          <t>VÄSTERBOTTENS LÄN</t>
        </is>
      </c>
      <c r="E66" t="inlineStr">
        <is>
          <t>DOROTEA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40501-2019</t>
        </is>
      </c>
      <c r="B67" s="1" t="n">
        <v>43696</v>
      </c>
      <c r="C67" s="1" t="n">
        <v>45189</v>
      </c>
      <c r="D67" t="inlineStr">
        <is>
          <t>VÄSTERBOTTENS LÄN</t>
        </is>
      </c>
      <c r="E67" t="inlineStr">
        <is>
          <t>DOROTEA</t>
        </is>
      </c>
      <c r="F67" t="inlineStr">
        <is>
          <t>SCA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43175-2019</t>
        </is>
      </c>
      <c r="B68" s="1" t="n">
        <v>43705</v>
      </c>
      <c r="C68" s="1" t="n">
        <v>45189</v>
      </c>
      <c r="D68" t="inlineStr">
        <is>
          <t>VÄSTERBOTTENS LÄN</t>
        </is>
      </c>
      <c r="E68" t="inlineStr">
        <is>
          <t>DOROTEA</t>
        </is>
      </c>
      <c r="F68" t="inlineStr">
        <is>
          <t>Allmännings- och besparingsskogar</t>
        </is>
      </c>
      <c r="G68" t="n">
        <v>19.3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43176-2019</t>
        </is>
      </c>
      <c r="B69" s="1" t="n">
        <v>43705</v>
      </c>
      <c r="C69" s="1" t="n">
        <v>45189</v>
      </c>
      <c r="D69" t="inlineStr">
        <is>
          <t>VÄSTERBOTTENS LÄN</t>
        </is>
      </c>
      <c r="E69" t="inlineStr">
        <is>
          <t>DOROTEA</t>
        </is>
      </c>
      <c r="F69" t="inlineStr">
        <is>
          <t>Allmännings- och besparingsskogar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43177-2019</t>
        </is>
      </c>
      <c r="B70" s="1" t="n">
        <v>43705</v>
      </c>
      <c r="C70" s="1" t="n">
        <v>45189</v>
      </c>
      <c r="D70" t="inlineStr">
        <is>
          <t>VÄSTERBOTTENS LÄN</t>
        </is>
      </c>
      <c r="E70" t="inlineStr">
        <is>
          <t>DOROTEA</t>
        </is>
      </c>
      <c r="F70" t="inlineStr">
        <is>
          <t>Allmännings- och besparingsskogar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44555-2019</t>
        </is>
      </c>
      <c r="B71" s="1" t="n">
        <v>43706</v>
      </c>
      <c r="C71" s="1" t="n">
        <v>45189</v>
      </c>
      <c r="D71" t="inlineStr">
        <is>
          <t>VÄSTERBOTTENS LÄN</t>
        </is>
      </c>
      <c r="E71" t="inlineStr">
        <is>
          <t>DOROTEA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43952-2019</t>
        </is>
      </c>
      <c r="B72" s="1" t="n">
        <v>43707</v>
      </c>
      <c r="C72" s="1" t="n">
        <v>45189</v>
      </c>
      <c r="D72" t="inlineStr">
        <is>
          <t>VÄSTERBOTTENS LÄN</t>
        </is>
      </c>
      <c r="E72" t="inlineStr">
        <is>
          <t>DOROTEA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45921-2019</t>
        </is>
      </c>
      <c r="B73" s="1" t="n">
        <v>43717</v>
      </c>
      <c r="C73" s="1" t="n">
        <v>45189</v>
      </c>
      <c r="D73" t="inlineStr">
        <is>
          <t>VÄSTERBOTTENS LÄN</t>
        </is>
      </c>
      <c r="E73" t="inlineStr">
        <is>
          <t>DOROTEA</t>
        </is>
      </c>
      <c r="F73" t="inlineStr">
        <is>
          <t>SCA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46748-2019</t>
        </is>
      </c>
      <c r="B74" s="1" t="n">
        <v>43719</v>
      </c>
      <c r="C74" s="1" t="n">
        <v>45189</v>
      </c>
      <c r="D74" t="inlineStr">
        <is>
          <t>VÄSTERBOTTENS LÄN</t>
        </is>
      </c>
      <c r="E74" t="inlineStr">
        <is>
          <t>DOROTEA</t>
        </is>
      </c>
      <c r="F74" t="inlineStr">
        <is>
          <t>SCA</t>
        </is>
      </c>
      <c r="G74" t="n">
        <v>6.2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46746-2019</t>
        </is>
      </c>
      <c r="B75" s="1" t="n">
        <v>43719</v>
      </c>
      <c r="C75" s="1" t="n">
        <v>45189</v>
      </c>
      <c r="D75" t="inlineStr">
        <is>
          <t>VÄSTERBOTTENS LÄN</t>
        </is>
      </c>
      <c r="E75" t="inlineStr">
        <is>
          <t>DOROTEA</t>
        </is>
      </c>
      <c r="F75" t="inlineStr">
        <is>
          <t>SCA</t>
        </is>
      </c>
      <c r="G75" t="n">
        <v>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47784-2019</t>
        </is>
      </c>
      <c r="B76" s="1" t="n">
        <v>43724</v>
      </c>
      <c r="C76" s="1" t="n">
        <v>45189</v>
      </c>
      <c r="D76" t="inlineStr">
        <is>
          <t>VÄSTERBOTTENS LÄN</t>
        </is>
      </c>
      <c r="E76" t="inlineStr">
        <is>
          <t>DOROTEA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49360-2019</t>
        </is>
      </c>
      <c r="B77" s="1" t="n">
        <v>43731</v>
      </c>
      <c r="C77" s="1" t="n">
        <v>45189</v>
      </c>
      <c r="D77" t="inlineStr">
        <is>
          <t>VÄSTERBOTTENS LÄN</t>
        </is>
      </c>
      <c r="E77" t="inlineStr">
        <is>
          <t>DOROTEA</t>
        </is>
      </c>
      <c r="G77" t="n">
        <v>3.4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53754-2019</t>
        </is>
      </c>
      <c r="B78" s="1" t="n">
        <v>43749</v>
      </c>
      <c r="C78" s="1" t="n">
        <v>45189</v>
      </c>
      <c r="D78" t="inlineStr">
        <is>
          <t>VÄSTERBOTTENS LÄN</t>
        </is>
      </c>
      <c r="E78" t="inlineStr">
        <is>
          <t>DOROTEA</t>
        </is>
      </c>
      <c r="F78" t="inlineStr">
        <is>
          <t>SCA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54426-2019</t>
        </is>
      </c>
      <c r="B79" s="1" t="n">
        <v>43754</v>
      </c>
      <c r="C79" s="1" t="n">
        <v>45189</v>
      </c>
      <c r="D79" t="inlineStr">
        <is>
          <t>VÄSTERBOTTENS LÄN</t>
        </is>
      </c>
      <c r="E79" t="inlineStr">
        <is>
          <t>DOROTEA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55251-2019</t>
        </is>
      </c>
      <c r="B80" s="1" t="n">
        <v>43755</v>
      </c>
      <c r="C80" s="1" t="n">
        <v>45189</v>
      </c>
      <c r="D80" t="inlineStr">
        <is>
          <t>VÄSTERBOTTENS LÄN</t>
        </is>
      </c>
      <c r="E80" t="inlineStr">
        <is>
          <t>DOROTEA</t>
        </is>
      </c>
      <c r="F80" t="inlineStr">
        <is>
          <t>SCA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57264-2019</t>
        </is>
      </c>
      <c r="B81" s="1" t="n">
        <v>43759</v>
      </c>
      <c r="C81" s="1" t="n">
        <v>45189</v>
      </c>
      <c r="D81" t="inlineStr">
        <is>
          <t>VÄSTERBOTTENS LÄN</t>
        </is>
      </c>
      <c r="E81" t="inlineStr">
        <is>
          <t>DOROTEA</t>
        </is>
      </c>
      <c r="F81" t="inlineStr">
        <is>
          <t>SCA</t>
        </is>
      </c>
      <c r="G81" t="n">
        <v>41.4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57129-2019</t>
        </is>
      </c>
      <c r="B82" s="1" t="n">
        <v>43759</v>
      </c>
      <c r="C82" s="1" t="n">
        <v>45189</v>
      </c>
      <c r="D82" t="inlineStr">
        <is>
          <t>VÄSTERBOTTENS LÄN</t>
        </is>
      </c>
      <c r="E82" t="inlineStr">
        <is>
          <t>DOROTEA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55899-2019</t>
        </is>
      </c>
      <c r="B83" s="1" t="n">
        <v>43761</v>
      </c>
      <c r="C83" s="1" t="n">
        <v>45189</v>
      </c>
      <c r="D83" t="inlineStr">
        <is>
          <t>VÄSTERBOTTENS LÄN</t>
        </is>
      </c>
      <c r="E83" t="inlineStr">
        <is>
          <t>DOROTEA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55895-2019</t>
        </is>
      </c>
      <c r="B84" s="1" t="n">
        <v>43761</v>
      </c>
      <c r="C84" s="1" t="n">
        <v>45189</v>
      </c>
      <c r="D84" t="inlineStr">
        <is>
          <t>VÄSTERBOTTENS LÄN</t>
        </is>
      </c>
      <c r="E84" t="inlineStr">
        <is>
          <t>DOROTEA</t>
        </is>
      </c>
      <c r="G84" t="n">
        <v>8.1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56120-2019</t>
        </is>
      </c>
      <c r="B85" s="1" t="n">
        <v>43761</v>
      </c>
      <c r="C85" s="1" t="n">
        <v>45189</v>
      </c>
      <c r="D85" t="inlineStr">
        <is>
          <t>VÄSTERBOTTENS LÄN</t>
        </is>
      </c>
      <c r="E85" t="inlineStr">
        <is>
          <t>DOROTEA</t>
        </is>
      </c>
      <c r="G85" t="n">
        <v>8.9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59008-2019</t>
        </is>
      </c>
      <c r="B86" s="1" t="n">
        <v>43768</v>
      </c>
      <c r="C86" s="1" t="n">
        <v>45189</v>
      </c>
      <c r="D86" t="inlineStr">
        <is>
          <t>VÄSTERBOTTENS LÄN</t>
        </is>
      </c>
      <c r="E86" t="inlineStr">
        <is>
          <t>DOROTEA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59071-2019</t>
        </is>
      </c>
      <c r="B87" s="1" t="n">
        <v>43774</v>
      </c>
      <c r="C87" s="1" t="n">
        <v>45189</v>
      </c>
      <c r="D87" t="inlineStr">
        <is>
          <t>VÄSTERBOTTENS LÄN</t>
        </is>
      </c>
      <c r="E87" t="inlineStr">
        <is>
          <t>DOROTEA</t>
        </is>
      </c>
      <c r="F87" t="inlineStr">
        <is>
          <t>SCA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60107-2019</t>
        </is>
      </c>
      <c r="B88" s="1" t="n">
        <v>43777</v>
      </c>
      <c r="C88" s="1" t="n">
        <v>45189</v>
      </c>
      <c r="D88" t="inlineStr">
        <is>
          <t>VÄSTERBOTTENS LÄN</t>
        </is>
      </c>
      <c r="E88" t="inlineStr">
        <is>
          <t>DOROTEA</t>
        </is>
      </c>
      <c r="F88" t="inlineStr">
        <is>
          <t>SCA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62526-2019</t>
        </is>
      </c>
      <c r="B89" s="1" t="n">
        <v>43783</v>
      </c>
      <c r="C89" s="1" t="n">
        <v>45189</v>
      </c>
      <c r="D89" t="inlineStr">
        <is>
          <t>VÄSTERBOTTENS LÄN</t>
        </is>
      </c>
      <c r="E89" t="inlineStr">
        <is>
          <t>DOROTEA</t>
        </is>
      </c>
      <c r="G89" t="n">
        <v>3.7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63896-2019</t>
        </is>
      </c>
      <c r="B90" s="1" t="n">
        <v>43795</v>
      </c>
      <c r="C90" s="1" t="n">
        <v>45189</v>
      </c>
      <c r="D90" t="inlineStr">
        <is>
          <t>VÄSTERBOTTENS LÄN</t>
        </is>
      </c>
      <c r="E90" t="inlineStr">
        <is>
          <t>DOROTEA</t>
        </is>
      </c>
      <c r="G90" t="n">
        <v>4.8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64464-2019</t>
        </is>
      </c>
      <c r="B91" s="1" t="n">
        <v>43797</v>
      </c>
      <c r="C91" s="1" t="n">
        <v>45189</v>
      </c>
      <c r="D91" t="inlineStr">
        <is>
          <t>VÄSTERBOTTENS LÄN</t>
        </is>
      </c>
      <c r="E91" t="inlineStr">
        <is>
          <t>DOROTEA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66150-2019</t>
        </is>
      </c>
      <c r="B92" s="1" t="n">
        <v>43801</v>
      </c>
      <c r="C92" s="1" t="n">
        <v>45189</v>
      </c>
      <c r="D92" t="inlineStr">
        <is>
          <t>VÄSTERBOTTENS LÄN</t>
        </is>
      </c>
      <c r="E92" t="inlineStr">
        <is>
          <t>DOROTEA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65557-2019</t>
        </is>
      </c>
      <c r="B93" s="1" t="n">
        <v>43803</v>
      </c>
      <c r="C93" s="1" t="n">
        <v>45189</v>
      </c>
      <c r="D93" t="inlineStr">
        <is>
          <t>VÄSTERBOTTENS LÄN</t>
        </is>
      </c>
      <c r="E93" t="inlineStr">
        <is>
          <t>DOROTEA</t>
        </is>
      </c>
      <c r="F93" t="inlineStr">
        <is>
          <t>SCA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65556-2019</t>
        </is>
      </c>
      <c r="B94" s="1" t="n">
        <v>43803</v>
      </c>
      <c r="C94" s="1" t="n">
        <v>45189</v>
      </c>
      <c r="D94" t="inlineStr">
        <is>
          <t>VÄSTERBOTTENS LÄN</t>
        </is>
      </c>
      <c r="E94" t="inlineStr">
        <is>
          <t>DOROTEA</t>
        </is>
      </c>
      <c r="F94" t="inlineStr">
        <is>
          <t>SCA</t>
        </is>
      </c>
      <c r="G94" t="n">
        <v>10.2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66922-2019</t>
        </is>
      </c>
      <c r="B95" s="1" t="n">
        <v>43804</v>
      </c>
      <c r="C95" s="1" t="n">
        <v>45189</v>
      </c>
      <c r="D95" t="inlineStr">
        <is>
          <t>VÄSTERBOTTENS LÄN</t>
        </is>
      </c>
      <c r="E95" t="inlineStr">
        <is>
          <t>DOROTEA</t>
        </is>
      </c>
      <c r="G95" t="n">
        <v>11.2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66382-2019</t>
        </is>
      </c>
      <c r="B96" s="1" t="n">
        <v>43808</v>
      </c>
      <c r="C96" s="1" t="n">
        <v>45189</v>
      </c>
      <c r="D96" t="inlineStr">
        <is>
          <t>VÄSTERBOTTENS LÄN</t>
        </is>
      </c>
      <c r="E96" t="inlineStr">
        <is>
          <t>DOROTEA</t>
        </is>
      </c>
      <c r="F96" t="inlineStr">
        <is>
          <t>SCA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67223-2019</t>
        </is>
      </c>
      <c r="B97" s="1" t="n">
        <v>43811</v>
      </c>
      <c r="C97" s="1" t="n">
        <v>45189</v>
      </c>
      <c r="D97" t="inlineStr">
        <is>
          <t>VÄSTERBOTTENS LÄN</t>
        </is>
      </c>
      <c r="E97" t="inlineStr">
        <is>
          <t>DOROTEA</t>
        </is>
      </c>
      <c r="G97" t="n">
        <v>5.4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293-2020</t>
        </is>
      </c>
      <c r="B98" s="1" t="n">
        <v>43837</v>
      </c>
      <c r="C98" s="1" t="n">
        <v>45189</v>
      </c>
      <c r="D98" t="inlineStr">
        <is>
          <t>VÄSTERBOTTENS LÄN</t>
        </is>
      </c>
      <c r="E98" t="inlineStr">
        <is>
          <t>DOROTEA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1276-2020</t>
        </is>
      </c>
      <c r="B99" s="1" t="n">
        <v>43841</v>
      </c>
      <c r="C99" s="1" t="n">
        <v>45189</v>
      </c>
      <c r="D99" t="inlineStr">
        <is>
          <t>VÄSTERBOTTENS LÄN</t>
        </is>
      </c>
      <c r="E99" t="inlineStr">
        <is>
          <t>DOROTEA</t>
        </is>
      </c>
      <c r="G99" t="n">
        <v>10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6570-2020</t>
        </is>
      </c>
      <c r="B100" s="1" t="n">
        <v>43864</v>
      </c>
      <c r="C100" s="1" t="n">
        <v>45189</v>
      </c>
      <c r="D100" t="inlineStr">
        <is>
          <t>VÄSTERBOTTENS LÄN</t>
        </is>
      </c>
      <c r="E100" t="inlineStr">
        <is>
          <t>DOROTEA</t>
        </is>
      </c>
      <c r="G100" t="n">
        <v>5.4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10073-2020</t>
        </is>
      </c>
      <c r="B101" s="1" t="n">
        <v>43884</v>
      </c>
      <c r="C101" s="1" t="n">
        <v>45189</v>
      </c>
      <c r="D101" t="inlineStr">
        <is>
          <t>VÄSTERBOTTENS LÄN</t>
        </is>
      </c>
      <c r="E101" t="inlineStr">
        <is>
          <t>DOROTEA</t>
        </is>
      </c>
      <c r="G101" t="n">
        <v>0.1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12589-2020</t>
        </is>
      </c>
      <c r="B102" s="1" t="n">
        <v>43899</v>
      </c>
      <c r="C102" s="1" t="n">
        <v>45189</v>
      </c>
      <c r="D102" t="inlineStr">
        <is>
          <t>VÄSTERBOTTENS LÄN</t>
        </is>
      </c>
      <c r="E102" t="inlineStr">
        <is>
          <t>DOROTEA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12870-2020</t>
        </is>
      </c>
      <c r="B103" s="1" t="n">
        <v>43899</v>
      </c>
      <c r="C103" s="1" t="n">
        <v>45189</v>
      </c>
      <c r="D103" t="inlineStr">
        <is>
          <t>VÄSTERBOTTENS LÄN</t>
        </is>
      </c>
      <c r="E103" t="inlineStr">
        <is>
          <t>DOROTEA</t>
        </is>
      </c>
      <c r="G103" t="n">
        <v>22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21025-2020</t>
        </is>
      </c>
      <c r="B104" s="1" t="n">
        <v>43950</v>
      </c>
      <c r="C104" s="1" t="n">
        <v>45189</v>
      </c>
      <c r="D104" t="inlineStr">
        <is>
          <t>VÄSTERBOTTENS LÄN</t>
        </is>
      </c>
      <c r="E104" t="inlineStr">
        <is>
          <t>DOROTEA</t>
        </is>
      </c>
      <c r="F104" t="inlineStr">
        <is>
          <t>SCA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21398-2020</t>
        </is>
      </c>
      <c r="B105" s="1" t="n">
        <v>43955</v>
      </c>
      <c r="C105" s="1" t="n">
        <v>45189</v>
      </c>
      <c r="D105" t="inlineStr">
        <is>
          <t>VÄSTERBOTTENS LÄN</t>
        </is>
      </c>
      <c r="E105" t="inlineStr">
        <is>
          <t>DOROTEA</t>
        </is>
      </c>
      <c r="G105" t="n">
        <v>17.4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28210-2020</t>
        </is>
      </c>
      <c r="B106" s="1" t="n">
        <v>43997</v>
      </c>
      <c r="C106" s="1" t="n">
        <v>45189</v>
      </c>
      <c r="D106" t="inlineStr">
        <is>
          <t>VÄSTERBOTTENS LÄN</t>
        </is>
      </c>
      <c r="E106" t="inlineStr">
        <is>
          <t>DOROTEA</t>
        </is>
      </c>
      <c r="F106" t="inlineStr">
        <is>
          <t>SCA</t>
        </is>
      </c>
      <c r="G106" t="n">
        <v>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28790-2020</t>
        </is>
      </c>
      <c r="B107" s="1" t="n">
        <v>44000</v>
      </c>
      <c r="C107" s="1" t="n">
        <v>45189</v>
      </c>
      <c r="D107" t="inlineStr">
        <is>
          <t>VÄSTERBOTTENS LÄN</t>
        </is>
      </c>
      <c r="E107" t="inlineStr">
        <is>
          <t>DOROTEA</t>
        </is>
      </c>
      <c r="G107" t="n">
        <v>11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29468-2020</t>
        </is>
      </c>
      <c r="B108" s="1" t="n">
        <v>44004</v>
      </c>
      <c r="C108" s="1" t="n">
        <v>45189</v>
      </c>
      <c r="D108" t="inlineStr">
        <is>
          <t>VÄSTERBOTTENS LÄN</t>
        </is>
      </c>
      <c r="E108" t="inlineStr">
        <is>
          <t>DOROTEA</t>
        </is>
      </c>
      <c r="F108" t="inlineStr">
        <is>
          <t>SCA</t>
        </is>
      </c>
      <c r="G108" t="n">
        <v>3.5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29778-2020</t>
        </is>
      </c>
      <c r="B109" s="1" t="n">
        <v>44005</v>
      </c>
      <c r="C109" s="1" t="n">
        <v>45189</v>
      </c>
      <c r="D109" t="inlineStr">
        <is>
          <t>VÄSTERBOTTENS LÄN</t>
        </is>
      </c>
      <c r="E109" t="inlineStr">
        <is>
          <t>DOROTEA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29799-2020</t>
        </is>
      </c>
      <c r="B110" s="1" t="n">
        <v>44005</v>
      </c>
      <c r="C110" s="1" t="n">
        <v>45189</v>
      </c>
      <c r="D110" t="inlineStr">
        <is>
          <t>VÄSTERBOTTENS LÄN</t>
        </is>
      </c>
      <c r="E110" t="inlineStr">
        <is>
          <t>DOROTEA</t>
        </is>
      </c>
      <c r="F110" t="inlineStr">
        <is>
          <t>SCA</t>
        </is>
      </c>
      <c r="G110" t="n">
        <v>4.1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31025-2020</t>
        </is>
      </c>
      <c r="B111" s="1" t="n">
        <v>44011</v>
      </c>
      <c r="C111" s="1" t="n">
        <v>45189</v>
      </c>
      <c r="D111" t="inlineStr">
        <is>
          <t>VÄSTERBOTTENS LÄN</t>
        </is>
      </c>
      <c r="E111" t="inlineStr">
        <is>
          <t>DOROTEA</t>
        </is>
      </c>
      <c r="G111" t="n">
        <v>19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31019-2020</t>
        </is>
      </c>
      <c r="B112" s="1" t="n">
        <v>44011</v>
      </c>
      <c r="C112" s="1" t="n">
        <v>45189</v>
      </c>
      <c r="D112" t="inlineStr">
        <is>
          <t>VÄSTERBOTTENS LÄN</t>
        </is>
      </c>
      <c r="E112" t="inlineStr">
        <is>
          <t>DOROTEA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31017-2020</t>
        </is>
      </c>
      <c r="B113" s="1" t="n">
        <v>44011</v>
      </c>
      <c r="C113" s="1" t="n">
        <v>45189</v>
      </c>
      <c r="D113" t="inlineStr">
        <is>
          <t>VÄSTERBOTTENS LÄN</t>
        </is>
      </c>
      <c r="E113" t="inlineStr">
        <is>
          <t>DOROTEA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32298-2020</t>
        </is>
      </c>
      <c r="B114" s="1" t="n">
        <v>44015</v>
      </c>
      <c r="C114" s="1" t="n">
        <v>45189</v>
      </c>
      <c r="D114" t="inlineStr">
        <is>
          <t>VÄSTERBOTTENS LÄN</t>
        </is>
      </c>
      <c r="E114" t="inlineStr">
        <is>
          <t>DOROTEA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40417-2020</t>
        </is>
      </c>
      <c r="B115" s="1" t="n">
        <v>44068</v>
      </c>
      <c r="C115" s="1" t="n">
        <v>45189</v>
      </c>
      <c r="D115" t="inlineStr">
        <is>
          <t>VÄSTERBOTTENS LÄN</t>
        </is>
      </c>
      <c r="E115" t="inlineStr">
        <is>
          <t>DOROTEA</t>
        </is>
      </c>
      <c r="F115" t="inlineStr">
        <is>
          <t>SCA</t>
        </is>
      </c>
      <c r="G115" t="n">
        <v>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43616-2020</t>
        </is>
      </c>
      <c r="B116" s="1" t="n">
        <v>44078</v>
      </c>
      <c r="C116" s="1" t="n">
        <v>45189</v>
      </c>
      <c r="D116" t="inlineStr">
        <is>
          <t>VÄSTERBOTTENS LÄN</t>
        </is>
      </c>
      <c r="E116" t="inlineStr">
        <is>
          <t>DOROTEA</t>
        </is>
      </c>
      <c r="G116" t="n">
        <v>4.4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44250-2020</t>
        </is>
      </c>
      <c r="B117" s="1" t="n">
        <v>44082</v>
      </c>
      <c r="C117" s="1" t="n">
        <v>45189</v>
      </c>
      <c r="D117" t="inlineStr">
        <is>
          <t>VÄSTERBOTTENS LÄN</t>
        </is>
      </c>
      <c r="E117" t="inlineStr">
        <is>
          <t>DOROTEA</t>
        </is>
      </c>
      <c r="F117" t="inlineStr">
        <is>
          <t>Övriga statliga verk och myndigheter</t>
        </is>
      </c>
      <c r="G117" t="n">
        <v>11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46761-2020</t>
        </is>
      </c>
      <c r="B118" s="1" t="n">
        <v>44095</v>
      </c>
      <c r="C118" s="1" t="n">
        <v>45189</v>
      </c>
      <c r="D118" t="inlineStr">
        <is>
          <t>VÄSTERBOTTENS LÄN</t>
        </is>
      </c>
      <c r="E118" t="inlineStr">
        <is>
          <t>DOROTEA</t>
        </is>
      </c>
      <c r="F118" t="inlineStr">
        <is>
          <t>SCA</t>
        </is>
      </c>
      <c r="G118" t="n">
        <v>19.6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46762-2020</t>
        </is>
      </c>
      <c r="B119" s="1" t="n">
        <v>44095</v>
      </c>
      <c r="C119" s="1" t="n">
        <v>45189</v>
      </c>
      <c r="D119" t="inlineStr">
        <is>
          <t>VÄSTERBOTTENS LÄN</t>
        </is>
      </c>
      <c r="E119" t="inlineStr">
        <is>
          <t>DOROTEA</t>
        </is>
      </c>
      <c r="F119" t="inlineStr">
        <is>
          <t>SCA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49150-2020</t>
        </is>
      </c>
      <c r="B120" s="1" t="n">
        <v>44104</v>
      </c>
      <c r="C120" s="1" t="n">
        <v>45189</v>
      </c>
      <c r="D120" t="inlineStr">
        <is>
          <t>VÄSTERBOTTENS LÄN</t>
        </is>
      </c>
      <c r="E120" t="inlineStr">
        <is>
          <t>DOROTEA</t>
        </is>
      </c>
      <c r="F120" t="inlineStr">
        <is>
          <t>SCA</t>
        </is>
      </c>
      <c r="G120" t="n">
        <v>4.5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49675-2020</t>
        </is>
      </c>
      <c r="B121" s="1" t="n">
        <v>44104</v>
      </c>
      <c r="C121" s="1" t="n">
        <v>45189</v>
      </c>
      <c r="D121" t="inlineStr">
        <is>
          <t>VÄSTERBOTTENS LÄN</t>
        </is>
      </c>
      <c r="E121" t="inlineStr">
        <is>
          <t>DOROTEA</t>
        </is>
      </c>
      <c r="F121" t="inlineStr">
        <is>
          <t>SCA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52575-2020</t>
        </is>
      </c>
      <c r="B122" s="1" t="n">
        <v>44118</v>
      </c>
      <c r="C122" s="1" t="n">
        <v>45189</v>
      </c>
      <c r="D122" t="inlineStr">
        <is>
          <t>VÄSTERBOTTENS LÄN</t>
        </is>
      </c>
      <c r="E122" t="inlineStr">
        <is>
          <t>DOROTEA</t>
        </is>
      </c>
      <c r="G122" t="n">
        <v>12.5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52969-2020</t>
        </is>
      </c>
      <c r="B123" s="1" t="n">
        <v>44120</v>
      </c>
      <c r="C123" s="1" t="n">
        <v>45189</v>
      </c>
      <c r="D123" t="inlineStr">
        <is>
          <t>VÄSTERBOTTENS LÄN</t>
        </is>
      </c>
      <c r="E123" t="inlineStr">
        <is>
          <t>DOROTEA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55930-2020</t>
        </is>
      </c>
      <c r="B124" s="1" t="n">
        <v>44132</v>
      </c>
      <c r="C124" s="1" t="n">
        <v>45189</v>
      </c>
      <c r="D124" t="inlineStr">
        <is>
          <t>VÄSTERBOTTENS LÄN</t>
        </is>
      </c>
      <c r="E124" t="inlineStr">
        <is>
          <t>DOROTEA</t>
        </is>
      </c>
      <c r="F124" t="inlineStr">
        <is>
          <t>SCA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56560-2020</t>
        </is>
      </c>
      <c r="B125" s="1" t="n">
        <v>44133</v>
      </c>
      <c r="C125" s="1" t="n">
        <v>45189</v>
      </c>
      <c r="D125" t="inlineStr">
        <is>
          <t>VÄSTERBOTTENS LÄN</t>
        </is>
      </c>
      <c r="E125" t="inlineStr">
        <is>
          <t>DOROTEA</t>
        </is>
      </c>
      <c r="G125" t="n">
        <v>14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60044-2020</t>
        </is>
      </c>
      <c r="B126" s="1" t="n">
        <v>44151</v>
      </c>
      <c r="C126" s="1" t="n">
        <v>45189</v>
      </c>
      <c r="D126" t="inlineStr">
        <is>
          <t>VÄSTERBOTTENS LÄN</t>
        </is>
      </c>
      <c r="E126" t="inlineStr">
        <is>
          <t>DOROTEA</t>
        </is>
      </c>
      <c r="F126" t="inlineStr">
        <is>
          <t>SCA</t>
        </is>
      </c>
      <c r="G126" t="n">
        <v>10.6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60029-2020</t>
        </is>
      </c>
      <c r="B127" s="1" t="n">
        <v>44151</v>
      </c>
      <c r="C127" s="1" t="n">
        <v>45189</v>
      </c>
      <c r="D127" t="inlineStr">
        <is>
          <t>VÄSTERBOTTENS LÄN</t>
        </is>
      </c>
      <c r="E127" t="inlineStr">
        <is>
          <t>DOROTEA</t>
        </is>
      </c>
      <c r="F127" t="inlineStr">
        <is>
          <t>SCA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60041-2020</t>
        </is>
      </c>
      <c r="B128" s="1" t="n">
        <v>44151</v>
      </c>
      <c r="C128" s="1" t="n">
        <v>45189</v>
      </c>
      <c r="D128" t="inlineStr">
        <is>
          <t>VÄSTERBOTTENS LÄN</t>
        </is>
      </c>
      <c r="E128" t="inlineStr">
        <is>
          <t>DOROTEA</t>
        </is>
      </c>
      <c r="F128" t="inlineStr">
        <is>
          <t>SCA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60398-2020</t>
        </is>
      </c>
      <c r="B129" s="1" t="n">
        <v>44152</v>
      </c>
      <c r="C129" s="1" t="n">
        <v>45189</v>
      </c>
      <c r="D129" t="inlineStr">
        <is>
          <t>VÄSTERBOTTENS LÄN</t>
        </is>
      </c>
      <c r="E129" t="inlineStr">
        <is>
          <t>DOROTEA</t>
        </is>
      </c>
      <c r="F129" t="inlineStr">
        <is>
          <t>SCA</t>
        </is>
      </c>
      <c r="G129" t="n">
        <v>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60399-2020</t>
        </is>
      </c>
      <c r="B130" s="1" t="n">
        <v>44152</v>
      </c>
      <c r="C130" s="1" t="n">
        <v>45189</v>
      </c>
      <c r="D130" t="inlineStr">
        <is>
          <t>VÄSTERBOTTENS LÄN</t>
        </is>
      </c>
      <c r="E130" t="inlineStr">
        <is>
          <t>DOROTEA</t>
        </is>
      </c>
      <c r="F130" t="inlineStr">
        <is>
          <t>SCA</t>
        </is>
      </c>
      <c r="G130" t="n">
        <v>9.9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64496-2020</t>
        </is>
      </c>
      <c r="B131" s="1" t="n">
        <v>44168</v>
      </c>
      <c r="C131" s="1" t="n">
        <v>45189</v>
      </c>
      <c r="D131" t="inlineStr">
        <is>
          <t>VÄSTERBOTTENS LÄN</t>
        </is>
      </c>
      <c r="E131" t="inlineStr">
        <is>
          <t>DOROTEA</t>
        </is>
      </c>
      <c r="F131" t="inlineStr">
        <is>
          <t>SCA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64497-2020</t>
        </is>
      </c>
      <c r="B132" s="1" t="n">
        <v>44168</v>
      </c>
      <c r="C132" s="1" t="n">
        <v>45189</v>
      </c>
      <c r="D132" t="inlineStr">
        <is>
          <t>VÄSTERBOTTENS LÄN</t>
        </is>
      </c>
      <c r="E132" t="inlineStr">
        <is>
          <t>DOROTEA</t>
        </is>
      </c>
      <c r="F132" t="inlineStr">
        <is>
          <t>SCA</t>
        </is>
      </c>
      <c r="G132" t="n">
        <v>2.6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65441-2020</t>
        </is>
      </c>
      <c r="B133" s="1" t="n">
        <v>44169</v>
      </c>
      <c r="C133" s="1" t="n">
        <v>45189</v>
      </c>
      <c r="D133" t="inlineStr">
        <is>
          <t>VÄSTERBOTTENS LÄN</t>
        </is>
      </c>
      <c r="E133" t="inlineStr">
        <is>
          <t>DOROTEA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4164-2021</t>
        </is>
      </c>
      <c r="B134" s="1" t="n">
        <v>44223</v>
      </c>
      <c r="C134" s="1" t="n">
        <v>45189</v>
      </c>
      <c r="D134" t="inlineStr">
        <is>
          <t>VÄSTERBOTTENS LÄN</t>
        </is>
      </c>
      <c r="E134" t="inlineStr">
        <is>
          <t>DOROTEA</t>
        </is>
      </c>
      <c r="G134" t="n">
        <v>4.1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6139-2021</t>
        </is>
      </c>
      <c r="B135" s="1" t="n">
        <v>44232</v>
      </c>
      <c r="C135" s="1" t="n">
        <v>45189</v>
      </c>
      <c r="D135" t="inlineStr">
        <is>
          <t>VÄSTERBOTTENS LÄN</t>
        </is>
      </c>
      <c r="E135" t="inlineStr">
        <is>
          <t>DOROTEA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6489-2021</t>
        </is>
      </c>
      <c r="B136" s="1" t="n">
        <v>44235</v>
      </c>
      <c r="C136" s="1" t="n">
        <v>45189</v>
      </c>
      <c r="D136" t="inlineStr">
        <is>
          <t>VÄSTERBOTTENS LÄN</t>
        </is>
      </c>
      <c r="E136" t="inlineStr">
        <is>
          <t>DOROTEA</t>
        </is>
      </c>
      <c r="F136" t="inlineStr">
        <is>
          <t>SCA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13059-2021</t>
        </is>
      </c>
      <c r="B137" s="1" t="n">
        <v>44271</v>
      </c>
      <c r="C137" s="1" t="n">
        <v>45189</v>
      </c>
      <c r="D137" t="inlineStr">
        <is>
          <t>VÄSTERBOTTENS LÄN</t>
        </is>
      </c>
      <c r="E137" t="inlineStr">
        <is>
          <t>DOROTEA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16777-2021</t>
        </is>
      </c>
      <c r="B138" s="1" t="n">
        <v>44294</v>
      </c>
      <c r="C138" s="1" t="n">
        <v>45189</v>
      </c>
      <c r="D138" t="inlineStr">
        <is>
          <t>VÄSTERBOTTENS LÄN</t>
        </is>
      </c>
      <c r="E138" t="inlineStr">
        <is>
          <t>DOROTEA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24203-2021</t>
        </is>
      </c>
      <c r="B139" s="1" t="n">
        <v>44336</v>
      </c>
      <c r="C139" s="1" t="n">
        <v>45189</v>
      </c>
      <c r="D139" t="inlineStr">
        <is>
          <t>VÄSTERBOTTENS LÄN</t>
        </is>
      </c>
      <c r="E139" t="inlineStr">
        <is>
          <t>DOROTEA</t>
        </is>
      </c>
      <c r="G139" t="n">
        <v>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24206-2021</t>
        </is>
      </c>
      <c r="B140" s="1" t="n">
        <v>44336</v>
      </c>
      <c r="C140" s="1" t="n">
        <v>45189</v>
      </c>
      <c r="D140" t="inlineStr">
        <is>
          <t>VÄSTERBOTTENS LÄN</t>
        </is>
      </c>
      <c r="E140" t="inlineStr">
        <is>
          <t>DOROTEA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24207-2021</t>
        </is>
      </c>
      <c r="B141" s="1" t="n">
        <v>44336</v>
      </c>
      <c r="C141" s="1" t="n">
        <v>45189</v>
      </c>
      <c r="D141" t="inlineStr">
        <is>
          <t>VÄSTERBOTTENS LÄN</t>
        </is>
      </c>
      <c r="E141" t="inlineStr">
        <is>
          <t>DOROTEA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24364-2021</t>
        </is>
      </c>
      <c r="B142" s="1" t="n">
        <v>44337</v>
      </c>
      <c r="C142" s="1" t="n">
        <v>45189</v>
      </c>
      <c r="D142" t="inlineStr">
        <is>
          <t>VÄSTERBOTTENS LÄN</t>
        </is>
      </c>
      <c r="E142" t="inlineStr">
        <is>
          <t>DOROTEA</t>
        </is>
      </c>
      <c r="F142" t="inlineStr">
        <is>
          <t>SCA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27508-2021</t>
        </is>
      </c>
      <c r="B143" s="1" t="n">
        <v>44351</v>
      </c>
      <c r="C143" s="1" t="n">
        <v>45189</v>
      </c>
      <c r="D143" t="inlineStr">
        <is>
          <t>VÄSTERBOTTENS LÄN</t>
        </is>
      </c>
      <c r="E143" t="inlineStr">
        <is>
          <t>DOROTEA</t>
        </is>
      </c>
      <c r="F143" t="inlineStr">
        <is>
          <t>Kommuner</t>
        </is>
      </c>
      <c r="G143" t="n">
        <v>0.2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27514-2021</t>
        </is>
      </c>
      <c r="B144" s="1" t="n">
        <v>44351</v>
      </c>
      <c r="C144" s="1" t="n">
        <v>45189</v>
      </c>
      <c r="D144" t="inlineStr">
        <is>
          <t>VÄSTERBOTTENS LÄN</t>
        </is>
      </c>
      <c r="E144" t="inlineStr">
        <is>
          <t>DOROTEA</t>
        </is>
      </c>
      <c r="F144" t="inlineStr">
        <is>
          <t>Kommuner</t>
        </is>
      </c>
      <c r="G144" t="n">
        <v>0.1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27503-2021</t>
        </is>
      </c>
      <c r="B145" s="1" t="n">
        <v>44351</v>
      </c>
      <c r="C145" s="1" t="n">
        <v>45189</v>
      </c>
      <c r="D145" t="inlineStr">
        <is>
          <t>VÄSTERBOTTENS LÄN</t>
        </is>
      </c>
      <c r="E145" t="inlineStr">
        <is>
          <t>DOROTEA</t>
        </is>
      </c>
      <c r="F145" t="inlineStr">
        <is>
          <t>Kommuner</t>
        </is>
      </c>
      <c r="G145" t="n">
        <v>0.2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27509-2021</t>
        </is>
      </c>
      <c r="B146" s="1" t="n">
        <v>44351</v>
      </c>
      <c r="C146" s="1" t="n">
        <v>45189</v>
      </c>
      <c r="D146" t="inlineStr">
        <is>
          <t>VÄSTERBOTTENS LÄN</t>
        </is>
      </c>
      <c r="E146" t="inlineStr">
        <is>
          <t>DOROTEA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27506-2021</t>
        </is>
      </c>
      <c r="B147" s="1" t="n">
        <v>44351</v>
      </c>
      <c r="C147" s="1" t="n">
        <v>45189</v>
      </c>
      <c r="D147" t="inlineStr">
        <is>
          <t>VÄSTERBOTTENS LÄN</t>
        </is>
      </c>
      <c r="E147" t="inlineStr">
        <is>
          <t>DOROTEA</t>
        </is>
      </c>
      <c r="F147" t="inlineStr">
        <is>
          <t>Kommuner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27511-2021</t>
        </is>
      </c>
      <c r="B148" s="1" t="n">
        <v>44351</v>
      </c>
      <c r="C148" s="1" t="n">
        <v>45189</v>
      </c>
      <c r="D148" t="inlineStr">
        <is>
          <t>VÄSTERBOTTENS LÄN</t>
        </is>
      </c>
      <c r="E148" t="inlineStr">
        <is>
          <t>DOROTEA</t>
        </is>
      </c>
      <c r="F148" t="inlineStr">
        <is>
          <t>Kommuner</t>
        </is>
      </c>
      <c r="G148" t="n">
        <v>0.2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32079-2021</t>
        </is>
      </c>
      <c r="B149" s="1" t="n">
        <v>44370</v>
      </c>
      <c r="C149" s="1" t="n">
        <v>45189</v>
      </c>
      <c r="D149" t="inlineStr">
        <is>
          <t>VÄSTERBOTTENS LÄN</t>
        </is>
      </c>
      <c r="E149" t="inlineStr">
        <is>
          <t>DOROTEA</t>
        </is>
      </c>
      <c r="G149" t="n">
        <v>5.7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33286-2021</t>
        </is>
      </c>
      <c r="B150" s="1" t="n">
        <v>44377</v>
      </c>
      <c r="C150" s="1" t="n">
        <v>45189</v>
      </c>
      <c r="D150" t="inlineStr">
        <is>
          <t>VÄSTERBOTTENS LÄN</t>
        </is>
      </c>
      <c r="E150" t="inlineStr">
        <is>
          <t>DOROTEA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33296-2021</t>
        </is>
      </c>
      <c r="B151" s="1" t="n">
        <v>44377</v>
      </c>
      <c r="C151" s="1" t="n">
        <v>45189</v>
      </c>
      <c r="D151" t="inlineStr">
        <is>
          <t>VÄSTERBOTTENS LÄN</t>
        </is>
      </c>
      <c r="E151" t="inlineStr">
        <is>
          <t>DOROTEA</t>
        </is>
      </c>
      <c r="F151" t="inlineStr">
        <is>
          <t>SCA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33292-2021</t>
        </is>
      </c>
      <c r="B152" s="1" t="n">
        <v>44377</v>
      </c>
      <c r="C152" s="1" t="n">
        <v>45189</v>
      </c>
      <c r="D152" t="inlineStr">
        <is>
          <t>VÄSTERBOTTENS LÄN</t>
        </is>
      </c>
      <c r="E152" t="inlineStr">
        <is>
          <t>DOROTEA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33294-2021</t>
        </is>
      </c>
      <c r="B153" s="1" t="n">
        <v>44377</v>
      </c>
      <c r="C153" s="1" t="n">
        <v>45189</v>
      </c>
      <c r="D153" t="inlineStr">
        <is>
          <t>VÄSTERBOTTENS LÄN</t>
        </is>
      </c>
      <c r="E153" t="inlineStr">
        <is>
          <t>DOROTEA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35040-2021</t>
        </is>
      </c>
      <c r="B154" s="1" t="n">
        <v>44383</v>
      </c>
      <c r="C154" s="1" t="n">
        <v>45189</v>
      </c>
      <c r="D154" t="inlineStr">
        <is>
          <t>VÄSTERBOTTENS LÄN</t>
        </is>
      </c>
      <c r="E154" t="inlineStr">
        <is>
          <t>DOROTEA</t>
        </is>
      </c>
      <c r="G154" t="n">
        <v>0.2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36459-2021</t>
        </is>
      </c>
      <c r="B155" s="1" t="n">
        <v>44390</v>
      </c>
      <c r="C155" s="1" t="n">
        <v>45189</v>
      </c>
      <c r="D155" t="inlineStr">
        <is>
          <t>VÄSTERBOTTENS LÄN</t>
        </is>
      </c>
      <c r="E155" t="inlineStr">
        <is>
          <t>DOROTEA</t>
        </is>
      </c>
      <c r="F155" t="inlineStr">
        <is>
          <t>SCA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38781-2021</t>
        </is>
      </c>
      <c r="B156" s="1" t="n">
        <v>44410</v>
      </c>
      <c r="C156" s="1" t="n">
        <v>45189</v>
      </c>
      <c r="D156" t="inlineStr">
        <is>
          <t>VÄSTERBOTTENS LÄN</t>
        </is>
      </c>
      <c r="E156" t="inlineStr">
        <is>
          <t>DOROTEA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39603-2021</t>
        </is>
      </c>
      <c r="B157" s="1" t="n">
        <v>44417</v>
      </c>
      <c r="C157" s="1" t="n">
        <v>45189</v>
      </c>
      <c r="D157" t="inlineStr">
        <is>
          <t>VÄSTERBOTTENS LÄN</t>
        </is>
      </c>
      <c r="E157" t="inlineStr">
        <is>
          <t>DOROTEA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43211-2021</t>
        </is>
      </c>
      <c r="B158" s="1" t="n">
        <v>44431</v>
      </c>
      <c r="C158" s="1" t="n">
        <v>45189</v>
      </c>
      <c r="D158" t="inlineStr">
        <is>
          <t>VÄSTERBOTTENS LÄN</t>
        </is>
      </c>
      <c r="E158" t="inlineStr">
        <is>
          <t>DOROTEA</t>
        </is>
      </c>
      <c r="F158" t="inlineStr">
        <is>
          <t>SCA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52361-2021</t>
        </is>
      </c>
      <c r="B159" s="1" t="n">
        <v>44465</v>
      </c>
      <c r="C159" s="1" t="n">
        <v>45189</v>
      </c>
      <c r="D159" t="inlineStr">
        <is>
          <t>VÄSTERBOTTENS LÄN</t>
        </is>
      </c>
      <c r="E159" t="inlineStr">
        <is>
          <t>DOROTEA</t>
        </is>
      </c>
      <c r="G159" t="n">
        <v>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56807-2021</t>
        </is>
      </c>
      <c r="B160" s="1" t="n">
        <v>44481</v>
      </c>
      <c r="C160" s="1" t="n">
        <v>45189</v>
      </c>
      <c r="D160" t="inlineStr">
        <is>
          <t>VÄSTERBOTTENS LÄN</t>
        </is>
      </c>
      <c r="E160" t="inlineStr">
        <is>
          <t>DOROTEA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57573-2021</t>
        </is>
      </c>
      <c r="B161" s="1" t="n">
        <v>44482</v>
      </c>
      <c r="C161" s="1" t="n">
        <v>45189</v>
      </c>
      <c r="D161" t="inlineStr">
        <is>
          <t>VÄSTERBOTTENS LÄN</t>
        </is>
      </c>
      <c r="E161" t="inlineStr">
        <is>
          <t>DOROTEA</t>
        </is>
      </c>
      <c r="F161" t="inlineStr">
        <is>
          <t>Övriga statliga verk och myndigheter</t>
        </is>
      </c>
      <c r="G161" t="n">
        <v>12.3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57580-2021</t>
        </is>
      </c>
      <c r="B162" s="1" t="n">
        <v>44482</v>
      </c>
      <c r="C162" s="1" t="n">
        <v>45189</v>
      </c>
      <c r="D162" t="inlineStr">
        <is>
          <t>VÄSTERBOTTENS LÄN</t>
        </is>
      </c>
      <c r="E162" t="inlineStr">
        <is>
          <t>DOROTEA</t>
        </is>
      </c>
      <c r="F162" t="inlineStr">
        <is>
          <t>Övriga statliga verk och myndigheter</t>
        </is>
      </c>
      <c r="G162" t="n">
        <v>7.5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57579-2021</t>
        </is>
      </c>
      <c r="B163" s="1" t="n">
        <v>44483</v>
      </c>
      <c r="C163" s="1" t="n">
        <v>45189</v>
      </c>
      <c r="D163" t="inlineStr">
        <is>
          <t>VÄSTERBOTTENS LÄN</t>
        </is>
      </c>
      <c r="E163" t="inlineStr">
        <is>
          <t>DOROTEA</t>
        </is>
      </c>
      <c r="F163" t="inlineStr">
        <is>
          <t>Övriga statliga verk och myndigheter</t>
        </is>
      </c>
      <c r="G163" t="n">
        <v>22.9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57585-2021</t>
        </is>
      </c>
      <c r="B164" s="1" t="n">
        <v>44483</v>
      </c>
      <c r="C164" s="1" t="n">
        <v>45189</v>
      </c>
      <c r="D164" t="inlineStr">
        <is>
          <t>VÄSTERBOTTENS LÄN</t>
        </is>
      </c>
      <c r="E164" t="inlineStr">
        <is>
          <t>DOROTEA</t>
        </is>
      </c>
      <c r="F164" t="inlineStr">
        <is>
          <t>Övriga statliga verk och myndigheter</t>
        </is>
      </c>
      <c r="G164" t="n">
        <v>18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57955-2021</t>
        </is>
      </c>
      <c r="B165" s="1" t="n">
        <v>44484</v>
      </c>
      <c r="C165" s="1" t="n">
        <v>45189</v>
      </c>
      <c r="D165" t="inlineStr">
        <is>
          <t>VÄSTERBOTTENS LÄN</t>
        </is>
      </c>
      <c r="E165" t="inlineStr">
        <is>
          <t>DOROTEA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57932-2021</t>
        </is>
      </c>
      <c r="B166" s="1" t="n">
        <v>44484</v>
      </c>
      <c r="C166" s="1" t="n">
        <v>45189</v>
      </c>
      <c r="D166" t="inlineStr">
        <is>
          <t>VÄSTERBOTTENS LÄN</t>
        </is>
      </c>
      <c r="E166" t="inlineStr">
        <is>
          <t>DOROTEA</t>
        </is>
      </c>
      <c r="G166" t="n">
        <v>6.9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57974-2021</t>
        </is>
      </c>
      <c r="B167" s="1" t="n">
        <v>44487</v>
      </c>
      <c r="C167" s="1" t="n">
        <v>45189</v>
      </c>
      <c r="D167" t="inlineStr">
        <is>
          <t>VÄSTERBOTTENS LÄN</t>
        </is>
      </c>
      <c r="E167" t="inlineStr">
        <is>
          <t>DOROTEA</t>
        </is>
      </c>
      <c r="F167" t="inlineStr">
        <is>
          <t>Övriga statliga verk och myndigheter</t>
        </is>
      </c>
      <c r="G167" t="n">
        <v>3.6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60145-2021</t>
        </is>
      </c>
      <c r="B168" s="1" t="n">
        <v>44494</v>
      </c>
      <c r="C168" s="1" t="n">
        <v>45189</v>
      </c>
      <c r="D168" t="inlineStr">
        <is>
          <t>VÄSTERBOTTENS LÄN</t>
        </is>
      </c>
      <c r="E168" t="inlineStr">
        <is>
          <t>DOROTEA</t>
        </is>
      </c>
      <c r="G168" t="n">
        <v>13.3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63152-2021</t>
        </is>
      </c>
      <c r="B169" s="1" t="n">
        <v>44505</v>
      </c>
      <c r="C169" s="1" t="n">
        <v>45189</v>
      </c>
      <c r="D169" t="inlineStr">
        <is>
          <t>VÄSTERBOTTENS LÄN</t>
        </is>
      </c>
      <c r="E169" t="inlineStr">
        <is>
          <t>DOROTEA</t>
        </is>
      </c>
      <c r="F169" t="inlineStr">
        <is>
          <t>SCA</t>
        </is>
      </c>
      <c r="G169" t="n">
        <v>2.8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64055-2021</t>
        </is>
      </c>
      <c r="B170" s="1" t="n">
        <v>44509</v>
      </c>
      <c r="C170" s="1" t="n">
        <v>45189</v>
      </c>
      <c r="D170" t="inlineStr">
        <is>
          <t>VÄSTERBOTTENS LÄN</t>
        </is>
      </c>
      <c r="E170" t="inlineStr">
        <is>
          <t>DOROTEA</t>
        </is>
      </c>
      <c r="G170" t="n">
        <v>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64063-2021</t>
        </is>
      </c>
      <c r="B171" s="1" t="n">
        <v>44509</v>
      </c>
      <c r="C171" s="1" t="n">
        <v>45189</v>
      </c>
      <c r="D171" t="inlineStr">
        <is>
          <t>VÄSTERBOTTENS LÄN</t>
        </is>
      </c>
      <c r="E171" t="inlineStr">
        <is>
          <t>DOROTEA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64077-2021</t>
        </is>
      </c>
      <c r="B172" s="1" t="n">
        <v>44509</v>
      </c>
      <c r="C172" s="1" t="n">
        <v>45189</v>
      </c>
      <c r="D172" t="inlineStr">
        <is>
          <t>VÄSTERBOTTENS LÄN</t>
        </is>
      </c>
      <c r="E172" t="inlineStr">
        <is>
          <t>DOROTEA</t>
        </is>
      </c>
      <c r="G172" t="n">
        <v>4.7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65903-2021</t>
        </is>
      </c>
      <c r="B173" s="1" t="n">
        <v>44517</v>
      </c>
      <c r="C173" s="1" t="n">
        <v>45189</v>
      </c>
      <c r="D173" t="inlineStr">
        <is>
          <t>VÄSTERBOTTENS LÄN</t>
        </is>
      </c>
      <c r="E173" t="inlineStr">
        <is>
          <t>DOROTEA</t>
        </is>
      </c>
      <c r="G173" t="n">
        <v>15.9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67686-2021</t>
        </is>
      </c>
      <c r="B174" s="1" t="n">
        <v>44524</v>
      </c>
      <c r="C174" s="1" t="n">
        <v>45189</v>
      </c>
      <c r="D174" t="inlineStr">
        <is>
          <t>VÄSTERBOTTENS LÄN</t>
        </is>
      </c>
      <c r="E174" t="inlineStr">
        <is>
          <t>DOROTEA</t>
        </is>
      </c>
      <c r="F174" t="inlineStr">
        <is>
          <t>SCA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68501-2021</t>
        </is>
      </c>
      <c r="B175" s="1" t="n">
        <v>44526</v>
      </c>
      <c r="C175" s="1" t="n">
        <v>45189</v>
      </c>
      <c r="D175" t="inlineStr">
        <is>
          <t>VÄSTERBOTTENS LÄN</t>
        </is>
      </c>
      <c r="E175" t="inlineStr">
        <is>
          <t>DOROTEA</t>
        </is>
      </c>
      <c r="G175" t="n">
        <v>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70182-2021</t>
        </is>
      </c>
      <c r="B176" s="1" t="n">
        <v>44533</v>
      </c>
      <c r="C176" s="1" t="n">
        <v>45189</v>
      </c>
      <c r="D176" t="inlineStr">
        <is>
          <t>VÄSTERBOTTENS LÄN</t>
        </is>
      </c>
      <c r="E176" t="inlineStr">
        <is>
          <t>DOROTEA</t>
        </is>
      </c>
      <c r="F176" t="inlineStr">
        <is>
          <t>SCA</t>
        </is>
      </c>
      <c r="G176" t="n">
        <v>2.1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746-2022</t>
        </is>
      </c>
      <c r="B177" s="1" t="n">
        <v>44568</v>
      </c>
      <c r="C177" s="1" t="n">
        <v>45189</v>
      </c>
      <c r="D177" t="inlineStr">
        <is>
          <t>VÄSTERBOTTENS LÄN</t>
        </is>
      </c>
      <c r="E177" t="inlineStr">
        <is>
          <t>DOROTEA</t>
        </is>
      </c>
      <c r="G177" t="n">
        <v>10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2474-2022</t>
        </is>
      </c>
      <c r="B178" s="1" t="n">
        <v>44579</v>
      </c>
      <c r="C178" s="1" t="n">
        <v>45189</v>
      </c>
      <c r="D178" t="inlineStr">
        <is>
          <t>VÄSTERBOTTENS LÄN</t>
        </is>
      </c>
      <c r="E178" t="inlineStr">
        <is>
          <t>DOROTEA</t>
        </is>
      </c>
      <c r="G178" t="n">
        <v>2.3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4019-2022</t>
        </is>
      </c>
      <c r="B179" s="1" t="n">
        <v>44587</v>
      </c>
      <c r="C179" s="1" t="n">
        <v>45189</v>
      </c>
      <c r="D179" t="inlineStr">
        <is>
          <t>VÄSTERBOTTENS LÄN</t>
        </is>
      </c>
      <c r="E179" t="inlineStr">
        <is>
          <t>DOROTEA</t>
        </is>
      </c>
      <c r="F179" t="inlineStr">
        <is>
          <t>SCA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4518-2022</t>
        </is>
      </c>
      <c r="B180" s="1" t="n">
        <v>44589</v>
      </c>
      <c r="C180" s="1" t="n">
        <v>45189</v>
      </c>
      <c r="D180" t="inlineStr">
        <is>
          <t>VÄSTERBOTTENS LÄN</t>
        </is>
      </c>
      <c r="E180" t="inlineStr">
        <is>
          <t>DOROTEA</t>
        </is>
      </c>
      <c r="G180" t="n">
        <v>10.9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8983-2022</t>
        </is>
      </c>
      <c r="B181" s="1" t="n">
        <v>44614</v>
      </c>
      <c r="C181" s="1" t="n">
        <v>45189</v>
      </c>
      <c r="D181" t="inlineStr">
        <is>
          <t>VÄSTERBOTTENS LÄN</t>
        </is>
      </c>
      <c r="E181" t="inlineStr">
        <is>
          <t>DOROTEA</t>
        </is>
      </c>
      <c r="F181" t="inlineStr">
        <is>
          <t>SCA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10318-2022</t>
        </is>
      </c>
      <c r="B182" s="1" t="n">
        <v>44622</v>
      </c>
      <c r="C182" s="1" t="n">
        <v>45189</v>
      </c>
      <c r="D182" t="inlineStr">
        <is>
          <t>VÄSTERBOTTENS LÄN</t>
        </is>
      </c>
      <c r="E182" t="inlineStr">
        <is>
          <t>DOROTEA</t>
        </is>
      </c>
      <c r="F182" t="inlineStr">
        <is>
          <t>SCA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11309-2022</t>
        </is>
      </c>
      <c r="B183" s="1" t="n">
        <v>44629</v>
      </c>
      <c r="C183" s="1" t="n">
        <v>45189</v>
      </c>
      <c r="D183" t="inlineStr">
        <is>
          <t>VÄSTERBOTTENS LÄN</t>
        </is>
      </c>
      <c r="E183" t="inlineStr">
        <is>
          <t>DOROTEA</t>
        </is>
      </c>
      <c r="F183" t="inlineStr">
        <is>
          <t>SCA</t>
        </is>
      </c>
      <c r="G183" t="n">
        <v>16.8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13427-2022</t>
        </is>
      </c>
      <c r="B184" s="1" t="n">
        <v>44645</v>
      </c>
      <c r="C184" s="1" t="n">
        <v>45189</v>
      </c>
      <c r="D184" t="inlineStr">
        <is>
          <t>VÄSTERBOTTENS LÄN</t>
        </is>
      </c>
      <c r="E184" t="inlineStr">
        <is>
          <t>DOROTEA</t>
        </is>
      </c>
      <c r="G184" t="n">
        <v>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13451-2022</t>
        </is>
      </c>
      <c r="B185" s="1" t="n">
        <v>44645</v>
      </c>
      <c r="C185" s="1" t="n">
        <v>45189</v>
      </c>
      <c r="D185" t="inlineStr">
        <is>
          <t>VÄSTERBOTTENS LÄN</t>
        </is>
      </c>
      <c r="E185" t="inlineStr">
        <is>
          <t>DOROTEA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13744-2022</t>
        </is>
      </c>
      <c r="B186" s="1" t="n">
        <v>44648</v>
      </c>
      <c r="C186" s="1" t="n">
        <v>45189</v>
      </c>
      <c r="D186" t="inlineStr">
        <is>
          <t>VÄSTERBOTTENS LÄN</t>
        </is>
      </c>
      <c r="E186" t="inlineStr">
        <is>
          <t>DOROTEA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13749-2022</t>
        </is>
      </c>
      <c r="B187" s="1" t="n">
        <v>44648</v>
      </c>
      <c r="C187" s="1" t="n">
        <v>45189</v>
      </c>
      <c r="D187" t="inlineStr">
        <is>
          <t>VÄSTERBOTTENS LÄN</t>
        </is>
      </c>
      <c r="E187" t="inlineStr">
        <is>
          <t>DOROTEA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19406-2022</t>
        </is>
      </c>
      <c r="B188" s="1" t="n">
        <v>44692</v>
      </c>
      <c r="C188" s="1" t="n">
        <v>45189</v>
      </c>
      <c r="D188" t="inlineStr">
        <is>
          <t>VÄSTERBOTTENS LÄN</t>
        </is>
      </c>
      <c r="E188" t="inlineStr">
        <is>
          <t>DOROTEA</t>
        </is>
      </c>
      <c r="F188" t="inlineStr">
        <is>
          <t>SCA</t>
        </is>
      </c>
      <c r="G188" t="n">
        <v>4.8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23187-2022</t>
        </is>
      </c>
      <c r="B189" s="1" t="n">
        <v>44719</v>
      </c>
      <c r="C189" s="1" t="n">
        <v>45189</v>
      </c>
      <c r="D189" t="inlineStr">
        <is>
          <t>VÄSTERBOTTENS LÄN</t>
        </is>
      </c>
      <c r="E189" t="inlineStr">
        <is>
          <t>DOROTEA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23522-2022</t>
        </is>
      </c>
      <c r="B190" s="1" t="n">
        <v>44721</v>
      </c>
      <c r="C190" s="1" t="n">
        <v>45189</v>
      </c>
      <c r="D190" t="inlineStr">
        <is>
          <t>VÄSTERBOTTENS LÄN</t>
        </is>
      </c>
      <c r="E190" t="inlineStr">
        <is>
          <t>DOROTEA</t>
        </is>
      </c>
      <c r="F190" t="inlineStr">
        <is>
          <t>Övriga statliga verk och myndigheter</t>
        </is>
      </c>
      <c r="G190" t="n">
        <v>8.6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24183-2022</t>
        </is>
      </c>
      <c r="B191" s="1" t="n">
        <v>44725</v>
      </c>
      <c r="C191" s="1" t="n">
        <v>45189</v>
      </c>
      <c r="D191" t="inlineStr">
        <is>
          <t>VÄSTERBOTTENS LÄN</t>
        </is>
      </c>
      <c r="E191" t="inlineStr">
        <is>
          <t>DOROTEA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27589-2022</t>
        </is>
      </c>
      <c r="B192" s="1" t="n">
        <v>44742</v>
      </c>
      <c r="C192" s="1" t="n">
        <v>45189</v>
      </c>
      <c r="D192" t="inlineStr">
        <is>
          <t>VÄSTERBOTTENS LÄN</t>
        </is>
      </c>
      <c r="E192" t="inlineStr">
        <is>
          <t>DOROTEA</t>
        </is>
      </c>
      <c r="F192" t="inlineStr">
        <is>
          <t>SCA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27590-2022</t>
        </is>
      </c>
      <c r="B193" s="1" t="n">
        <v>44742</v>
      </c>
      <c r="C193" s="1" t="n">
        <v>45189</v>
      </c>
      <c r="D193" t="inlineStr">
        <is>
          <t>VÄSTERBOTTENS LÄN</t>
        </is>
      </c>
      <c r="E193" t="inlineStr">
        <is>
          <t>DOROTEA</t>
        </is>
      </c>
      <c r="F193" t="inlineStr">
        <is>
          <t>SCA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27558-2022</t>
        </is>
      </c>
      <c r="B194" s="1" t="n">
        <v>44742</v>
      </c>
      <c r="C194" s="1" t="n">
        <v>45189</v>
      </c>
      <c r="D194" t="inlineStr">
        <is>
          <t>VÄSTERBOTTENS LÄN</t>
        </is>
      </c>
      <c r="E194" t="inlineStr">
        <is>
          <t>DOROTEA</t>
        </is>
      </c>
      <c r="G194" t="n">
        <v>7.4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29837-2022</t>
        </is>
      </c>
      <c r="B195" s="1" t="n">
        <v>44755</v>
      </c>
      <c r="C195" s="1" t="n">
        <v>45189</v>
      </c>
      <c r="D195" t="inlineStr">
        <is>
          <t>VÄSTERBOTTENS LÄN</t>
        </is>
      </c>
      <c r="E195" t="inlineStr">
        <is>
          <t>DOROTEA</t>
        </is>
      </c>
      <c r="F195" t="inlineStr">
        <is>
          <t>SCA</t>
        </is>
      </c>
      <c r="G195" t="n">
        <v>8.800000000000001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30050-2022</t>
        </is>
      </c>
      <c r="B196" s="1" t="n">
        <v>44756</v>
      </c>
      <c r="C196" s="1" t="n">
        <v>45189</v>
      </c>
      <c r="D196" t="inlineStr">
        <is>
          <t>VÄSTERBOTTENS LÄN</t>
        </is>
      </c>
      <c r="E196" t="inlineStr">
        <is>
          <t>DOROTEA</t>
        </is>
      </c>
      <c r="F196" t="inlineStr">
        <is>
          <t>SCA</t>
        </is>
      </c>
      <c r="G196" t="n">
        <v>12.9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30244-2022</t>
        </is>
      </c>
      <c r="B197" s="1" t="n">
        <v>44757</v>
      </c>
      <c r="C197" s="1" t="n">
        <v>45189</v>
      </c>
      <c r="D197" t="inlineStr">
        <is>
          <t>VÄSTERBOTTENS LÄN</t>
        </is>
      </c>
      <c r="E197" t="inlineStr">
        <is>
          <t>DOROTEA</t>
        </is>
      </c>
      <c r="F197" t="inlineStr">
        <is>
          <t>SCA</t>
        </is>
      </c>
      <c r="G197" t="n">
        <v>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30245-2022</t>
        </is>
      </c>
      <c r="B198" s="1" t="n">
        <v>44757</v>
      </c>
      <c r="C198" s="1" t="n">
        <v>45189</v>
      </c>
      <c r="D198" t="inlineStr">
        <is>
          <t>VÄSTERBOTTENS LÄN</t>
        </is>
      </c>
      <c r="E198" t="inlineStr">
        <is>
          <t>DOROTEA</t>
        </is>
      </c>
      <c r="F198" t="inlineStr">
        <is>
          <t>SCA</t>
        </is>
      </c>
      <c r="G198" t="n">
        <v>4.7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30456-2022</t>
        </is>
      </c>
      <c r="B199" s="1" t="n">
        <v>44761</v>
      </c>
      <c r="C199" s="1" t="n">
        <v>45189</v>
      </c>
      <c r="D199" t="inlineStr">
        <is>
          <t>VÄSTERBOTTENS LÄN</t>
        </is>
      </c>
      <c r="E199" t="inlineStr">
        <is>
          <t>DOROTEA</t>
        </is>
      </c>
      <c r="G199" t="n">
        <v>10.6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31225-2022</t>
        </is>
      </c>
      <c r="B200" s="1" t="n">
        <v>44771</v>
      </c>
      <c r="C200" s="1" t="n">
        <v>45189</v>
      </c>
      <c r="D200" t="inlineStr">
        <is>
          <t>VÄSTERBOTTENS LÄN</t>
        </is>
      </c>
      <c r="E200" t="inlineStr">
        <is>
          <t>DOROTEA</t>
        </is>
      </c>
      <c r="G200" t="n">
        <v>7.2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31216-2022</t>
        </is>
      </c>
      <c r="B201" s="1" t="n">
        <v>44771</v>
      </c>
      <c r="C201" s="1" t="n">
        <v>45189</v>
      </c>
      <c r="D201" t="inlineStr">
        <is>
          <t>VÄSTERBOTTENS LÄN</t>
        </is>
      </c>
      <c r="E201" t="inlineStr">
        <is>
          <t>DOROTEA</t>
        </is>
      </c>
      <c r="G201" t="n">
        <v>28.9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35748-2022</t>
        </is>
      </c>
      <c r="B202" s="1" t="n">
        <v>44799</v>
      </c>
      <c r="C202" s="1" t="n">
        <v>45189</v>
      </c>
      <c r="D202" t="inlineStr">
        <is>
          <t>VÄSTERBOTTENS LÄN</t>
        </is>
      </c>
      <c r="E202" t="inlineStr">
        <is>
          <t>DOROTEA</t>
        </is>
      </c>
      <c r="F202" t="inlineStr">
        <is>
          <t>SCA</t>
        </is>
      </c>
      <c r="G202" t="n">
        <v>5.5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36103-2022</t>
        </is>
      </c>
      <c r="B203" s="1" t="n">
        <v>44802</v>
      </c>
      <c r="C203" s="1" t="n">
        <v>45189</v>
      </c>
      <c r="D203" t="inlineStr">
        <is>
          <t>VÄSTERBOTTENS LÄN</t>
        </is>
      </c>
      <c r="E203" t="inlineStr">
        <is>
          <t>DOROTEA</t>
        </is>
      </c>
      <c r="F203" t="inlineStr">
        <is>
          <t>SCA</t>
        </is>
      </c>
      <c r="G203" t="n">
        <v>5.4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38469-2022</t>
        </is>
      </c>
      <c r="B204" s="1" t="n">
        <v>44813</v>
      </c>
      <c r="C204" s="1" t="n">
        <v>45189</v>
      </c>
      <c r="D204" t="inlineStr">
        <is>
          <t>VÄSTERBOTTENS LÄN</t>
        </is>
      </c>
      <c r="E204" t="inlineStr">
        <is>
          <t>DOROTEA</t>
        </is>
      </c>
      <c r="G204" t="n">
        <v>18.9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39391-2022</t>
        </is>
      </c>
      <c r="B205" s="1" t="n">
        <v>44817</v>
      </c>
      <c r="C205" s="1" t="n">
        <v>45189</v>
      </c>
      <c r="D205" t="inlineStr">
        <is>
          <t>VÄSTERBOTTENS LÄN</t>
        </is>
      </c>
      <c r="E205" t="inlineStr">
        <is>
          <t>DOROTEA</t>
        </is>
      </c>
      <c r="F205" t="inlineStr">
        <is>
          <t>SCA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39375-2022</t>
        </is>
      </c>
      <c r="B206" s="1" t="n">
        <v>44817</v>
      </c>
      <c r="C206" s="1" t="n">
        <v>45189</v>
      </c>
      <c r="D206" t="inlineStr">
        <is>
          <t>VÄSTERBOTTENS LÄN</t>
        </is>
      </c>
      <c r="E206" t="inlineStr">
        <is>
          <t>DOROTEA</t>
        </is>
      </c>
      <c r="F206" t="inlineStr">
        <is>
          <t>SCA</t>
        </is>
      </c>
      <c r="G206" t="n">
        <v>11.3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39392-2022</t>
        </is>
      </c>
      <c r="B207" s="1" t="n">
        <v>44817</v>
      </c>
      <c r="C207" s="1" t="n">
        <v>45189</v>
      </c>
      <c r="D207" t="inlineStr">
        <is>
          <t>VÄSTERBOTTENS LÄN</t>
        </is>
      </c>
      <c r="E207" t="inlineStr">
        <is>
          <t>DOROTEA</t>
        </is>
      </c>
      <c r="F207" t="inlineStr">
        <is>
          <t>SCA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39390-2022</t>
        </is>
      </c>
      <c r="B208" s="1" t="n">
        <v>44817</v>
      </c>
      <c r="C208" s="1" t="n">
        <v>45189</v>
      </c>
      <c r="D208" t="inlineStr">
        <is>
          <t>VÄSTERBOTTENS LÄN</t>
        </is>
      </c>
      <c r="E208" t="inlineStr">
        <is>
          <t>DOROTEA</t>
        </is>
      </c>
      <c r="F208" t="inlineStr">
        <is>
          <t>SCA</t>
        </is>
      </c>
      <c r="G208" t="n">
        <v>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41353-2022</t>
        </is>
      </c>
      <c r="B209" s="1" t="n">
        <v>44824</v>
      </c>
      <c r="C209" s="1" t="n">
        <v>45189</v>
      </c>
      <c r="D209" t="inlineStr">
        <is>
          <t>VÄSTERBOTTENS LÄN</t>
        </is>
      </c>
      <c r="E209" t="inlineStr">
        <is>
          <t>DOROTEA</t>
        </is>
      </c>
      <c r="F209" t="inlineStr">
        <is>
          <t>SCA</t>
        </is>
      </c>
      <c r="G209" t="n">
        <v>7.1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41163-2022</t>
        </is>
      </c>
      <c r="B210" s="1" t="n">
        <v>44825</v>
      </c>
      <c r="C210" s="1" t="n">
        <v>45189</v>
      </c>
      <c r="D210" t="inlineStr">
        <is>
          <t>VÄSTERBOTTENS LÄN</t>
        </is>
      </c>
      <c r="E210" t="inlineStr">
        <is>
          <t>DOROTEA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43776-2022</t>
        </is>
      </c>
      <c r="B211" s="1" t="n">
        <v>44837</v>
      </c>
      <c r="C211" s="1" t="n">
        <v>45189</v>
      </c>
      <c r="D211" t="inlineStr">
        <is>
          <t>VÄSTERBOTTENS LÄN</t>
        </is>
      </c>
      <c r="E211" t="inlineStr">
        <is>
          <t>DOROTEA</t>
        </is>
      </c>
      <c r="F211" t="inlineStr">
        <is>
          <t>SCA</t>
        </is>
      </c>
      <c r="G211" t="n">
        <v>21.3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43508-2022</t>
        </is>
      </c>
      <c r="B212" s="1" t="n">
        <v>44837</v>
      </c>
      <c r="C212" s="1" t="n">
        <v>45189</v>
      </c>
      <c r="D212" t="inlineStr">
        <is>
          <t>VÄSTERBOTTENS LÄN</t>
        </is>
      </c>
      <c r="E212" t="inlineStr">
        <is>
          <t>DOROTEA</t>
        </is>
      </c>
      <c r="F212" t="inlineStr">
        <is>
          <t>Kyrkan</t>
        </is>
      </c>
      <c r="G212" t="n">
        <v>17.6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44386-2022</t>
        </is>
      </c>
      <c r="B213" s="1" t="n">
        <v>44838</v>
      </c>
      <c r="C213" s="1" t="n">
        <v>45189</v>
      </c>
      <c r="D213" t="inlineStr">
        <is>
          <t>VÄSTERBOTTENS LÄN</t>
        </is>
      </c>
      <c r="E213" t="inlineStr">
        <is>
          <t>DOROTEA</t>
        </is>
      </c>
      <c r="G213" t="n">
        <v>3.2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44380-2022</t>
        </is>
      </c>
      <c r="B214" s="1" t="n">
        <v>44838</v>
      </c>
      <c r="C214" s="1" t="n">
        <v>45189</v>
      </c>
      <c r="D214" t="inlineStr">
        <is>
          <t>VÄSTERBOTTENS LÄN</t>
        </is>
      </c>
      <c r="E214" t="inlineStr">
        <is>
          <t>DOROTEA</t>
        </is>
      </c>
      <c r="G214" t="n">
        <v>12.5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44037-2022</t>
        </is>
      </c>
      <c r="B215" s="1" t="n">
        <v>44838</v>
      </c>
      <c r="C215" s="1" t="n">
        <v>45189</v>
      </c>
      <c r="D215" t="inlineStr">
        <is>
          <t>VÄSTERBOTTENS LÄN</t>
        </is>
      </c>
      <c r="E215" t="inlineStr">
        <is>
          <t>DOROTEA</t>
        </is>
      </c>
      <c r="F215" t="inlineStr">
        <is>
          <t>SCA</t>
        </is>
      </c>
      <c r="G215" t="n">
        <v>5.1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44392-2022</t>
        </is>
      </c>
      <c r="B216" s="1" t="n">
        <v>44838</v>
      </c>
      <c r="C216" s="1" t="n">
        <v>45189</v>
      </c>
      <c r="D216" t="inlineStr">
        <is>
          <t>VÄSTERBOTTENS LÄN</t>
        </is>
      </c>
      <c r="E216" t="inlineStr">
        <is>
          <t>DOROTEA</t>
        </is>
      </c>
      <c r="G216" t="n">
        <v>3.3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44440-2022</t>
        </is>
      </c>
      <c r="B217" s="1" t="n">
        <v>44839</v>
      </c>
      <c r="C217" s="1" t="n">
        <v>45189</v>
      </c>
      <c r="D217" t="inlineStr">
        <is>
          <t>VÄSTERBOTTENS LÄN</t>
        </is>
      </c>
      <c r="E217" t="inlineStr">
        <is>
          <t>DOROTEA</t>
        </is>
      </c>
      <c r="F217" t="inlineStr">
        <is>
          <t>SCA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45080-2022</t>
        </is>
      </c>
      <c r="B218" s="1" t="n">
        <v>44841</v>
      </c>
      <c r="C218" s="1" t="n">
        <v>45189</v>
      </c>
      <c r="D218" t="inlineStr">
        <is>
          <t>VÄSTERBOTTENS LÄN</t>
        </is>
      </c>
      <c r="E218" t="inlineStr">
        <is>
          <t>DOROTEA</t>
        </is>
      </c>
      <c r="F218" t="inlineStr">
        <is>
          <t>SCA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46163-2022</t>
        </is>
      </c>
      <c r="B219" s="1" t="n">
        <v>44845</v>
      </c>
      <c r="C219" s="1" t="n">
        <v>45189</v>
      </c>
      <c r="D219" t="inlineStr">
        <is>
          <t>VÄSTERBOTTENS LÄN</t>
        </is>
      </c>
      <c r="E219" t="inlineStr">
        <is>
          <t>DOROTEA</t>
        </is>
      </c>
      <c r="G219" t="n">
        <v>4.5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45834-2022</t>
        </is>
      </c>
      <c r="B220" s="1" t="n">
        <v>44846</v>
      </c>
      <c r="C220" s="1" t="n">
        <v>45189</v>
      </c>
      <c r="D220" t="inlineStr">
        <is>
          <t>VÄSTERBOTTENS LÄN</t>
        </is>
      </c>
      <c r="E220" t="inlineStr">
        <is>
          <t>DOROTEA</t>
        </is>
      </c>
      <c r="F220" t="inlineStr">
        <is>
          <t>Sveaskog</t>
        </is>
      </c>
      <c r="G220" t="n">
        <v>3.4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46817-2022</t>
        </is>
      </c>
      <c r="B221" s="1" t="n">
        <v>44848</v>
      </c>
      <c r="C221" s="1" t="n">
        <v>45189</v>
      </c>
      <c r="D221" t="inlineStr">
        <is>
          <t>VÄSTERBOTTENS LÄN</t>
        </is>
      </c>
      <c r="E221" t="inlineStr">
        <is>
          <t>DOROTEA</t>
        </is>
      </c>
      <c r="G221" t="n">
        <v>29.8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46982-2022</t>
        </is>
      </c>
      <c r="B222" s="1" t="n">
        <v>44851</v>
      </c>
      <c r="C222" s="1" t="n">
        <v>45189</v>
      </c>
      <c r="D222" t="inlineStr">
        <is>
          <t>VÄSTERBOTTENS LÄN</t>
        </is>
      </c>
      <c r="E222" t="inlineStr">
        <is>
          <t>DOROTEA</t>
        </is>
      </c>
      <c r="F222" t="inlineStr">
        <is>
          <t>SCA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46978-2022</t>
        </is>
      </c>
      <c r="B223" s="1" t="n">
        <v>44851</v>
      </c>
      <c r="C223" s="1" t="n">
        <v>45189</v>
      </c>
      <c r="D223" t="inlineStr">
        <is>
          <t>VÄSTERBOTTENS LÄN</t>
        </is>
      </c>
      <c r="E223" t="inlineStr">
        <is>
          <t>DOROTEA</t>
        </is>
      </c>
      <c r="F223" t="inlineStr">
        <is>
          <t>SCA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47266-2022</t>
        </is>
      </c>
      <c r="B224" s="1" t="n">
        <v>44852</v>
      </c>
      <c r="C224" s="1" t="n">
        <v>45189</v>
      </c>
      <c r="D224" t="inlineStr">
        <is>
          <t>VÄSTERBOTTENS LÄN</t>
        </is>
      </c>
      <c r="E224" t="inlineStr">
        <is>
          <t>DOROTEA</t>
        </is>
      </c>
      <c r="F224" t="inlineStr">
        <is>
          <t>SCA</t>
        </is>
      </c>
      <c r="G224" t="n">
        <v>2.5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47572-2022</t>
        </is>
      </c>
      <c r="B225" s="1" t="n">
        <v>44853</v>
      </c>
      <c r="C225" s="1" t="n">
        <v>45189</v>
      </c>
      <c r="D225" t="inlineStr">
        <is>
          <t>VÄSTERBOTTENS LÄN</t>
        </is>
      </c>
      <c r="E225" t="inlineStr">
        <is>
          <t>DOROTEA</t>
        </is>
      </c>
      <c r="F225" t="inlineStr">
        <is>
          <t>SCA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48935-2022</t>
        </is>
      </c>
      <c r="B226" s="1" t="n">
        <v>44859</v>
      </c>
      <c r="C226" s="1" t="n">
        <v>45189</v>
      </c>
      <c r="D226" t="inlineStr">
        <is>
          <t>VÄSTERBOTTENS LÄN</t>
        </is>
      </c>
      <c r="E226" t="inlineStr">
        <is>
          <t>DOROTEA</t>
        </is>
      </c>
      <c r="F226" t="inlineStr">
        <is>
          <t>SCA</t>
        </is>
      </c>
      <c r="G226" t="n">
        <v>7.7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49077-2022</t>
        </is>
      </c>
      <c r="B227" s="1" t="n">
        <v>44860</v>
      </c>
      <c r="C227" s="1" t="n">
        <v>45189</v>
      </c>
      <c r="D227" t="inlineStr">
        <is>
          <t>VÄSTERBOTTENS LÄN</t>
        </is>
      </c>
      <c r="E227" t="inlineStr">
        <is>
          <t>DOROTEA</t>
        </is>
      </c>
      <c r="F227" t="inlineStr">
        <is>
          <t>Sveaskog</t>
        </is>
      </c>
      <c r="G227" t="n">
        <v>3.2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49534-2022</t>
        </is>
      </c>
      <c r="B228" s="1" t="n">
        <v>44861</v>
      </c>
      <c r="C228" s="1" t="n">
        <v>45189</v>
      </c>
      <c r="D228" t="inlineStr">
        <is>
          <t>VÄSTERBOTTENS LÄN</t>
        </is>
      </c>
      <c r="E228" t="inlineStr">
        <is>
          <t>DOROTEA</t>
        </is>
      </c>
      <c r="F228" t="inlineStr">
        <is>
          <t>SCA</t>
        </is>
      </c>
      <c r="G228" t="n">
        <v>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49535-2022</t>
        </is>
      </c>
      <c r="B229" s="1" t="n">
        <v>44861</v>
      </c>
      <c r="C229" s="1" t="n">
        <v>45189</v>
      </c>
      <c r="D229" t="inlineStr">
        <is>
          <t>VÄSTERBOTTENS LÄN</t>
        </is>
      </c>
      <c r="E229" t="inlineStr">
        <is>
          <t>DOROTEA</t>
        </is>
      </c>
      <c r="F229" t="inlineStr">
        <is>
          <t>SCA</t>
        </is>
      </c>
      <c r="G229" t="n">
        <v>6.3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49536-2022</t>
        </is>
      </c>
      <c r="B230" s="1" t="n">
        <v>44861</v>
      </c>
      <c r="C230" s="1" t="n">
        <v>45189</v>
      </c>
      <c r="D230" t="inlineStr">
        <is>
          <t>VÄSTERBOTTENS LÄN</t>
        </is>
      </c>
      <c r="E230" t="inlineStr">
        <is>
          <t>DOROTEA</t>
        </is>
      </c>
      <c r="F230" t="inlineStr">
        <is>
          <t>SCA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51011-2022</t>
        </is>
      </c>
      <c r="B231" s="1" t="n">
        <v>44867</v>
      </c>
      <c r="C231" s="1" t="n">
        <v>45189</v>
      </c>
      <c r="D231" t="inlineStr">
        <is>
          <t>VÄSTERBOTTENS LÄN</t>
        </is>
      </c>
      <c r="E231" t="inlineStr">
        <is>
          <t>DOROTEA</t>
        </is>
      </c>
      <c r="F231" t="inlineStr">
        <is>
          <t>SCA</t>
        </is>
      </c>
      <c r="G231" t="n">
        <v>5.6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50769-2022</t>
        </is>
      </c>
      <c r="B232" s="1" t="n">
        <v>44867</v>
      </c>
      <c r="C232" s="1" t="n">
        <v>45189</v>
      </c>
      <c r="D232" t="inlineStr">
        <is>
          <t>VÄSTERBOTTENS LÄN</t>
        </is>
      </c>
      <c r="E232" t="inlineStr">
        <is>
          <t>DOROTEA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52343-2022</t>
        </is>
      </c>
      <c r="B233" s="1" t="n">
        <v>44873</v>
      </c>
      <c r="C233" s="1" t="n">
        <v>45189</v>
      </c>
      <c r="D233" t="inlineStr">
        <is>
          <t>VÄSTERBOTTENS LÄN</t>
        </is>
      </c>
      <c r="E233" t="inlineStr">
        <is>
          <t>DOROTEA</t>
        </is>
      </c>
      <c r="F233" t="inlineStr">
        <is>
          <t>SCA</t>
        </is>
      </c>
      <c r="G233" t="n">
        <v>4.7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52739-2022</t>
        </is>
      </c>
      <c r="B234" s="1" t="n">
        <v>44874</v>
      </c>
      <c r="C234" s="1" t="n">
        <v>45189</v>
      </c>
      <c r="D234" t="inlineStr">
        <is>
          <t>VÄSTERBOTTENS LÄN</t>
        </is>
      </c>
      <c r="E234" t="inlineStr">
        <is>
          <t>DOROTEA</t>
        </is>
      </c>
      <c r="F234" t="inlineStr">
        <is>
          <t>SCA</t>
        </is>
      </c>
      <c r="G234" t="n">
        <v>12.6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53795-2022</t>
        </is>
      </c>
      <c r="B235" s="1" t="n">
        <v>44876</v>
      </c>
      <c r="C235" s="1" t="n">
        <v>45189</v>
      </c>
      <c r="D235" t="inlineStr">
        <is>
          <t>VÄSTERBOTTENS LÄN</t>
        </is>
      </c>
      <c r="E235" t="inlineStr">
        <is>
          <t>DOROTEA</t>
        </is>
      </c>
      <c r="G235" t="n">
        <v>12.3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55210-2022</t>
        </is>
      </c>
      <c r="B236" s="1" t="n">
        <v>44886</v>
      </c>
      <c r="C236" s="1" t="n">
        <v>45189</v>
      </c>
      <c r="D236" t="inlineStr">
        <is>
          <t>VÄSTERBOTTENS LÄN</t>
        </is>
      </c>
      <c r="E236" t="inlineStr">
        <is>
          <t>DOROTEA</t>
        </is>
      </c>
      <c r="F236" t="inlineStr">
        <is>
          <t>SCA</t>
        </is>
      </c>
      <c r="G236" t="n">
        <v>3.6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55888-2022</t>
        </is>
      </c>
      <c r="B237" s="1" t="n">
        <v>44888</v>
      </c>
      <c r="C237" s="1" t="n">
        <v>45189</v>
      </c>
      <c r="D237" t="inlineStr">
        <is>
          <t>VÄSTERBOTTENS LÄN</t>
        </is>
      </c>
      <c r="E237" t="inlineStr">
        <is>
          <t>DOROTEA</t>
        </is>
      </c>
      <c r="G237" t="n">
        <v>7.6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55889-2022</t>
        </is>
      </c>
      <c r="B238" s="1" t="n">
        <v>44888</v>
      </c>
      <c r="C238" s="1" t="n">
        <v>45189</v>
      </c>
      <c r="D238" t="inlineStr">
        <is>
          <t>VÄSTERBOTTENS LÄN</t>
        </is>
      </c>
      <c r="E238" t="inlineStr">
        <is>
          <t>DOROTEA</t>
        </is>
      </c>
      <c r="G238" t="n">
        <v>15.8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57236-2022</t>
        </is>
      </c>
      <c r="B239" s="1" t="n">
        <v>44889</v>
      </c>
      <c r="C239" s="1" t="n">
        <v>45189</v>
      </c>
      <c r="D239" t="inlineStr">
        <is>
          <t>VÄSTERBOTTENS LÄN</t>
        </is>
      </c>
      <c r="E239" t="inlineStr">
        <is>
          <t>DOROTEA</t>
        </is>
      </c>
      <c r="G239" t="n">
        <v>3.3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57376-2022</t>
        </is>
      </c>
      <c r="B240" s="1" t="n">
        <v>44889</v>
      </c>
      <c r="C240" s="1" t="n">
        <v>45189</v>
      </c>
      <c r="D240" t="inlineStr">
        <is>
          <t>VÄSTERBOTTENS LÄN</t>
        </is>
      </c>
      <c r="E240" t="inlineStr">
        <is>
          <t>DOROTEA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57431-2022</t>
        </is>
      </c>
      <c r="B241" s="1" t="n">
        <v>44889</v>
      </c>
      <c r="C241" s="1" t="n">
        <v>45189</v>
      </c>
      <c r="D241" t="inlineStr">
        <is>
          <t>VÄSTERBOTTENS LÄN</t>
        </is>
      </c>
      <c r="E241" t="inlineStr">
        <is>
          <t>DOROTEA</t>
        </is>
      </c>
      <c r="G241" t="n">
        <v>15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56738-2022</t>
        </is>
      </c>
      <c r="B242" s="1" t="n">
        <v>44893</v>
      </c>
      <c r="C242" s="1" t="n">
        <v>45189</v>
      </c>
      <c r="D242" t="inlineStr">
        <is>
          <t>VÄSTERBOTTENS LÄN</t>
        </is>
      </c>
      <c r="E242" t="inlineStr">
        <is>
          <t>DOROTEA</t>
        </is>
      </c>
      <c r="F242" t="inlineStr">
        <is>
          <t>SCA</t>
        </is>
      </c>
      <c r="G242" t="n">
        <v>73.2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57271-2022</t>
        </is>
      </c>
      <c r="B243" s="1" t="n">
        <v>44895</v>
      </c>
      <c r="C243" s="1" t="n">
        <v>45189</v>
      </c>
      <c r="D243" t="inlineStr">
        <is>
          <t>VÄSTERBOTTENS LÄN</t>
        </is>
      </c>
      <c r="E243" t="inlineStr">
        <is>
          <t>DOROTEA</t>
        </is>
      </c>
      <c r="F243" t="inlineStr">
        <is>
          <t>SCA</t>
        </is>
      </c>
      <c r="G243" t="n">
        <v>12.4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58719-2022</t>
        </is>
      </c>
      <c r="B244" s="1" t="n">
        <v>44902</v>
      </c>
      <c r="C244" s="1" t="n">
        <v>45189</v>
      </c>
      <c r="D244" t="inlineStr">
        <is>
          <t>VÄSTERBOTTENS LÄN</t>
        </is>
      </c>
      <c r="E244" t="inlineStr">
        <is>
          <t>DOROTEA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60304-2022</t>
        </is>
      </c>
      <c r="B245" s="1" t="n">
        <v>44910</v>
      </c>
      <c r="C245" s="1" t="n">
        <v>45189</v>
      </c>
      <c r="D245" t="inlineStr">
        <is>
          <t>VÄSTERBOTTENS LÄN</t>
        </is>
      </c>
      <c r="E245" t="inlineStr">
        <is>
          <t>DOROTEA</t>
        </is>
      </c>
      <c r="F245" t="inlineStr">
        <is>
          <t>SCA</t>
        </is>
      </c>
      <c r="G245" t="n">
        <v>4.9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61393-2022</t>
        </is>
      </c>
      <c r="B246" s="1" t="n">
        <v>44915</v>
      </c>
      <c r="C246" s="1" t="n">
        <v>45189</v>
      </c>
      <c r="D246" t="inlineStr">
        <is>
          <t>VÄSTERBOTTENS LÄN</t>
        </is>
      </c>
      <c r="E246" t="inlineStr">
        <is>
          <t>DOROTEA</t>
        </is>
      </c>
      <c r="F246" t="inlineStr">
        <is>
          <t>SCA</t>
        </is>
      </c>
      <c r="G246" t="n">
        <v>51.9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62657-2022</t>
        </is>
      </c>
      <c r="B247" s="1" t="n">
        <v>44925</v>
      </c>
      <c r="C247" s="1" t="n">
        <v>45189</v>
      </c>
      <c r="D247" t="inlineStr">
        <is>
          <t>VÄSTERBOTTENS LÄN</t>
        </is>
      </c>
      <c r="E247" t="inlineStr">
        <is>
          <t>DOROTEA</t>
        </is>
      </c>
      <c r="G247" t="n">
        <v>22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709-2023</t>
        </is>
      </c>
      <c r="B248" s="1" t="n">
        <v>44930</v>
      </c>
      <c r="C248" s="1" t="n">
        <v>45189</v>
      </c>
      <c r="D248" t="inlineStr">
        <is>
          <t>VÄSTERBOTTENS LÄN</t>
        </is>
      </c>
      <c r="E248" t="inlineStr">
        <is>
          <t>DOROTEA</t>
        </is>
      </c>
      <c r="G248" t="n">
        <v>7.8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1218-2023</t>
        </is>
      </c>
      <c r="B249" s="1" t="n">
        <v>44935</v>
      </c>
      <c r="C249" s="1" t="n">
        <v>45189</v>
      </c>
      <c r="D249" t="inlineStr">
        <is>
          <t>VÄSTERBOTTENS LÄN</t>
        </is>
      </c>
      <c r="E249" t="inlineStr">
        <is>
          <t>DOROTEA</t>
        </is>
      </c>
      <c r="G249" t="n">
        <v>11.6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1648-2023</t>
        </is>
      </c>
      <c r="B250" s="1" t="n">
        <v>44937</v>
      </c>
      <c r="C250" s="1" t="n">
        <v>45189</v>
      </c>
      <c r="D250" t="inlineStr">
        <is>
          <t>VÄSTERBOTTENS LÄN</t>
        </is>
      </c>
      <c r="E250" t="inlineStr">
        <is>
          <t>DOROTEA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2665-2023</t>
        </is>
      </c>
      <c r="B251" s="1" t="n">
        <v>44942</v>
      </c>
      <c r="C251" s="1" t="n">
        <v>45189</v>
      </c>
      <c r="D251" t="inlineStr">
        <is>
          <t>VÄSTERBOTTENS LÄN</t>
        </is>
      </c>
      <c r="E251" t="inlineStr">
        <is>
          <t>DOROTEA</t>
        </is>
      </c>
      <c r="G251" t="n">
        <v>7.8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2683-2023</t>
        </is>
      </c>
      <c r="B252" s="1" t="n">
        <v>44942</v>
      </c>
      <c r="C252" s="1" t="n">
        <v>45189</v>
      </c>
      <c r="D252" t="inlineStr">
        <is>
          <t>VÄSTERBOTTENS LÄN</t>
        </is>
      </c>
      <c r="E252" t="inlineStr">
        <is>
          <t>DOROTEA</t>
        </is>
      </c>
      <c r="G252" t="n">
        <v>22.7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4158-2023</t>
        </is>
      </c>
      <c r="B253" s="1" t="n">
        <v>44950</v>
      </c>
      <c r="C253" s="1" t="n">
        <v>45189</v>
      </c>
      <c r="D253" t="inlineStr">
        <is>
          <t>VÄSTERBOTTENS LÄN</t>
        </is>
      </c>
      <c r="E253" t="inlineStr">
        <is>
          <t>DOROTEA</t>
        </is>
      </c>
      <c r="G253" t="n">
        <v>6.3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4958-2023</t>
        </is>
      </c>
      <c r="B254" s="1" t="n">
        <v>44956</v>
      </c>
      <c r="C254" s="1" t="n">
        <v>45189</v>
      </c>
      <c r="D254" t="inlineStr">
        <is>
          <t>VÄSTERBOTTENS LÄN</t>
        </is>
      </c>
      <c r="E254" t="inlineStr">
        <is>
          <t>DOROTEA</t>
        </is>
      </c>
      <c r="G254" t="n">
        <v>2.7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4618-2023</t>
        </is>
      </c>
      <c r="B255" s="1" t="n">
        <v>44956</v>
      </c>
      <c r="C255" s="1" t="n">
        <v>45189</v>
      </c>
      <c r="D255" t="inlineStr">
        <is>
          <t>VÄSTERBOTTENS LÄN</t>
        </is>
      </c>
      <c r="E255" t="inlineStr">
        <is>
          <t>DOROTEA</t>
        </is>
      </c>
      <c r="F255" t="inlineStr">
        <is>
          <t>SCA</t>
        </is>
      </c>
      <c r="G255" t="n">
        <v>2.3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5834-2023</t>
        </is>
      </c>
      <c r="B256" s="1" t="n">
        <v>44958</v>
      </c>
      <c r="C256" s="1" t="n">
        <v>45189</v>
      </c>
      <c r="D256" t="inlineStr">
        <is>
          <t>VÄSTERBOTTENS LÄN</t>
        </is>
      </c>
      <c r="E256" t="inlineStr">
        <is>
          <t>DOROTEA</t>
        </is>
      </c>
      <c r="G256" t="n">
        <v>3.1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6621-2023</t>
        </is>
      </c>
      <c r="B257" s="1" t="n">
        <v>44960</v>
      </c>
      <c r="C257" s="1" t="n">
        <v>45189</v>
      </c>
      <c r="D257" t="inlineStr">
        <is>
          <t>VÄSTERBOTTENS LÄN</t>
        </is>
      </c>
      <c r="E257" t="inlineStr">
        <is>
          <t>DOROTEA</t>
        </is>
      </c>
      <c r="G257" t="n">
        <v>4.4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5716-2023</t>
        </is>
      </c>
      <c r="B258" s="1" t="n">
        <v>44960</v>
      </c>
      <c r="C258" s="1" t="n">
        <v>45189</v>
      </c>
      <c r="D258" t="inlineStr">
        <is>
          <t>VÄSTERBOTTENS LÄN</t>
        </is>
      </c>
      <c r="E258" t="inlineStr">
        <is>
          <t>DOROTEA</t>
        </is>
      </c>
      <c r="F258" t="inlineStr">
        <is>
          <t>SCA</t>
        </is>
      </c>
      <c r="G258" t="n">
        <v>15.2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5715-2023</t>
        </is>
      </c>
      <c r="B259" s="1" t="n">
        <v>44960</v>
      </c>
      <c r="C259" s="1" t="n">
        <v>45189</v>
      </c>
      <c r="D259" t="inlineStr">
        <is>
          <t>VÄSTERBOTTENS LÄN</t>
        </is>
      </c>
      <c r="E259" t="inlineStr">
        <is>
          <t>DOROTEA</t>
        </is>
      </c>
      <c r="F259" t="inlineStr">
        <is>
          <t>SCA</t>
        </is>
      </c>
      <c r="G259" t="n">
        <v>3.6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5733-2023</t>
        </is>
      </c>
      <c r="B260" s="1" t="n">
        <v>44962</v>
      </c>
      <c r="C260" s="1" t="n">
        <v>45189</v>
      </c>
      <c r="D260" t="inlineStr">
        <is>
          <t>VÄSTERBOTTENS LÄN</t>
        </is>
      </c>
      <c r="E260" t="inlineStr">
        <is>
          <t>DOROTEA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7329-2023</t>
        </is>
      </c>
      <c r="B261" s="1" t="n">
        <v>44970</v>
      </c>
      <c r="C261" s="1" t="n">
        <v>45189</v>
      </c>
      <c r="D261" t="inlineStr">
        <is>
          <t>VÄSTERBOTTENS LÄN</t>
        </is>
      </c>
      <c r="E261" t="inlineStr">
        <is>
          <t>DOROTEA</t>
        </is>
      </c>
      <c r="F261" t="inlineStr">
        <is>
          <t>SCA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7429-2023</t>
        </is>
      </c>
      <c r="B262" s="1" t="n">
        <v>44971</v>
      </c>
      <c r="C262" s="1" t="n">
        <v>45189</v>
      </c>
      <c r="D262" t="inlineStr">
        <is>
          <t>VÄSTERBOTTENS LÄN</t>
        </is>
      </c>
      <c r="E262" t="inlineStr">
        <is>
          <t>DOROTEA</t>
        </is>
      </c>
      <c r="G262" t="n">
        <v>0.2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7422-2023</t>
        </is>
      </c>
      <c r="B263" s="1" t="n">
        <v>44971</v>
      </c>
      <c r="C263" s="1" t="n">
        <v>45189</v>
      </c>
      <c r="D263" t="inlineStr">
        <is>
          <t>VÄSTERBOTTENS LÄN</t>
        </is>
      </c>
      <c r="E263" t="inlineStr">
        <is>
          <t>DOROTEA</t>
        </is>
      </c>
      <c r="F263" t="inlineStr">
        <is>
          <t>SCA</t>
        </is>
      </c>
      <c r="G263" t="n">
        <v>0.1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7718-2023</t>
        </is>
      </c>
      <c r="B264" s="1" t="n">
        <v>44972</v>
      </c>
      <c r="C264" s="1" t="n">
        <v>45189</v>
      </c>
      <c r="D264" t="inlineStr">
        <is>
          <t>VÄSTERBOTTENS LÄN</t>
        </is>
      </c>
      <c r="E264" t="inlineStr">
        <is>
          <t>DOROTEA</t>
        </is>
      </c>
      <c r="F264" t="inlineStr">
        <is>
          <t>SCA</t>
        </is>
      </c>
      <c r="G264" t="n">
        <v>22.3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8088-2023</t>
        </is>
      </c>
      <c r="B265" s="1" t="n">
        <v>44974</v>
      </c>
      <c r="C265" s="1" t="n">
        <v>45189</v>
      </c>
      <c r="D265" t="inlineStr">
        <is>
          <t>VÄSTERBOTTENS LÄN</t>
        </is>
      </c>
      <c r="E265" t="inlineStr">
        <is>
          <t>DOROTEA</t>
        </is>
      </c>
      <c r="G265" t="n">
        <v>14.8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9103-2023</t>
        </is>
      </c>
      <c r="B266" s="1" t="n">
        <v>44979</v>
      </c>
      <c r="C266" s="1" t="n">
        <v>45189</v>
      </c>
      <c r="D266" t="inlineStr">
        <is>
          <t>VÄSTERBOTTENS LÄN</t>
        </is>
      </c>
      <c r="E266" t="inlineStr">
        <is>
          <t>DOROTEA</t>
        </is>
      </c>
      <c r="F266" t="inlineStr">
        <is>
          <t>SCA</t>
        </is>
      </c>
      <c r="G266" t="n">
        <v>7.7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9102-2023</t>
        </is>
      </c>
      <c r="B267" s="1" t="n">
        <v>44979</v>
      </c>
      <c r="C267" s="1" t="n">
        <v>45189</v>
      </c>
      <c r="D267" t="inlineStr">
        <is>
          <t>VÄSTERBOTTENS LÄN</t>
        </is>
      </c>
      <c r="E267" t="inlineStr">
        <is>
          <t>DOROTEA</t>
        </is>
      </c>
      <c r="F267" t="inlineStr">
        <is>
          <t>SCA</t>
        </is>
      </c>
      <c r="G267" t="n">
        <v>9.4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10360-2023</t>
        </is>
      </c>
      <c r="B268" s="1" t="n">
        <v>44980</v>
      </c>
      <c r="C268" s="1" t="n">
        <v>45189</v>
      </c>
      <c r="D268" t="inlineStr">
        <is>
          <t>VÄSTERBOTTENS LÄN</t>
        </is>
      </c>
      <c r="E268" t="inlineStr">
        <is>
          <t>DOROTEA</t>
        </is>
      </c>
      <c r="G268" t="n">
        <v>18.6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9547-2023</t>
        </is>
      </c>
      <c r="B269" s="1" t="n">
        <v>44981</v>
      </c>
      <c r="C269" s="1" t="n">
        <v>45189</v>
      </c>
      <c r="D269" t="inlineStr">
        <is>
          <t>VÄSTERBOTTENS LÄN</t>
        </is>
      </c>
      <c r="E269" t="inlineStr">
        <is>
          <t>DOROTEA</t>
        </is>
      </c>
      <c r="F269" t="inlineStr">
        <is>
          <t>SCA</t>
        </is>
      </c>
      <c r="G269" t="n">
        <v>3.9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10300-2023</t>
        </is>
      </c>
      <c r="B270" s="1" t="n">
        <v>44986</v>
      </c>
      <c r="C270" s="1" t="n">
        <v>45189</v>
      </c>
      <c r="D270" t="inlineStr">
        <is>
          <t>VÄSTERBOTTENS LÄN</t>
        </is>
      </c>
      <c r="E270" t="inlineStr">
        <is>
          <t>DOROTEA</t>
        </is>
      </c>
      <c r="F270" t="inlineStr">
        <is>
          <t>SCA</t>
        </is>
      </c>
      <c r="G270" t="n">
        <v>5.9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10317-2023</t>
        </is>
      </c>
      <c r="B271" s="1" t="n">
        <v>44986</v>
      </c>
      <c r="C271" s="1" t="n">
        <v>45189</v>
      </c>
      <c r="D271" t="inlineStr">
        <is>
          <t>VÄSTERBOTTENS LÄN</t>
        </is>
      </c>
      <c r="E271" t="inlineStr">
        <is>
          <t>DOROTEA</t>
        </is>
      </c>
      <c r="F271" t="inlineStr">
        <is>
          <t>SCA</t>
        </is>
      </c>
      <c r="G271" t="n">
        <v>3.3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10542-2023</t>
        </is>
      </c>
      <c r="B272" s="1" t="n">
        <v>44987</v>
      </c>
      <c r="C272" s="1" t="n">
        <v>45189</v>
      </c>
      <c r="D272" t="inlineStr">
        <is>
          <t>VÄSTERBOTTENS LÄN</t>
        </is>
      </c>
      <c r="E272" t="inlineStr">
        <is>
          <t>DOROTEA</t>
        </is>
      </c>
      <c r="F272" t="inlineStr">
        <is>
          <t>SCA</t>
        </is>
      </c>
      <c r="G272" t="n">
        <v>17.8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11037-2023</t>
        </is>
      </c>
      <c r="B273" s="1" t="n">
        <v>44991</v>
      </c>
      <c r="C273" s="1" t="n">
        <v>45189</v>
      </c>
      <c r="D273" t="inlineStr">
        <is>
          <t>VÄSTERBOTTENS LÄN</t>
        </is>
      </c>
      <c r="E273" t="inlineStr">
        <is>
          <t>DOROTEA</t>
        </is>
      </c>
      <c r="F273" t="inlineStr">
        <is>
          <t>SCA</t>
        </is>
      </c>
      <c r="G273" t="n">
        <v>3.7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11304-2023</t>
        </is>
      </c>
      <c r="B274" s="1" t="n">
        <v>44993</v>
      </c>
      <c r="C274" s="1" t="n">
        <v>45189</v>
      </c>
      <c r="D274" t="inlineStr">
        <is>
          <t>VÄSTERBOTTENS LÄN</t>
        </is>
      </c>
      <c r="E274" t="inlineStr">
        <is>
          <t>DOROTEA</t>
        </is>
      </c>
      <c r="F274" t="inlineStr">
        <is>
          <t>SCA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12005-2023</t>
        </is>
      </c>
      <c r="B275" s="1" t="n">
        <v>44994</v>
      </c>
      <c r="C275" s="1" t="n">
        <v>45189</v>
      </c>
      <c r="D275" t="inlineStr">
        <is>
          <t>VÄSTERBOTTENS LÄN</t>
        </is>
      </c>
      <c r="E275" t="inlineStr">
        <is>
          <t>DOROTEA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12278-2023</t>
        </is>
      </c>
      <c r="B276" s="1" t="n">
        <v>44998</v>
      </c>
      <c r="C276" s="1" t="n">
        <v>45189</v>
      </c>
      <c r="D276" t="inlineStr">
        <is>
          <t>VÄSTERBOTTENS LÄN</t>
        </is>
      </c>
      <c r="E276" t="inlineStr">
        <is>
          <t>DOROTEA</t>
        </is>
      </c>
      <c r="G276" t="n">
        <v>12.5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12740-2023</t>
        </is>
      </c>
      <c r="B277" s="1" t="n">
        <v>45000</v>
      </c>
      <c r="C277" s="1" t="n">
        <v>45189</v>
      </c>
      <c r="D277" t="inlineStr">
        <is>
          <t>VÄSTERBOTTENS LÄN</t>
        </is>
      </c>
      <c r="E277" t="inlineStr">
        <is>
          <t>DOROTEA</t>
        </is>
      </c>
      <c r="F277" t="inlineStr">
        <is>
          <t>SCA</t>
        </is>
      </c>
      <c r="G277" t="n">
        <v>7.6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12751-2023</t>
        </is>
      </c>
      <c r="B278" s="1" t="n">
        <v>45000</v>
      </c>
      <c r="C278" s="1" t="n">
        <v>45189</v>
      </c>
      <c r="D278" t="inlineStr">
        <is>
          <t>VÄSTERBOTTENS LÄN</t>
        </is>
      </c>
      <c r="E278" t="inlineStr">
        <is>
          <t>DOROTEA</t>
        </is>
      </c>
      <c r="F278" t="inlineStr">
        <is>
          <t>SCA</t>
        </is>
      </c>
      <c r="G278" t="n">
        <v>13.6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13060-2023</t>
        </is>
      </c>
      <c r="B279" s="1" t="n">
        <v>45001</v>
      </c>
      <c r="C279" s="1" t="n">
        <v>45189</v>
      </c>
      <c r="D279" t="inlineStr">
        <is>
          <t>VÄSTERBOTTENS LÄN</t>
        </is>
      </c>
      <c r="E279" t="inlineStr">
        <is>
          <t>DOROTEA</t>
        </is>
      </c>
      <c r="G279" t="n">
        <v>4.7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13265-2023</t>
        </is>
      </c>
      <c r="B280" s="1" t="n">
        <v>45002</v>
      </c>
      <c r="C280" s="1" t="n">
        <v>45189</v>
      </c>
      <c r="D280" t="inlineStr">
        <is>
          <t>VÄSTERBOTTENS LÄN</t>
        </is>
      </c>
      <c r="E280" t="inlineStr">
        <is>
          <t>DOROTEA</t>
        </is>
      </c>
      <c r="F280" t="inlineStr">
        <is>
          <t>SCA</t>
        </is>
      </c>
      <c r="G280" t="n">
        <v>20.7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12992-2023</t>
        </is>
      </c>
      <c r="B281" s="1" t="n">
        <v>45002</v>
      </c>
      <c r="C281" s="1" t="n">
        <v>45189</v>
      </c>
      <c r="D281" t="inlineStr">
        <is>
          <t>VÄSTERBOTTENS LÄN</t>
        </is>
      </c>
      <c r="E281" t="inlineStr">
        <is>
          <t>DOROTEA</t>
        </is>
      </c>
      <c r="F281" t="inlineStr">
        <is>
          <t>SCA</t>
        </is>
      </c>
      <c r="G281" t="n">
        <v>4.1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13257-2023</t>
        </is>
      </c>
      <c r="B282" s="1" t="n">
        <v>45002</v>
      </c>
      <c r="C282" s="1" t="n">
        <v>45189</v>
      </c>
      <c r="D282" t="inlineStr">
        <is>
          <t>VÄSTERBOTTENS LÄN</t>
        </is>
      </c>
      <c r="E282" t="inlineStr">
        <is>
          <t>DOROTEA</t>
        </is>
      </c>
      <c r="F282" t="inlineStr">
        <is>
          <t>SCA</t>
        </is>
      </c>
      <c r="G282" t="n">
        <v>23.3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13492-2023</t>
        </is>
      </c>
      <c r="B283" s="1" t="n">
        <v>45005</v>
      </c>
      <c r="C283" s="1" t="n">
        <v>45189</v>
      </c>
      <c r="D283" t="inlineStr">
        <is>
          <t>VÄSTERBOTTENS LÄN</t>
        </is>
      </c>
      <c r="E283" t="inlineStr">
        <is>
          <t>DOROTEA</t>
        </is>
      </c>
      <c r="F283" t="inlineStr">
        <is>
          <t>SCA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13490-2023</t>
        </is>
      </c>
      <c r="B284" s="1" t="n">
        <v>45005</v>
      </c>
      <c r="C284" s="1" t="n">
        <v>45189</v>
      </c>
      <c r="D284" t="inlineStr">
        <is>
          <t>VÄSTERBOTTENS LÄN</t>
        </is>
      </c>
      <c r="E284" t="inlineStr">
        <is>
          <t>DOROTEA</t>
        </is>
      </c>
      <c r="F284" t="inlineStr">
        <is>
          <t>SCA</t>
        </is>
      </c>
      <c r="G284" t="n">
        <v>4.9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14673-2023</t>
        </is>
      </c>
      <c r="B285" s="1" t="n">
        <v>45013</v>
      </c>
      <c r="C285" s="1" t="n">
        <v>45189</v>
      </c>
      <c r="D285" t="inlineStr">
        <is>
          <t>VÄSTERBOTTENS LÄN</t>
        </is>
      </c>
      <c r="E285" t="inlineStr">
        <is>
          <t>DOROTEA</t>
        </is>
      </c>
      <c r="F285" t="inlineStr">
        <is>
          <t>SCA</t>
        </is>
      </c>
      <c r="G285" t="n">
        <v>16.1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14806-2023</t>
        </is>
      </c>
      <c r="B286" s="1" t="n">
        <v>45013</v>
      </c>
      <c r="C286" s="1" t="n">
        <v>45189</v>
      </c>
      <c r="D286" t="inlineStr">
        <is>
          <t>VÄSTERBOTTENS LÄN</t>
        </is>
      </c>
      <c r="E286" t="inlineStr">
        <is>
          <t>DOROTEA</t>
        </is>
      </c>
      <c r="G286" t="n">
        <v>5.2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14883-2023</t>
        </is>
      </c>
      <c r="B287" s="1" t="n">
        <v>45015</v>
      </c>
      <c r="C287" s="1" t="n">
        <v>45189</v>
      </c>
      <c r="D287" t="inlineStr">
        <is>
          <t>VÄSTERBOTTENS LÄN</t>
        </is>
      </c>
      <c r="E287" t="inlineStr">
        <is>
          <t>DOROTEA</t>
        </is>
      </c>
      <c r="F287" t="inlineStr">
        <is>
          <t>SCA</t>
        </is>
      </c>
      <c r="G287" t="n">
        <v>13.8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14882-2023</t>
        </is>
      </c>
      <c r="B288" s="1" t="n">
        <v>45015</v>
      </c>
      <c r="C288" s="1" t="n">
        <v>45189</v>
      </c>
      <c r="D288" t="inlineStr">
        <is>
          <t>VÄSTERBOTTENS LÄN</t>
        </is>
      </c>
      <c r="E288" t="inlineStr">
        <is>
          <t>DOROTEA</t>
        </is>
      </c>
      <c r="F288" t="inlineStr">
        <is>
          <t>SCA</t>
        </is>
      </c>
      <c r="G288" t="n">
        <v>15.5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14881-2023</t>
        </is>
      </c>
      <c r="B289" s="1" t="n">
        <v>45015</v>
      </c>
      <c r="C289" s="1" t="n">
        <v>45189</v>
      </c>
      <c r="D289" t="inlineStr">
        <is>
          <t>VÄSTERBOTTENS LÄN</t>
        </is>
      </c>
      <c r="E289" t="inlineStr">
        <is>
          <t>DOROTEA</t>
        </is>
      </c>
      <c r="F289" t="inlineStr">
        <is>
          <t>SCA</t>
        </is>
      </c>
      <c r="G289" t="n">
        <v>11.7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16188-2023</t>
        </is>
      </c>
      <c r="B290" s="1" t="n">
        <v>45027</v>
      </c>
      <c r="C290" s="1" t="n">
        <v>45189</v>
      </c>
      <c r="D290" t="inlineStr">
        <is>
          <t>VÄSTERBOTTENS LÄN</t>
        </is>
      </c>
      <c r="E290" t="inlineStr">
        <is>
          <t>DOROTEA</t>
        </is>
      </c>
      <c r="F290" t="inlineStr">
        <is>
          <t>SCA</t>
        </is>
      </c>
      <c r="G290" t="n">
        <v>62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17787-2023</t>
        </is>
      </c>
      <c r="B291" s="1" t="n">
        <v>45036</v>
      </c>
      <c r="C291" s="1" t="n">
        <v>45189</v>
      </c>
      <c r="D291" t="inlineStr">
        <is>
          <t>VÄSTERBOTTENS LÄN</t>
        </is>
      </c>
      <c r="E291" t="inlineStr">
        <is>
          <t>DOROTEA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17783-2023</t>
        </is>
      </c>
      <c r="B292" s="1" t="n">
        <v>45036</v>
      </c>
      <c r="C292" s="1" t="n">
        <v>45189</v>
      </c>
      <c r="D292" t="inlineStr">
        <is>
          <t>VÄSTERBOTTENS LÄN</t>
        </is>
      </c>
      <c r="E292" t="inlineStr">
        <is>
          <t>DOROTEA</t>
        </is>
      </c>
      <c r="G292" t="n">
        <v>4.8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17776-2023</t>
        </is>
      </c>
      <c r="B293" s="1" t="n">
        <v>45036</v>
      </c>
      <c r="C293" s="1" t="n">
        <v>45189</v>
      </c>
      <c r="D293" t="inlineStr">
        <is>
          <t>VÄSTERBOTTENS LÄN</t>
        </is>
      </c>
      <c r="E293" t="inlineStr">
        <is>
          <t>DOROTEA</t>
        </is>
      </c>
      <c r="G293" t="n">
        <v>4.2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18155-2023</t>
        </is>
      </c>
      <c r="B294" s="1" t="n">
        <v>45040</v>
      </c>
      <c r="C294" s="1" t="n">
        <v>45189</v>
      </c>
      <c r="D294" t="inlineStr">
        <is>
          <t>VÄSTERBOTTENS LÄN</t>
        </is>
      </c>
      <c r="E294" t="inlineStr">
        <is>
          <t>DOROTEA</t>
        </is>
      </c>
      <c r="F294" t="inlineStr">
        <is>
          <t>SCA</t>
        </is>
      </c>
      <c r="G294" t="n">
        <v>4.5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18377-2023</t>
        </is>
      </c>
      <c r="B295" s="1" t="n">
        <v>45041</v>
      </c>
      <c r="C295" s="1" t="n">
        <v>45189</v>
      </c>
      <c r="D295" t="inlineStr">
        <is>
          <t>VÄSTERBOTTENS LÄN</t>
        </is>
      </c>
      <c r="E295" t="inlineStr">
        <is>
          <t>DOROTEA</t>
        </is>
      </c>
      <c r="F295" t="inlineStr">
        <is>
          <t>SCA</t>
        </is>
      </c>
      <c r="G295" t="n">
        <v>5.6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18982-2023</t>
        </is>
      </c>
      <c r="B296" s="1" t="n">
        <v>45044</v>
      </c>
      <c r="C296" s="1" t="n">
        <v>45189</v>
      </c>
      <c r="D296" t="inlineStr">
        <is>
          <t>VÄSTERBOTTENS LÄN</t>
        </is>
      </c>
      <c r="E296" t="inlineStr">
        <is>
          <t>DOROTEA</t>
        </is>
      </c>
      <c r="F296" t="inlineStr">
        <is>
          <t>SCA</t>
        </is>
      </c>
      <c r="G296" t="n">
        <v>15.9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20096-2023</t>
        </is>
      </c>
      <c r="B297" s="1" t="n">
        <v>45054</v>
      </c>
      <c r="C297" s="1" t="n">
        <v>45189</v>
      </c>
      <c r="D297" t="inlineStr">
        <is>
          <t>VÄSTERBOTTENS LÄN</t>
        </is>
      </c>
      <c r="E297" t="inlineStr">
        <is>
          <t>DOROTEA</t>
        </is>
      </c>
      <c r="F297" t="inlineStr">
        <is>
          <t>SCA</t>
        </is>
      </c>
      <c r="G297" t="n">
        <v>5.5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20759-2023</t>
        </is>
      </c>
      <c r="B298" s="1" t="n">
        <v>45055</v>
      </c>
      <c r="C298" s="1" t="n">
        <v>45189</v>
      </c>
      <c r="D298" t="inlineStr">
        <is>
          <t>VÄSTERBOTTENS LÄN</t>
        </is>
      </c>
      <c r="E298" t="inlineStr">
        <is>
          <t>DOROTEA</t>
        </is>
      </c>
      <c r="F298" t="inlineStr">
        <is>
          <t>Övriga statliga verk och myndigheter</t>
        </is>
      </c>
      <c r="G298" t="n">
        <v>13.9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20618-2023</t>
        </is>
      </c>
      <c r="B299" s="1" t="n">
        <v>45057</v>
      </c>
      <c r="C299" s="1" t="n">
        <v>45189</v>
      </c>
      <c r="D299" t="inlineStr">
        <is>
          <t>VÄSTERBOTTENS LÄN</t>
        </is>
      </c>
      <c r="E299" t="inlineStr">
        <is>
          <t>DOROTEA</t>
        </is>
      </c>
      <c r="F299" t="inlineStr">
        <is>
          <t>SCA</t>
        </is>
      </c>
      <c r="G299" t="n">
        <v>28.6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20600-2023</t>
        </is>
      </c>
      <c r="B300" s="1" t="n">
        <v>45057</v>
      </c>
      <c r="C300" s="1" t="n">
        <v>45189</v>
      </c>
      <c r="D300" t="inlineStr">
        <is>
          <t>VÄSTERBOTTENS LÄN</t>
        </is>
      </c>
      <c r="E300" t="inlineStr">
        <is>
          <t>DOROTEA</t>
        </is>
      </c>
      <c r="F300" t="inlineStr">
        <is>
          <t>SCA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21712-2023</t>
        </is>
      </c>
      <c r="B301" s="1" t="n">
        <v>45064</v>
      </c>
      <c r="C301" s="1" t="n">
        <v>45189</v>
      </c>
      <c r="D301" t="inlineStr">
        <is>
          <t>VÄSTERBOTTENS LÄN</t>
        </is>
      </c>
      <c r="E301" t="inlineStr">
        <is>
          <t>DOROTEA</t>
        </is>
      </c>
      <c r="F301" t="inlineStr">
        <is>
          <t>SCA</t>
        </is>
      </c>
      <c r="G301" t="n">
        <v>13.2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22580-2023</t>
        </is>
      </c>
      <c r="B302" s="1" t="n">
        <v>45069</v>
      </c>
      <c r="C302" s="1" t="n">
        <v>45189</v>
      </c>
      <c r="D302" t="inlineStr">
        <is>
          <t>VÄSTERBOTTENS LÄN</t>
        </is>
      </c>
      <c r="E302" t="inlineStr">
        <is>
          <t>DOROTEA</t>
        </is>
      </c>
      <c r="G302" t="n">
        <v>5.7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22733-2023</t>
        </is>
      </c>
      <c r="B303" s="1" t="n">
        <v>45071</v>
      </c>
      <c r="C303" s="1" t="n">
        <v>45189</v>
      </c>
      <c r="D303" t="inlineStr">
        <is>
          <t>VÄSTERBOTTENS LÄN</t>
        </is>
      </c>
      <c r="E303" t="inlineStr">
        <is>
          <t>DOROTEA</t>
        </is>
      </c>
      <c r="G303" t="n">
        <v>5.2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23300-2023</t>
        </is>
      </c>
      <c r="B304" s="1" t="n">
        <v>45075</v>
      </c>
      <c r="C304" s="1" t="n">
        <v>45189</v>
      </c>
      <c r="D304" t="inlineStr">
        <is>
          <t>VÄSTERBOTTENS LÄN</t>
        </is>
      </c>
      <c r="E304" t="inlineStr">
        <is>
          <t>DOROTEA</t>
        </is>
      </c>
      <c r="F304" t="inlineStr">
        <is>
          <t>SCA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23553-2023</t>
        </is>
      </c>
      <c r="B305" s="1" t="n">
        <v>45077</v>
      </c>
      <c r="C305" s="1" t="n">
        <v>45189</v>
      </c>
      <c r="D305" t="inlineStr">
        <is>
          <t>VÄSTERBOTTENS LÄN</t>
        </is>
      </c>
      <c r="E305" t="inlineStr">
        <is>
          <t>DOROTEA</t>
        </is>
      </c>
      <c r="G305" t="n">
        <v>5.2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23557-2023</t>
        </is>
      </c>
      <c r="B306" s="1" t="n">
        <v>45077</v>
      </c>
      <c r="C306" s="1" t="n">
        <v>45189</v>
      </c>
      <c r="D306" t="inlineStr">
        <is>
          <t>VÄSTERBOTTENS LÄN</t>
        </is>
      </c>
      <c r="E306" t="inlineStr">
        <is>
          <t>DOROTEA</t>
        </is>
      </c>
      <c r="G306" t="n">
        <v>17.6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24297-2023</t>
        </is>
      </c>
      <c r="B307" s="1" t="n">
        <v>45079</v>
      </c>
      <c r="C307" s="1" t="n">
        <v>45189</v>
      </c>
      <c r="D307" t="inlineStr">
        <is>
          <t>VÄSTERBOTTENS LÄN</t>
        </is>
      </c>
      <c r="E307" t="inlineStr">
        <is>
          <t>DOROTEA</t>
        </is>
      </c>
      <c r="F307" t="inlineStr">
        <is>
          <t>SCA</t>
        </is>
      </c>
      <c r="G307" t="n">
        <v>8.1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25836-2023</t>
        </is>
      </c>
      <c r="B308" s="1" t="n">
        <v>45090</v>
      </c>
      <c r="C308" s="1" t="n">
        <v>45189</v>
      </c>
      <c r="D308" t="inlineStr">
        <is>
          <t>VÄSTERBOTTENS LÄN</t>
        </is>
      </c>
      <c r="E308" t="inlineStr">
        <is>
          <t>DOROTEA</t>
        </is>
      </c>
      <c r="G308" t="n">
        <v>7.9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26359-2023</t>
        </is>
      </c>
      <c r="B309" s="1" t="n">
        <v>45091</v>
      </c>
      <c r="C309" s="1" t="n">
        <v>45189</v>
      </c>
      <c r="D309" t="inlineStr">
        <is>
          <t>VÄSTERBOTTENS LÄN</t>
        </is>
      </c>
      <c r="E309" t="inlineStr">
        <is>
          <t>DOROTEA</t>
        </is>
      </c>
      <c r="F309" t="inlineStr">
        <is>
          <t>SCA</t>
        </is>
      </c>
      <c r="G309" t="n">
        <v>3.3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27477-2023</t>
        </is>
      </c>
      <c r="B310" s="1" t="n">
        <v>45097</v>
      </c>
      <c r="C310" s="1" t="n">
        <v>45189</v>
      </c>
      <c r="D310" t="inlineStr">
        <is>
          <t>VÄSTERBOTTENS LÄN</t>
        </is>
      </c>
      <c r="E310" t="inlineStr">
        <is>
          <t>DOROTEA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29645-2023</t>
        </is>
      </c>
      <c r="B311" s="1" t="n">
        <v>45098</v>
      </c>
      <c r="C311" s="1" t="n">
        <v>45189</v>
      </c>
      <c r="D311" t="inlineStr">
        <is>
          <t>VÄSTERBOTTENS LÄN</t>
        </is>
      </c>
      <c r="E311" t="inlineStr">
        <is>
          <t>DOROTEA</t>
        </is>
      </c>
      <c r="G311" t="n">
        <v>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29643-2023</t>
        </is>
      </c>
      <c r="B312" s="1" t="n">
        <v>45098</v>
      </c>
      <c r="C312" s="1" t="n">
        <v>45189</v>
      </c>
      <c r="D312" t="inlineStr">
        <is>
          <t>VÄSTERBOTTENS LÄN</t>
        </is>
      </c>
      <c r="E312" t="inlineStr">
        <is>
          <t>DOROTEA</t>
        </is>
      </c>
      <c r="G312" t="n">
        <v>21.6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29641-2023</t>
        </is>
      </c>
      <c r="B313" s="1" t="n">
        <v>45098</v>
      </c>
      <c r="C313" s="1" t="n">
        <v>45189</v>
      </c>
      <c r="D313" t="inlineStr">
        <is>
          <t>VÄSTERBOTTENS LÄN</t>
        </is>
      </c>
      <c r="E313" t="inlineStr">
        <is>
          <t>DOROTEA</t>
        </is>
      </c>
      <c r="G313" t="n">
        <v>23.6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30166-2023</t>
        </is>
      </c>
      <c r="B314" s="1" t="n">
        <v>45099</v>
      </c>
      <c r="C314" s="1" t="n">
        <v>45189</v>
      </c>
      <c r="D314" t="inlineStr">
        <is>
          <t>VÄSTERBOTTENS LÄN</t>
        </is>
      </c>
      <c r="E314" t="inlineStr">
        <is>
          <t>DOROTEA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28549-2023</t>
        </is>
      </c>
      <c r="B315" s="1" t="n">
        <v>45103</v>
      </c>
      <c r="C315" s="1" t="n">
        <v>45189</v>
      </c>
      <c r="D315" t="inlineStr">
        <is>
          <t>VÄSTERBOTTENS LÄN</t>
        </is>
      </c>
      <c r="E315" t="inlineStr">
        <is>
          <t>DOROTEA</t>
        </is>
      </c>
      <c r="G315" t="n">
        <v>3.6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29953-2023</t>
        </is>
      </c>
      <c r="B316" s="1" t="n">
        <v>45107</v>
      </c>
      <c r="C316" s="1" t="n">
        <v>45189</v>
      </c>
      <c r="D316" t="inlineStr">
        <is>
          <t>VÄSTERBOTTENS LÄN</t>
        </is>
      </c>
      <c r="E316" t="inlineStr">
        <is>
          <t>DOROTEA</t>
        </is>
      </c>
      <c r="F316" t="inlineStr">
        <is>
          <t>SCA</t>
        </is>
      </c>
      <c r="G316" t="n">
        <v>9.800000000000001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30286-2023</t>
        </is>
      </c>
      <c r="B317" s="1" t="n">
        <v>45110</v>
      </c>
      <c r="C317" s="1" t="n">
        <v>45189</v>
      </c>
      <c r="D317" t="inlineStr">
        <is>
          <t>VÄSTERBOTTENS LÄN</t>
        </is>
      </c>
      <c r="E317" t="inlineStr">
        <is>
          <t>DOROTEA</t>
        </is>
      </c>
      <c r="G317" t="n">
        <v>21.2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30296-2023</t>
        </is>
      </c>
      <c r="B318" s="1" t="n">
        <v>45110</v>
      </c>
      <c r="C318" s="1" t="n">
        <v>45189</v>
      </c>
      <c r="D318" t="inlineStr">
        <is>
          <t>VÄSTERBOTTENS LÄN</t>
        </is>
      </c>
      <c r="E318" t="inlineStr">
        <is>
          <t>DOROTEA</t>
        </is>
      </c>
      <c r="F318" t="inlineStr">
        <is>
          <t>SCA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30570-2023</t>
        </is>
      </c>
      <c r="B319" s="1" t="n">
        <v>45111</v>
      </c>
      <c r="C319" s="1" t="n">
        <v>45189</v>
      </c>
      <c r="D319" t="inlineStr">
        <is>
          <t>VÄSTERBOTTENS LÄN</t>
        </is>
      </c>
      <c r="E319" t="inlineStr">
        <is>
          <t>DOROTEA</t>
        </is>
      </c>
      <c r="F319" t="inlineStr">
        <is>
          <t>SCA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31494-2023</t>
        </is>
      </c>
      <c r="B320" s="1" t="n">
        <v>45114</v>
      </c>
      <c r="C320" s="1" t="n">
        <v>45189</v>
      </c>
      <c r="D320" t="inlineStr">
        <is>
          <t>VÄSTERBOTTENS LÄN</t>
        </is>
      </c>
      <c r="E320" t="inlineStr">
        <is>
          <t>DOROTEA</t>
        </is>
      </c>
      <c r="F320" t="inlineStr">
        <is>
          <t>SCA</t>
        </is>
      </c>
      <c r="G320" t="n">
        <v>14.7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33663-2023</t>
        </is>
      </c>
      <c r="B321" s="1" t="n">
        <v>45119</v>
      </c>
      <c r="C321" s="1" t="n">
        <v>45189</v>
      </c>
      <c r="D321" t="inlineStr">
        <is>
          <t>VÄSTERBOTTENS LÄN</t>
        </is>
      </c>
      <c r="E321" t="inlineStr">
        <is>
          <t>DOROTEA</t>
        </is>
      </c>
      <c r="F321" t="inlineStr">
        <is>
          <t>Allmännings- och besparingsskogar</t>
        </is>
      </c>
      <c r="G321" t="n">
        <v>2.6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33659-2023</t>
        </is>
      </c>
      <c r="B322" s="1" t="n">
        <v>45119</v>
      </c>
      <c r="C322" s="1" t="n">
        <v>45189</v>
      </c>
      <c r="D322" t="inlineStr">
        <is>
          <t>VÄSTERBOTTENS LÄN</t>
        </is>
      </c>
      <c r="E322" t="inlineStr">
        <is>
          <t>DOROTEA</t>
        </is>
      </c>
      <c r="F322" t="inlineStr">
        <is>
          <t>Allmännings- och besparingsskogar</t>
        </is>
      </c>
      <c r="G322" t="n">
        <v>21.1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32474-2023</t>
        </is>
      </c>
      <c r="B323" s="1" t="n">
        <v>45120</v>
      </c>
      <c r="C323" s="1" t="n">
        <v>45189</v>
      </c>
      <c r="D323" t="inlineStr">
        <is>
          <t>VÄSTERBOTTENS LÄN</t>
        </is>
      </c>
      <c r="E323" t="inlineStr">
        <is>
          <t>DOROTEA</t>
        </is>
      </c>
      <c r="F323" t="inlineStr">
        <is>
          <t>SCA</t>
        </is>
      </c>
      <c r="G323" t="n">
        <v>11.7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32723-2023</t>
        </is>
      </c>
      <c r="B324" s="1" t="n">
        <v>45121</v>
      </c>
      <c r="C324" s="1" t="n">
        <v>45189</v>
      </c>
      <c r="D324" t="inlineStr">
        <is>
          <t>VÄSTERBOTTENS LÄN</t>
        </is>
      </c>
      <c r="E324" t="inlineStr">
        <is>
          <t>DOROTEA</t>
        </is>
      </c>
      <c r="F324" t="inlineStr">
        <is>
          <t>SCA</t>
        </is>
      </c>
      <c r="G324" t="n">
        <v>20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34101-2023</t>
        </is>
      </c>
      <c r="B325" s="1" t="n">
        <v>45125</v>
      </c>
      <c r="C325" s="1" t="n">
        <v>45189</v>
      </c>
      <c r="D325" t="inlineStr">
        <is>
          <t>VÄSTERBOTTENS LÄN</t>
        </is>
      </c>
      <c r="E325" t="inlineStr">
        <is>
          <t>DOROTEA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34107-2023</t>
        </is>
      </c>
      <c r="B326" s="1" t="n">
        <v>45125</v>
      </c>
      <c r="C326" s="1" t="n">
        <v>45189</v>
      </c>
      <c r="D326" t="inlineStr">
        <is>
          <t>VÄSTERBOTTENS LÄN</t>
        </is>
      </c>
      <c r="E326" t="inlineStr">
        <is>
          <t>DOROTEA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34707-2023</t>
        </is>
      </c>
      <c r="B327" s="1" t="n">
        <v>45140</v>
      </c>
      <c r="C327" s="1" t="n">
        <v>45189</v>
      </c>
      <c r="D327" t="inlineStr">
        <is>
          <t>VÄSTERBOTTENS LÄN</t>
        </is>
      </c>
      <c r="E327" t="inlineStr">
        <is>
          <t>DOROTEA</t>
        </is>
      </c>
      <c r="F327" t="inlineStr">
        <is>
          <t>SCA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34706-2023</t>
        </is>
      </c>
      <c r="B328" s="1" t="n">
        <v>45140</v>
      </c>
      <c r="C328" s="1" t="n">
        <v>45189</v>
      </c>
      <c r="D328" t="inlineStr">
        <is>
          <t>VÄSTERBOTTENS LÄN</t>
        </is>
      </c>
      <c r="E328" t="inlineStr">
        <is>
          <t>DOROTEA</t>
        </is>
      </c>
      <c r="F328" t="inlineStr">
        <is>
          <t>SCA</t>
        </is>
      </c>
      <c r="G328" t="n">
        <v>3.2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34820-2023</t>
        </is>
      </c>
      <c r="B329" s="1" t="n">
        <v>45140</v>
      </c>
      <c r="C329" s="1" t="n">
        <v>45189</v>
      </c>
      <c r="D329" t="inlineStr">
        <is>
          <t>VÄSTERBOTTENS LÄN</t>
        </is>
      </c>
      <c r="E329" t="inlineStr">
        <is>
          <t>DOROTEA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34702-2023</t>
        </is>
      </c>
      <c r="B330" s="1" t="n">
        <v>45140</v>
      </c>
      <c r="C330" s="1" t="n">
        <v>45189</v>
      </c>
      <c r="D330" t="inlineStr">
        <is>
          <t>VÄSTERBOTTENS LÄN</t>
        </is>
      </c>
      <c r="E330" t="inlineStr">
        <is>
          <t>DOROTEA</t>
        </is>
      </c>
      <c r="F330" t="inlineStr">
        <is>
          <t>SCA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34996-2023</t>
        </is>
      </c>
      <c r="B331" s="1" t="n">
        <v>45142</v>
      </c>
      <c r="C331" s="1" t="n">
        <v>45189</v>
      </c>
      <c r="D331" t="inlineStr">
        <is>
          <t>VÄSTERBOTTENS LÄN</t>
        </is>
      </c>
      <c r="E331" t="inlineStr">
        <is>
          <t>DOROTEA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35287-2023</t>
        </is>
      </c>
      <c r="B332" s="1" t="n">
        <v>45145</v>
      </c>
      <c r="C332" s="1" t="n">
        <v>45189</v>
      </c>
      <c r="D332" t="inlineStr">
        <is>
          <t>VÄSTERBOTTENS LÄN</t>
        </is>
      </c>
      <c r="E332" t="inlineStr">
        <is>
          <t>DOROTEA</t>
        </is>
      </c>
      <c r="F332" t="inlineStr">
        <is>
          <t>SCA</t>
        </is>
      </c>
      <c r="G332" t="n">
        <v>6.8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35288-2023</t>
        </is>
      </c>
      <c r="B333" s="1" t="n">
        <v>45145</v>
      </c>
      <c r="C333" s="1" t="n">
        <v>45189</v>
      </c>
      <c r="D333" t="inlineStr">
        <is>
          <t>VÄSTERBOTTENS LÄN</t>
        </is>
      </c>
      <c r="E333" t="inlineStr">
        <is>
          <t>DOROTEA</t>
        </is>
      </c>
      <c r="F333" t="inlineStr">
        <is>
          <t>SCA</t>
        </is>
      </c>
      <c r="G333" t="n">
        <v>7.3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36352-2023</t>
        </is>
      </c>
      <c r="B334" s="1" t="n">
        <v>45149</v>
      </c>
      <c r="C334" s="1" t="n">
        <v>45189</v>
      </c>
      <c r="D334" t="inlineStr">
        <is>
          <t>VÄSTERBOTTENS LÄN</t>
        </is>
      </c>
      <c r="E334" t="inlineStr">
        <is>
          <t>DOROTEA</t>
        </is>
      </c>
      <c r="G334" t="n">
        <v>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36142-2023</t>
        </is>
      </c>
      <c r="B335" s="1" t="n">
        <v>45149</v>
      </c>
      <c r="C335" s="1" t="n">
        <v>45189</v>
      </c>
      <c r="D335" t="inlineStr">
        <is>
          <t>VÄSTERBOTTENS LÄN</t>
        </is>
      </c>
      <c r="E335" t="inlineStr">
        <is>
          <t>DOROTEA</t>
        </is>
      </c>
      <c r="G335" t="n">
        <v>17.9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36137-2023</t>
        </is>
      </c>
      <c r="B336" s="1" t="n">
        <v>45149</v>
      </c>
      <c r="C336" s="1" t="n">
        <v>45189</v>
      </c>
      <c r="D336" t="inlineStr">
        <is>
          <t>VÄSTERBOTTENS LÄN</t>
        </is>
      </c>
      <c r="E336" t="inlineStr">
        <is>
          <t>DOROTEA</t>
        </is>
      </c>
      <c r="G336" t="n">
        <v>5.4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36763-2023</t>
        </is>
      </c>
      <c r="B337" s="1" t="n">
        <v>45153</v>
      </c>
      <c r="C337" s="1" t="n">
        <v>45189</v>
      </c>
      <c r="D337" t="inlineStr">
        <is>
          <t>VÄSTERBOTTENS LÄN</t>
        </is>
      </c>
      <c r="E337" t="inlineStr">
        <is>
          <t>DOROTEA</t>
        </is>
      </c>
      <c r="F337" t="inlineStr">
        <is>
          <t>SCA</t>
        </is>
      </c>
      <c r="G337" t="n">
        <v>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38676-2023</t>
        </is>
      </c>
      <c r="B338" s="1" t="n">
        <v>45162</v>
      </c>
      <c r="C338" s="1" t="n">
        <v>45189</v>
      </c>
      <c r="D338" t="inlineStr">
        <is>
          <t>VÄSTERBOTTENS LÄN</t>
        </is>
      </c>
      <c r="E338" t="inlineStr">
        <is>
          <t>DOROTEA</t>
        </is>
      </c>
      <c r="F338" t="inlineStr">
        <is>
          <t>SCA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>
      <c r="A339" t="inlineStr">
        <is>
          <t>A 42515-2023</t>
        </is>
      </c>
      <c r="B339" s="1" t="n">
        <v>45180</v>
      </c>
      <c r="C339" s="1" t="n">
        <v>45189</v>
      </c>
      <c r="D339" t="inlineStr">
        <is>
          <t>VÄSTERBOTTENS LÄN</t>
        </is>
      </c>
      <c r="E339" t="inlineStr">
        <is>
          <t>DOROTEA</t>
        </is>
      </c>
      <c r="F339" t="inlineStr">
        <is>
          <t>SCA</t>
        </is>
      </c>
      <c r="G339" t="n">
        <v>27.7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2023-09-20T07:10:23Z</dcterms:created>
  <dcterms:modified xmlns:dcterms="http://purl.org/dc/terms/" xmlns:xsi="http://www.w3.org/2001/XMLSchema-instance" xsi:type="dcterms:W3CDTF">2023-09-20T07:10:24Z</dcterms:modified>
</cp:coreProperties>
</file>