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45184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45184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29642-2022</t>
        </is>
      </c>
      <c r="B5" s="1" t="n">
        <v>44754</v>
      </c>
      <c r="C5" s="1" t="n">
        <v>45184</v>
      </c>
      <c r="D5" t="inlineStr">
        <is>
          <t>SÖDERMANLANDS LÄN</t>
        </is>
      </c>
      <c r="E5" t="inlineStr">
        <is>
          <t>ESKILSTUNA</t>
        </is>
      </c>
      <c r="F5" t="inlineStr">
        <is>
          <t>Kommuner</t>
        </is>
      </c>
      <c r="G5" t="n">
        <v>14.9</v>
      </c>
      <c r="H5" t="n">
        <v>5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9</v>
      </c>
      <c r="R5" s="2" t="inlineStr">
        <is>
          <t>Leptoporus erubescens
Spillkråka
Talltita
Ullticka
Grön sköldmossa
Igelkottsröksvamp
Mindre märgborre
Vanlig groda
Vanlig snok</t>
        </is>
      </c>
      <c r="S5">
        <f>HYPERLINK("https://klasma.github.io/Logging_ESKILSTUNA/artfynd/A 29642-2022.xlsx")</f>
        <v/>
      </c>
      <c r="T5">
        <f>HYPERLINK("https://klasma.github.io/Logging_ESKILSTUNA/kartor/A 29642-2022.png")</f>
        <v/>
      </c>
      <c r="V5">
        <f>HYPERLINK("https://klasma.github.io/Logging_ESKILSTUNA/klagomål/A 29642-2022.docx")</f>
        <v/>
      </c>
      <c r="W5">
        <f>HYPERLINK("https://klasma.github.io/Logging_ESKILSTUNA/klagomålsmail/A 29642-2022.docx")</f>
        <v/>
      </c>
      <c r="X5">
        <f>HYPERLINK("https://klasma.github.io/Logging_ESKILSTUNA/tillsyn/A 29642-2022.docx")</f>
        <v/>
      </c>
      <c r="Y5">
        <f>HYPERLINK("https://klasma.github.io/Logging_ESKILSTUNA/tillsynsmail/A 29642-2022.docx")</f>
        <v/>
      </c>
    </row>
    <row r="6" ht="15" customHeight="1">
      <c r="A6" t="inlineStr">
        <is>
          <t>A 44631-2018</t>
        </is>
      </c>
      <c r="B6" s="1" t="n">
        <v>43357</v>
      </c>
      <c r="C6" s="1" t="n">
        <v>45184</v>
      </c>
      <c r="D6" t="inlineStr">
        <is>
          <t>SÖDERMANLANDS LÄN</t>
        </is>
      </c>
      <c r="E6" t="inlineStr">
        <is>
          <t>ESKILSTUNA</t>
        </is>
      </c>
      <c r="G6" t="n">
        <v>9.1</v>
      </c>
      <c r="H6" t="n">
        <v>0</v>
      </c>
      <c r="I6" t="n">
        <v>6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8</v>
      </c>
      <c r="R6" s="2" t="inlineStr">
        <is>
          <t>Kandelabersvamp
Koralltaggsvamp
Barkticka
Fällmossa
Granbarkgnagare
Hasselticka
Jättesvampmal
Stekelbock</t>
        </is>
      </c>
      <c r="S6">
        <f>HYPERLINK("https://klasma.github.io/Logging_ESKILSTUNA/artfynd/A 44631-2018.xlsx")</f>
        <v/>
      </c>
      <c r="T6">
        <f>HYPERLINK("https://klasma.github.io/Logging_ESKILSTUNA/kartor/A 44631-2018.png")</f>
        <v/>
      </c>
      <c r="V6">
        <f>HYPERLINK("https://klasma.github.io/Logging_ESKILSTUNA/klagomål/A 44631-2018.docx")</f>
        <v/>
      </c>
      <c r="W6">
        <f>HYPERLINK("https://klasma.github.io/Logging_ESKILSTUNA/klagomålsmail/A 44631-2018.docx")</f>
        <v/>
      </c>
      <c r="X6">
        <f>HYPERLINK("https://klasma.github.io/Logging_ESKILSTUNA/tillsyn/A 44631-2018.docx")</f>
        <v/>
      </c>
      <c r="Y6">
        <f>HYPERLINK("https://klasma.github.io/Logging_ESKILSTUNA/tillsynsmail/A 44631-2018.docx")</f>
        <v/>
      </c>
    </row>
    <row r="7" ht="15" customHeight="1">
      <c r="A7" t="inlineStr">
        <is>
          <t>A 313-2020</t>
        </is>
      </c>
      <c r="B7" s="1" t="n">
        <v>43816</v>
      </c>
      <c r="C7" s="1" t="n">
        <v>45184</v>
      </c>
      <c r="D7" t="inlineStr">
        <is>
          <t>SÖDERMANLANDS LÄN</t>
        </is>
      </c>
      <c r="E7" t="inlineStr">
        <is>
          <t>ESKILSTUNA</t>
        </is>
      </c>
      <c r="G7" t="n">
        <v>9.699999999999999</v>
      </c>
      <c r="H7" t="n">
        <v>2</v>
      </c>
      <c r="I7" t="n">
        <v>4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8</v>
      </c>
      <c r="R7" s="2" t="inlineStr">
        <is>
          <t>Skogsalm
Ask
Springkorn
Svart trolldruva
Tibast
Vårärt
Blåsippa
Gullviva</t>
        </is>
      </c>
      <c r="S7">
        <f>HYPERLINK("https://klasma.github.io/Logging_ESKILSTUNA/artfynd/A 313-2020.xlsx")</f>
        <v/>
      </c>
      <c r="T7">
        <f>HYPERLINK("https://klasma.github.io/Logging_ESKILSTUNA/kartor/A 313-2020.png")</f>
        <v/>
      </c>
      <c r="V7">
        <f>HYPERLINK("https://klasma.github.io/Logging_ESKILSTUNA/klagomål/A 313-2020.docx")</f>
        <v/>
      </c>
      <c r="W7">
        <f>HYPERLINK("https://klasma.github.io/Logging_ESKILSTUNA/klagomålsmail/A 313-2020.docx")</f>
        <v/>
      </c>
      <c r="X7">
        <f>HYPERLINK("https://klasma.github.io/Logging_ESKILSTUNA/tillsyn/A 313-2020.docx")</f>
        <v/>
      </c>
      <c r="Y7">
        <f>HYPERLINK("https://klasma.github.io/Logging_ESKILSTUNA/tillsynsmail/A 313-2020.docx")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45184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45184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45184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45184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45184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45184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45184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45184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45184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17144-2023</t>
        </is>
      </c>
      <c r="B17" s="1" t="n">
        <v>45034</v>
      </c>
      <c r="C17" s="1" t="n">
        <v>45184</v>
      </c>
      <c r="D17" t="inlineStr">
        <is>
          <t>SÖDERMANLANDS LÄN</t>
        </is>
      </c>
      <c r="E17" t="inlineStr">
        <is>
          <t>ESKILSTUNA</t>
        </is>
      </c>
      <c r="G17" t="n">
        <v>3.8</v>
      </c>
      <c r="H17" t="n">
        <v>2</v>
      </c>
      <c r="I17" t="n">
        <v>1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5</v>
      </c>
      <c r="R17" s="2" t="inlineStr">
        <is>
          <t>Knärot
Grantaggsvamp
Motaggsvamp
Spillkråka
Mindre märgborre</t>
        </is>
      </c>
      <c r="S17">
        <f>HYPERLINK("https://klasma.github.io/Logging_ESKILSTUNA/artfynd/A 17144-2023.xlsx")</f>
        <v/>
      </c>
      <c r="T17">
        <f>HYPERLINK("https://klasma.github.io/Logging_ESKILSTUNA/kartor/A 17144-2023.png")</f>
        <v/>
      </c>
      <c r="U17">
        <f>HYPERLINK("https://klasma.github.io/Logging_ESKILSTUNA/knärot/A 17144-2023.png")</f>
        <v/>
      </c>
      <c r="V17">
        <f>HYPERLINK("https://klasma.github.io/Logging_ESKILSTUNA/klagomål/A 17144-2023.docx")</f>
        <v/>
      </c>
      <c r="W17">
        <f>HYPERLINK("https://klasma.github.io/Logging_ESKILSTUNA/klagomålsmail/A 17144-2023.docx")</f>
        <v/>
      </c>
      <c r="X17">
        <f>HYPERLINK("https://klasma.github.io/Logging_ESKILSTUNA/tillsyn/A 17144-2023.docx")</f>
        <v/>
      </c>
      <c r="Y17">
        <f>HYPERLINK("https://klasma.github.io/Logging_ESKILSTUNA/tillsynsmail/A 17144-2023.docx")</f>
        <v/>
      </c>
    </row>
    <row r="18" ht="15" customHeight="1">
      <c r="A18" t="inlineStr">
        <is>
          <t>A 44820-2019</t>
        </is>
      </c>
      <c r="B18" s="1" t="n">
        <v>43712</v>
      </c>
      <c r="C18" s="1" t="n">
        <v>45184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16.1</v>
      </c>
      <c r="H18" t="n">
        <v>3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Spillkråka
Talltita
Jättesvampmal
Revlummer</t>
        </is>
      </c>
      <c r="S18">
        <f>HYPERLINK("https://klasma.github.io/Logging_ESKILSTUNA/artfynd/A 44820-2019.xlsx")</f>
        <v/>
      </c>
      <c r="T18">
        <f>HYPERLINK("https://klasma.github.io/Logging_ESKILSTUNA/kartor/A 44820-2019.png")</f>
        <v/>
      </c>
      <c r="V18">
        <f>HYPERLINK("https://klasma.github.io/Logging_ESKILSTUNA/klagomål/A 44820-2019.docx")</f>
        <v/>
      </c>
      <c r="W18">
        <f>HYPERLINK("https://klasma.github.io/Logging_ESKILSTUNA/klagomålsmail/A 44820-2019.docx")</f>
        <v/>
      </c>
      <c r="X18">
        <f>HYPERLINK("https://klasma.github.io/Logging_ESKILSTUNA/tillsyn/A 44820-2019.docx")</f>
        <v/>
      </c>
      <c r="Y18">
        <f>HYPERLINK("https://klasma.github.io/Logging_ESKILSTUNA/tillsynsmail/A 44820-2019.docx")</f>
        <v/>
      </c>
    </row>
    <row r="19" ht="15" customHeight="1">
      <c r="A19" t="inlineStr">
        <is>
          <t>A 6861-2021</t>
        </is>
      </c>
      <c r="B19" s="1" t="n">
        <v>44237</v>
      </c>
      <c r="C19" s="1" t="n">
        <v>45184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9</v>
      </c>
      <c r="H19" t="n">
        <v>2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Blodticka
Grönpyrola
Blåsippa</t>
        </is>
      </c>
      <c r="S19">
        <f>HYPERLINK("https://klasma.github.io/Logging_ESKILSTUNA/artfynd/A 6861-2021.xlsx")</f>
        <v/>
      </c>
      <c r="T19">
        <f>HYPERLINK("https://klasma.github.io/Logging_ESKILSTUNA/kartor/A 6861-2021.png")</f>
        <v/>
      </c>
      <c r="U19">
        <f>HYPERLINK("https://klasma.github.io/Logging_ESKILSTUNA/knärot/A 6861-2021.png")</f>
        <v/>
      </c>
      <c r="V19">
        <f>HYPERLINK("https://klasma.github.io/Logging_ESKILSTUNA/klagomål/A 6861-2021.docx")</f>
        <v/>
      </c>
      <c r="W19">
        <f>HYPERLINK("https://klasma.github.io/Logging_ESKILSTUNA/klagomålsmail/A 6861-2021.docx")</f>
        <v/>
      </c>
      <c r="X19">
        <f>HYPERLINK("https://klasma.github.io/Logging_ESKILSTUNA/tillsyn/A 6861-2021.docx")</f>
        <v/>
      </c>
      <c r="Y19">
        <f>HYPERLINK("https://klasma.github.io/Logging_ESKILSTUNA/tillsynsmail/A 6861-2021.docx")</f>
        <v/>
      </c>
    </row>
    <row r="20" ht="15" customHeight="1">
      <c r="A20" t="inlineStr">
        <is>
          <t>A 24111-2021</t>
        </is>
      </c>
      <c r="B20" s="1" t="n">
        <v>44336</v>
      </c>
      <c r="C20" s="1" t="n">
        <v>45184</v>
      </c>
      <c r="D20" t="inlineStr">
        <is>
          <t>SÖDERMANLANDS LÄN</t>
        </is>
      </c>
      <c r="E20" t="inlineStr">
        <is>
          <t>ESKILSTUNA</t>
        </is>
      </c>
      <c r="G20" t="n">
        <v>5.7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Svinrot
Svart trolldruva
Blåsippa
Gullviva</t>
        </is>
      </c>
      <c r="S20">
        <f>HYPERLINK("https://klasma.github.io/Logging_ESKILSTUNA/artfynd/A 24111-2021.xlsx")</f>
        <v/>
      </c>
      <c r="T20">
        <f>HYPERLINK("https://klasma.github.io/Logging_ESKILSTUNA/kartor/A 24111-2021.png")</f>
        <v/>
      </c>
      <c r="V20">
        <f>HYPERLINK("https://klasma.github.io/Logging_ESKILSTUNA/klagomål/A 24111-2021.docx")</f>
        <v/>
      </c>
      <c r="W20">
        <f>HYPERLINK("https://klasma.github.io/Logging_ESKILSTUNA/klagomålsmail/A 24111-2021.docx")</f>
        <v/>
      </c>
      <c r="X20">
        <f>HYPERLINK("https://klasma.github.io/Logging_ESKILSTUNA/tillsyn/A 24111-2021.docx")</f>
        <v/>
      </c>
      <c r="Y20">
        <f>HYPERLINK("https://klasma.github.io/Logging_ESKILSTUNA/tillsynsmail/A 24111-2021.docx")</f>
        <v/>
      </c>
    </row>
    <row r="21" ht="15" customHeight="1">
      <c r="A21" t="inlineStr">
        <is>
          <t>A 2968-2022</t>
        </is>
      </c>
      <c r="B21" s="1" t="n">
        <v>44581</v>
      </c>
      <c r="C21" s="1" t="n">
        <v>45184</v>
      </c>
      <c r="D21" t="inlineStr">
        <is>
          <t>SÖDERMANLANDS LÄN</t>
        </is>
      </c>
      <c r="E21" t="inlineStr">
        <is>
          <t>ESKILSTUNA</t>
        </is>
      </c>
      <c r="F21" t="inlineStr">
        <is>
          <t>Kommuner</t>
        </is>
      </c>
      <c r="G21" t="n">
        <v>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Bronshjon
Dropptaggsvamp
Vedticka
Blåsippa</t>
        </is>
      </c>
      <c r="S21">
        <f>HYPERLINK("https://klasma.github.io/Logging_ESKILSTUNA/artfynd/A 2968-2022.xlsx")</f>
        <v/>
      </c>
      <c r="T21">
        <f>HYPERLINK("https://klasma.github.io/Logging_ESKILSTUNA/kartor/A 2968-2022.png")</f>
        <v/>
      </c>
      <c r="V21">
        <f>HYPERLINK("https://klasma.github.io/Logging_ESKILSTUNA/klagomål/A 2968-2022.docx")</f>
        <v/>
      </c>
      <c r="W21">
        <f>HYPERLINK("https://klasma.github.io/Logging_ESKILSTUNA/klagomålsmail/A 2968-2022.docx")</f>
        <v/>
      </c>
      <c r="X21">
        <f>HYPERLINK("https://klasma.github.io/Logging_ESKILSTUNA/tillsyn/A 2968-2022.docx")</f>
        <v/>
      </c>
      <c r="Y21">
        <f>HYPERLINK("https://klasma.github.io/Logging_ESKILSTUNA/tillsynsmail/A 2968-2022.docx")</f>
        <v/>
      </c>
    </row>
    <row r="22" ht="15" customHeight="1">
      <c r="A22" t="inlineStr">
        <is>
          <t>A 30969-2022</t>
        </is>
      </c>
      <c r="B22" s="1" t="n">
        <v>44768</v>
      </c>
      <c r="C22" s="1" t="n">
        <v>45184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Stare
Havsörn
Spillkråka
Hasselticka</t>
        </is>
      </c>
      <c r="S22">
        <f>HYPERLINK("https://klasma.github.io/Logging_ESKILSTUNA/artfynd/A 30969-2022.xlsx")</f>
        <v/>
      </c>
      <c r="T22">
        <f>HYPERLINK("https://klasma.github.io/Logging_ESKILSTUNA/kartor/A 30969-2022.png")</f>
        <v/>
      </c>
      <c r="V22">
        <f>HYPERLINK("https://klasma.github.io/Logging_ESKILSTUNA/klagomål/A 30969-2022.docx")</f>
        <v/>
      </c>
      <c r="W22">
        <f>HYPERLINK("https://klasma.github.io/Logging_ESKILSTUNA/klagomålsmail/A 30969-2022.docx")</f>
        <v/>
      </c>
      <c r="X22">
        <f>HYPERLINK("https://klasma.github.io/Logging_ESKILSTUNA/tillsyn/A 30969-2022.docx")</f>
        <v/>
      </c>
      <c r="Y22">
        <f>HYPERLINK("https://klasma.github.io/Logging_ESKILSTUNA/tillsynsmail/A 30969-2022.docx")</f>
        <v/>
      </c>
    </row>
    <row r="23" ht="15" customHeight="1">
      <c r="A23" t="inlineStr">
        <is>
          <t>A 33699-2022</t>
        </is>
      </c>
      <c r="B23" s="1" t="n">
        <v>44789</v>
      </c>
      <c r="C23" s="1" t="n">
        <v>45184</v>
      </c>
      <c r="D23" t="inlineStr">
        <is>
          <t>SÖDERMANLANDS LÄN</t>
        </is>
      </c>
      <c r="E23" t="inlineStr">
        <is>
          <t>ESKILSTUNA</t>
        </is>
      </c>
      <c r="G23" t="n">
        <v>6.5</v>
      </c>
      <c r="H23" t="n">
        <v>3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Mindre märgborre
Blåsippa
Mattlummer</t>
        </is>
      </c>
      <c r="S23">
        <f>HYPERLINK("https://klasma.github.io/Logging_ESKILSTUNA/artfynd/A 33699-2022.xlsx")</f>
        <v/>
      </c>
      <c r="T23">
        <f>HYPERLINK("https://klasma.github.io/Logging_ESKILSTUNA/kartor/A 33699-2022.png")</f>
        <v/>
      </c>
      <c r="U23">
        <f>HYPERLINK("https://klasma.github.io/Logging_ESKILSTUNA/knärot/A 33699-2022.png")</f>
        <v/>
      </c>
      <c r="V23">
        <f>HYPERLINK("https://klasma.github.io/Logging_ESKILSTUNA/klagomål/A 33699-2022.docx")</f>
        <v/>
      </c>
      <c r="W23">
        <f>HYPERLINK("https://klasma.github.io/Logging_ESKILSTUNA/klagomålsmail/A 33699-2022.docx")</f>
        <v/>
      </c>
      <c r="X23">
        <f>HYPERLINK("https://klasma.github.io/Logging_ESKILSTUNA/tillsyn/A 33699-2022.docx")</f>
        <v/>
      </c>
      <c r="Y23">
        <f>HYPERLINK("https://klasma.github.io/Logging_ESKILSTUNA/tillsynsmail/A 33699-2022.docx")</f>
        <v/>
      </c>
    </row>
    <row r="24" ht="15" customHeight="1">
      <c r="A24" t="inlineStr">
        <is>
          <t>A 4219-2023</t>
        </is>
      </c>
      <c r="B24" s="1" t="n">
        <v>44953</v>
      </c>
      <c r="C24" s="1" t="n">
        <v>45184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0.6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Leptoporus erubescens
Talltita
Mindre märgborre</t>
        </is>
      </c>
      <c r="S24">
        <f>HYPERLINK("https://klasma.github.io/Logging_ESKILSTUNA/artfynd/A 4219-2023.xlsx")</f>
        <v/>
      </c>
      <c r="T24">
        <f>HYPERLINK("https://klasma.github.io/Logging_ESKILSTUNA/kartor/A 4219-2023.png")</f>
        <v/>
      </c>
      <c r="U24">
        <f>HYPERLINK("https://klasma.github.io/Logging_ESKILSTUNA/knärot/A 4219-2023.png")</f>
        <v/>
      </c>
      <c r="V24">
        <f>HYPERLINK("https://klasma.github.io/Logging_ESKILSTUNA/klagomål/A 4219-2023.docx")</f>
        <v/>
      </c>
      <c r="W24">
        <f>HYPERLINK("https://klasma.github.io/Logging_ESKILSTUNA/klagomålsmail/A 4219-2023.docx")</f>
        <v/>
      </c>
      <c r="X24">
        <f>HYPERLINK("https://klasma.github.io/Logging_ESKILSTUNA/tillsyn/A 4219-2023.docx")</f>
        <v/>
      </c>
      <c r="Y24">
        <f>HYPERLINK("https://klasma.github.io/Logging_ESKILSTUNA/tillsynsmail/A 4219-2023.docx")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45184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45184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45184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45184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45184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45184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45184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45184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45184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45184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45184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45184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45184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45184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45184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45184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45184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45184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45184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45184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45184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45184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45184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45184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45184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45184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45184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45184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45184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45184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45184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45184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45184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45184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45184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45184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45184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45184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45184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45184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45184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45184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45184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45184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45184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45184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21734-2023</t>
        </is>
      </c>
      <c r="B71" s="1" t="n">
        <v>45063</v>
      </c>
      <c r="C71" s="1" t="n">
        <v>45184</v>
      </c>
      <c r="D71" t="inlineStr">
        <is>
          <t>SÖDERMANLANDS LÄN</t>
        </is>
      </c>
      <c r="E71" t="inlineStr">
        <is>
          <t>ESKILSTUNA</t>
        </is>
      </c>
      <c r="G71" t="n">
        <v>10.5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Kryddspindling</t>
        </is>
      </c>
      <c r="S71">
        <f>HYPERLINK("https://klasma.github.io/Logging_ESKILSTUNA/artfynd/A 21734-2023.xlsx")</f>
        <v/>
      </c>
      <c r="T71">
        <f>HYPERLINK("https://klasma.github.io/Logging_ESKILSTUNA/kartor/A 21734-2023.png")</f>
        <v/>
      </c>
      <c r="V71">
        <f>HYPERLINK("https://klasma.github.io/Logging_ESKILSTUNA/klagomål/A 21734-2023.docx")</f>
        <v/>
      </c>
      <c r="W71">
        <f>HYPERLINK("https://klasma.github.io/Logging_ESKILSTUNA/klagomålsmail/A 21734-2023.docx")</f>
        <v/>
      </c>
      <c r="X71">
        <f>HYPERLINK("https://klasma.github.io/Logging_ESKILSTUNA/tillsyn/A 21734-2023.docx")</f>
        <v/>
      </c>
      <c r="Y71">
        <f>HYPERLINK("https://klasma.github.io/Logging_ESKILSTUNA/tillsynsmail/A 21734-2023.docx")</f>
        <v/>
      </c>
    </row>
    <row r="72" ht="15" customHeight="1">
      <c r="A72" t="inlineStr">
        <is>
          <t>A 23637-2023</t>
        </is>
      </c>
      <c r="B72" s="1" t="n">
        <v>45077</v>
      </c>
      <c r="C72" s="1" t="n">
        <v>45184</v>
      </c>
      <c r="D72" t="inlineStr">
        <is>
          <t>SÖDERMANLANDS LÄN</t>
        </is>
      </c>
      <c r="E72" t="inlineStr">
        <is>
          <t>ESKILSTUNA</t>
        </is>
      </c>
      <c r="G72" t="n">
        <v>15.8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Violett fingersvamp</t>
        </is>
      </c>
      <c r="S72">
        <f>HYPERLINK("https://klasma.github.io/Logging_ESKILSTUNA/artfynd/A 23637-2023.xlsx")</f>
        <v/>
      </c>
      <c r="T72">
        <f>HYPERLINK("https://klasma.github.io/Logging_ESKILSTUNA/kartor/A 23637-2023.png")</f>
        <v/>
      </c>
      <c r="V72">
        <f>HYPERLINK("https://klasma.github.io/Logging_ESKILSTUNA/klagomål/A 23637-2023.docx")</f>
        <v/>
      </c>
      <c r="W72">
        <f>HYPERLINK("https://klasma.github.io/Logging_ESKILSTUNA/klagomålsmail/A 23637-2023.docx")</f>
        <v/>
      </c>
      <c r="X72">
        <f>HYPERLINK("https://klasma.github.io/Logging_ESKILSTUNA/tillsyn/A 23637-2023.docx")</f>
        <v/>
      </c>
      <c r="Y72">
        <f>HYPERLINK("https://klasma.github.io/Logging_ESKILSTUNA/tillsynsmail/A 23637-2023.docx")</f>
        <v/>
      </c>
    </row>
    <row r="73" ht="15" customHeight="1">
      <c r="A73" t="inlineStr">
        <is>
          <t>A 25122-2023</t>
        </is>
      </c>
      <c r="B73" s="1" t="n">
        <v>45086</v>
      </c>
      <c r="C73" s="1" t="n">
        <v>45184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7.5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HYPERLINK("https://klasma.github.io/Logging_ESKILSTUNA/artfynd/A 25122-2023.xlsx")</f>
        <v/>
      </c>
      <c r="T73">
        <f>HYPERLINK("https://klasma.github.io/Logging_ESKILSTUNA/kartor/A 25122-2023.png")</f>
        <v/>
      </c>
      <c r="V73">
        <f>HYPERLINK("https://klasma.github.io/Logging_ESKILSTUNA/klagomål/A 25122-2023.docx")</f>
        <v/>
      </c>
      <c r="W73">
        <f>HYPERLINK("https://klasma.github.io/Logging_ESKILSTUNA/klagomålsmail/A 25122-2023.docx")</f>
        <v/>
      </c>
      <c r="X73">
        <f>HYPERLINK("https://klasma.github.io/Logging_ESKILSTUNA/tillsyn/A 25122-2023.docx")</f>
        <v/>
      </c>
      <c r="Y73">
        <f>HYPERLINK("https://klasma.github.io/Logging_ESKILSTUNA/tillsynsmail/A 25122-2023.docx")</f>
        <v/>
      </c>
    </row>
    <row r="74" ht="15" customHeight="1">
      <c r="A74" t="inlineStr">
        <is>
          <t>A 26114-2023</t>
        </is>
      </c>
      <c r="B74" s="1" t="n">
        <v>45091</v>
      </c>
      <c r="C74" s="1" t="n">
        <v>45184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26114-2023.xlsx")</f>
        <v/>
      </c>
      <c r="T74">
        <f>HYPERLINK("https://klasma.github.io/Logging_ESKILSTUNA/kartor/A 26114-2023.png")</f>
        <v/>
      </c>
      <c r="V74">
        <f>HYPERLINK("https://klasma.github.io/Logging_ESKILSTUNA/klagomål/A 26114-2023.docx")</f>
        <v/>
      </c>
      <c r="W74">
        <f>HYPERLINK("https://klasma.github.io/Logging_ESKILSTUNA/klagomålsmail/A 26114-2023.docx")</f>
        <v/>
      </c>
      <c r="X74">
        <f>HYPERLINK("https://klasma.github.io/Logging_ESKILSTUNA/tillsyn/A 26114-2023.docx")</f>
        <v/>
      </c>
      <c r="Y74">
        <f>HYPERLINK("https://klasma.github.io/Logging_ESKILSTUNA/tillsynsmail/A 26114-2023.docx")</f>
        <v/>
      </c>
    </row>
    <row r="75" ht="15" customHeight="1">
      <c r="A75" t="inlineStr">
        <is>
          <t>A 26133-2023</t>
        </is>
      </c>
      <c r="B75" s="1" t="n">
        <v>45091</v>
      </c>
      <c r="C75" s="1" t="n">
        <v>45184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26133-2023.xlsx")</f>
        <v/>
      </c>
      <c r="T75">
        <f>HYPERLINK("https://klasma.github.io/Logging_ESKILSTUNA/kartor/A 26133-2023.png")</f>
        <v/>
      </c>
      <c r="V75">
        <f>HYPERLINK("https://klasma.github.io/Logging_ESKILSTUNA/klagomål/A 26133-2023.docx")</f>
        <v/>
      </c>
      <c r="W75">
        <f>HYPERLINK("https://klasma.github.io/Logging_ESKILSTUNA/klagomålsmail/A 26133-2023.docx")</f>
        <v/>
      </c>
      <c r="X75">
        <f>HYPERLINK("https://klasma.github.io/Logging_ESKILSTUNA/tillsyn/A 26133-2023.docx")</f>
        <v/>
      </c>
      <c r="Y75">
        <f>HYPERLINK("https://klasma.github.io/Logging_ESKILSTUNA/tillsynsmail/A 26133-2023.docx")</f>
        <v/>
      </c>
    </row>
    <row r="76" ht="15" customHeight="1">
      <c r="A76" t="inlineStr">
        <is>
          <t>A 27580-2023</t>
        </is>
      </c>
      <c r="B76" s="1" t="n">
        <v>45097</v>
      </c>
      <c r="C76" s="1" t="n">
        <v>45184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HYPERLINK("https://klasma.github.io/Logging_ESKILSTUNA/artfynd/A 27580-2023.xlsx")</f>
        <v/>
      </c>
      <c r="T76">
        <f>HYPERLINK("https://klasma.github.io/Logging_ESKILSTUNA/kartor/A 27580-2023.png")</f>
        <v/>
      </c>
      <c r="V76">
        <f>HYPERLINK("https://klasma.github.io/Logging_ESKILSTUNA/klagomål/A 27580-2023.docx")</f>
        <v/>
      </c>
      <c r="W76">
        <f>HYPERLINK("https://klasma.github.io/Logging_ESKILSTUNA/klagomålsmail/A 27580-2023.docx")</f>
        <v/>
      </c>
      <c r="X76">
        <f>HYPERLINK("https://klasma.github.io/Logging_ESKILSTUNA/tillsyn/A 27580-2023.docx")</f>
        <v/>
      </c>
      <c r="Y76">
        <f>HYPERLINK("https://klasma.github.io/Logging_ESKILSTUNA/tillsynsmail/A 27580-2023.docx")</f>
        <v/>
      </c>
    </row>
    <row r="77" ht="15" customHeight="1">
      <c r="A77" t="inlineStr">
        <is>
          <t>A 31987-2023</t>
        </is>
      </c>
      <c r="B77" s="1" t="n">
        <v>45119</v>
      </c>
      <c r="C77" s="1" t="n">
        <v>45184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Bredbrämad bastardsvärmare</t>
        </is>
      </c>
      <c r="S77">
        <f>HYPERLINK("https://klasma.github.io/Logging_ESKILSTUNA/artfynd/A 31987-2023.xlsx")</f>
        <v/>
      </c>
      <c r="T77">
        <f>HYPERLINK("https://klasma.github.io/Logging_ESKILSTUNA/kartor/A 31987-2023.png")</f>
        <v/>
      </c>
      <c r="V77">
        <f>HYPERLINK("https://klasma.github.io/Logging_ESKILSTUNA/klagomål/A 31987-2023.docx")</f>
        <v/>
      </c>
      <c r="W77">
        <f>HYPERLINK("https://klasma.github.io/Logging_ESKILSTUNA/klagomålsmail/A 31987-2023.docx")</f>
        <v/>
      </c>
      <c r="X77">
        <f>HYPERLINK("https://klasma.github.io/Logging_ESKILSTUNA/tillsyn/A 31987-2023.docx")</f>
        <v/>
      </c>
      <c r="Y77">
        <f>HYPERLINK("https://klasma.github.io/Logging_ESKILSTUNA/tillsynsmail/A 31987-2023.docx")</f>
        <v/>
      </c>
    </row>
    <row r="78" ht="15" customHeight="1">
      <c r="A78" t="inlineStr">
        <is>
          <t>A 34717-2023</t>
        </is>
      </c>
      <c r="B78" s="1" t="n">
        <v>45141</v>
      </c>
      <c r="C78" s="1" t="n">
        <v>45184</v>
      </c>
      <c r="D78" t="inlineStr">
        <is>
          <t>SÖDERMANLANDS LÄN</t>
        </is>
      </c>
      <c r="E78" t="inlineStr">
        <is>
          <t>ESKILSTUNA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Triplax rufipes</t>
        </is>
      </c>
      <c r="S78">
        <f>HYPERLINK("https://klasma.github.io/Logging_ESKILSTUNA/artfynd/A 34717-2023.xlsx")</f>
        <v/>
      </c>
      <c r="T78">
        <f>HYPERLINK("https://klasma.github.io/Logging_ESKILSTUNA/kartor/A 34717-2023.png")</f>
        <v/>
      </c>
      <c r="V78">
        <f>HYPERLINK("https://klasma.github.io/Logging_ESKILSTUNA/klagomål/A 34717-2023.docx")</f>
        <v/>
      </c>
      <c r="W78">
        <f>HYPERLINK("https://klasma.github.io/Logging_ESKILSTUNA/klagomålsmail/A 34717-2023.docx")</f>
        <v/>
      </c>
      <c r="X78">
        <f>HYPERLINK("https://klasma.github.io/Logging_ESKILSTUNA/tillsyn/A 34717-2023.docx")</f>
        <v/>
      </c>
      <c r="Y78">
        <f>HYPERLINK("https://klasma.github.io/Logging_ESKILSTUNA/tillsynsmail/A 34717-2023.docx")</f>
        <v/>
      </c>
    </row>
    <row r="79" ht="15" customHeight="1">
      <c r="A79" t="inlineStr">
        <is>
          <t>A 42793-2023</t>
        </is>
      </c>
      <c r="B79" s="1" t="n">
        <v>45181</v>
      </c>
      <c r="C79" s="1" t="n">
        <v>45184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14.2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Tallticka</t>
        </is>
      </c>
      <c r="S79">
        <f>HYPERLINK("https://klasma.github.io/Logging_ESKILSTUNA/artfynd/A 42793-2023.xlsx")</f>
        <v/>
      </c>
      <c r="T79">
        <f>HYPERLINK("https://klasma.github.io/Logging_ESKILSTUNA/kartor/A 42793-2023.png")</f>
        <v/>
      </c>
      <c r="V79">
        <f>HYPERLINK("https://klasma.github.io/Logging_ESKILSTUNA/klagomål/A 42793-2023.docx")</f>
        <v/>
      </c>
      <c r="W79">
        <f>HYPERLINK("https://klasma.github.io/Logging_ESKILSTUNA/klagomålsmail/A 42793-2023.docx")</f>
        <v/>
      </c>
      <c r="X79">
        <f>HYPERLINK("https://klasma.github.io/Logging_ESKILSTUNA/tillsyn/A 42793-2023.docx")</f>
        <v/>
      </c>
      <c r="Y79">
        <f>HYPERLINK("https://klasma.github.io/Logging_ESKILSTUNA/tillsynsmail/A 42793-2023.docx")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45184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45184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45184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45184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45184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45184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45184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45184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45184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45184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45184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45184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45184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45184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45184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45184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45184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45184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45184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45184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45184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45184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45184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45184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45184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45184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45184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45184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45184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45184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45184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45184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45184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45184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45184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45184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45184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45184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45184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45184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45184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45184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45184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45184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45184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45184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45184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45184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45184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45184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45184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45184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45184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45184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45184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45184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45184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45184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45184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45184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45184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45184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45184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45184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45184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45184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45184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45184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45184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45184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45184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45184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45184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45184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45184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45184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45184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45184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45184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45184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45184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45184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45184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45184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45184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45184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45184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45184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45184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45184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45184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45184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45184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45184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45184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45184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45184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45184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45184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45184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45184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45184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45184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45184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45184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45184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45184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45184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45184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45184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45184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45184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45184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45184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45184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45184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45184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45184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45184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45184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45184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45184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45184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45184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45184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45184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45184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45184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45184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45184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45184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45184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45184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45184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45184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45184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45184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45184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45184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45184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45184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45184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45184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45184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45184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45184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45184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45184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45184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45184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45184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45184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45184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45184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45184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45184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45184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45184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45184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45184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45184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45184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45184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45184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45184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45184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45184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45184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45184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45184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45184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45184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45184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45184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45184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45184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45184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45184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45184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45184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45184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45184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45184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45184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45184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45184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45184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45184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45184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45184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45184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45184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45184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45184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45184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45184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45184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45184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45184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45184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45184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45184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45184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45184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45184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45184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45184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45184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45184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45184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45184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45184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45184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45184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45184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45184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45184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45184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45184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45184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45184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45184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45184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45184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45184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45184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45184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45184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45184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45184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45184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45184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45184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45184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45184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45184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45184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45184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45184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45184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45184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45184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45184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45184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45184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45184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45184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45184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45184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45184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45184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45184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45184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45184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45184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45184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45184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45184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45184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45184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45184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45184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45184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45184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45184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45184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45184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45184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45184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45184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45184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45184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45184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45184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45184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45184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45184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45184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49444-2020.png")</f>
        <v/>
      </c>
      <c r="V357">
        <f>HYPERLINK("https://klasma.github.io/Logging_ESKILSTUNA/klagomål/A 49444-2020.docx")</f>
        <v/>
      </c>
      <c r="W357">
        <f>HYPERLINK("https://klasma.github.io/Logging_ESKILSTUNA/klagomålsmail/A 49444-2020.docx")</f>
        <v/>
      </c>
      <c r="X357">
        <f>HYPERLINK("https://klasma.github.io/Logging_ESKILSTUNA/tillsyn/A 49444-2020.docx")</f>
        <v/>
      </c>
      <c r="Y357">
        <f>HYPERLINK("https://klasma.github.io/Logging_ESKILSTUNA/tillsynsmail/A 49444-2020.docx")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45184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45184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45184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45184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45184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45184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45184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45184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45184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45184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45184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45184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45184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45184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45184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45184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45184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45184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45184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45184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45184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45184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45184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45184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45184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45184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45184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45184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45184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45184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45184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45184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45184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45184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45184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45184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45184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45184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45184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45184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45184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45184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45184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45184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45184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45184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45184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45184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45184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45184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45184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45184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45184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45184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45184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45184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45184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45184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45184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45184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45184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45184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45184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45184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45184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45184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45184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45184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45184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45184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45184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45184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45184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45184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45184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45184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45184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45184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45184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45184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45184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45184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45184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45184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45184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45184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45184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45184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45184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45184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45184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45184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45184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45184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45184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45184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45184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45184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45184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45184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45184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45184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45184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45184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45184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45184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45184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45184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45184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45184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45184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45184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45184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45184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45184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45184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45184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45184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45184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45184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45184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45184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45184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45184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45184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45184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45184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45184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45184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45184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45184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45184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45184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45184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45184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45184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45184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45184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45184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45184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45184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45184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45184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45184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45184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45184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45184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45184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45184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45184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45184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45184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45184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45184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45184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45184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45184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45184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45184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45184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45184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45184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45184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45184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45184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45184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45184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45184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45184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45184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45184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45184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45184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45184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45184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45184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45184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45184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45184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45184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45184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45184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45184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45184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45184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45184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45184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45184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45184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45184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45184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45184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45184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45184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45184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45184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45184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45184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45184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45184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45184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45184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45184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45184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45184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45184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45184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45184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45184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45184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45184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45184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45184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45184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45184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45184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45184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45184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45184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45184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45184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45184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45184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45184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45184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45184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45184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45184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45184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45184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45184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45184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45184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45184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45184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45184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28189-2022.png")</f>
        <v/>
      </c>
      <c r="V593">
        <f>HYPERLINK("https://klasma.github.io/Logging_ESKILSTUNA/klagomål/A 28189-2022.docx")</f>
        <v/>
      </c>
      <c r="W593">
        <f>HYPERLINK("https://klasma.github.io/Logging_ESKILSTUNA/klagomålsmail/A 28189-2022.docx")</f>
        <v/>
      </c>
      <c r="X593">
        <f>HYPERLINK("https://klasma.github.io/Logging_ESKILSTUNA/tillsyn/A 28189-2022.docx")</f>
        <v/>
      </c>
      <c r="Y593">
        <f>HYPERLINK("https://klasma.github.io/Logging_ESKILSTUNA/tillsynsmail/A 28189-2022.docx")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45184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45184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45184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45184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45184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45184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45184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45184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45184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45184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45184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45184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45184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45184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45184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45184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45184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45184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45184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45184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45184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45184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45184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45184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45184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45184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45184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45184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45184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45184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45184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45184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45184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45184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45184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45184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45184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45184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45184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45184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45184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45184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45184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45184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45184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45184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45184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45184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45184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45184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45184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45184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45184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45184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45184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45184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45184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45184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45184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45184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45184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45184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45184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45184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45184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45184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45184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45184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45184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45184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45184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45184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45184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45184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45184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45184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45184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45184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45184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45184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45184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45184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45184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45184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45184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45184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45184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45184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45184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45184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45184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45184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45184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45184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45184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45184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45184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45184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45184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45184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45184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45184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45184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45184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45184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45184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45184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45184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45184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45184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45184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45184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45184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45184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45184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45184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45184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45184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45184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45184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45184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45184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45184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45184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45184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45184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45184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45184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45184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45184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45184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45184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45184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45184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45184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45184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45184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45184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45184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45184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45184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45184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45184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45184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45184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45184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45184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45184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45184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45184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45184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45184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45184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45184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20838-2023.png")</f>
        <v/>
      </c>
      <c r="V747">
        <f>HYPERLINK("https://klasma.github.io/Logging_ESKILSTUNA/klagomål/A 20838-2023.docx")</f>
        <v/>
      </c>
      <c r="W747">
        <f>HYPERLINK("https://klasma.github.io/Logging_ESKILSTUNA/klagomålsmail/A 20838-2023.docx")</f>
        <v/>
      </c>
      <c r="X747">
        <f>HYPERLINK("https://klasma.github.io/Logging_ESKILSTUNA/tillsyn/A 20838-2023.docx")</f>
        <v/>
      </c>
      <c r="Y747">
        <f>HYPERLINK("https://klasma.github.io/Logging_ESKILSTUNA/tillsynsmail/A 20838-2023.docx")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45184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45184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45184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45184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45184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45184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45184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45184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45184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45184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45184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45184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45184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45184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45184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45184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45184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45184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45184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45184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45184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45184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45184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45184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45184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45184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45184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45184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45184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45184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45184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45184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45184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45184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45184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45184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45184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45184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45184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45184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45184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45184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45184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45184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45184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45184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45184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45184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45184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43221-2023</t>
        </is>
      </c>
      <c r="B797" s="1" t="n">
        <v>45183</v>
      </c>
      <c r="C797" s="1" t="n">
        <v>45184</v>
      </c>
      <c r="D797" t="inlineStr">
        <is>
          <t>SÖDERMANLANDS LÄN</t>
        </is>
      </c>
      <c r="E797" t="inlineStr">
        <is>
          <t>ESKILSTUNA</t>
        </is>
      </c>
      <c r="F797" t="inlineStr">
        <is>
          <t>Allmännings- och besparingsskogar</t>
        </is>
      </c>
      <c r="G797" t="n">
        <v>15.8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43161-2023</t>
        </is>
      </c>
      <c r="B798" s="1" t="n">
        <v>45183</v>
      </c>
      <c r="C798" s="1" t="n">
        <v>45184</v>
      </c>
      <c r="D798" t="inlineStr">
        <is>
          <t>SÖDERMANLANDS LÄN</t>
        </is>
      </c>
      <c r="E798" t="inlineStr">
        <is>
          <t>ESKILSTUNA</t>
        </is>
      </c>
      <c r="G798" t="n">
        <v>7.7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43165-2023</t>
        </is>
      </c>
      <c r="B799" s="1" t="n">
        <v>45183</v>
      </c>
      <c r="C799" s="1" t="n">
        <v>45184</v>
      </c>
      <c r="D799" t="inlineStr">
        <is>
          <t>SÖDERMANLANDS LÄN</t>
        </is>
      </c>
      <c r="E799" t="inlineStr">
        <is>
          <t>ESKILSTUNA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>
      <c r="A800" t="inlineStr">
        <is>
          <t>A 43166-2023</t>
        </is>
      </c>
      <c r="B800" s="1" t="n">
        <v>45183</v>
      </c>
      <c r="C800" s="1" t="n">
        <v>45184</v>
      </c>
      <c r="D800" t="inlineStr">
        <is>
          <t>SÖDERMANLANDS LÄN</t>
        </is>
      </c>
      <c r="E800" t="inlineStr">
        <is>
          <t>ESKILSTUNA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2023-09-15T06:03:47Z</dcterms:created>
  <dcterms:modified xmlns:dcterms="http://purl.org/dc/terms/" xmlns:xsi="http://www.w3.org/2001/XMLSchema-instance" xsi:type="dcterms:W3CDTF">2023-09-15T06:03:47Z</dcterms:modified>
</cp:coreProperties>
</file>