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38897-2022</t>
        </is>
      </c>
      <c r="B2" s="1" t="n">
        <v>44816</v>
      </c>
      <c r="C2" s="1" t="n">
        <v>45204</v>
      </c>
      <c r="D2" t="inlineStr">
        <is>
          <t>VÄRMLANDS LÄN</t>
        </is>
      </c>
      <c r="E2" t="inlineStr">
        <is>
          <t>FILIPSTAD</t>
        </is>
      </c>
      <c r="F2" t="inlineStr">
        <is>
          <t>Bergvik skog väst AB</t>
        </is>
      </c>
      <c r="G2" t="n">
        <v>20.4</v>
      </c>
      <c r="H2" t="n">
        <v>2</v>
      </c>
      <c r="I2" t="n">
        <v>6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13</v>
      </c>
      <c r="R2" s="2" t="inlineStr">
        <is>
          <t>Lappuggla
Dvärgbägarlav
Garnlav
Vedskivlav
Vedtrappmossa
Violettgrå tagellav
Vitgrynig nållav
Dropptaggsvamp
Kattfotslav
Nästlav
Plattlummer
Skuggblåslav
Vedticka</t>
        </is>
      </c>
      <c r="S2">
        <f>HYPERLINK("https://klasma.github.io/Logging_FILIPSTAD/artfynd/A 38897-2022.xlsx", "A 38897-2022")</f>
        <v/>
      </c>
      <c r="T2">
        <f>HYPERLINK("https://klasma.github.io/Logging_FILIPSTAD/kartor/A 38897-2022.png", "A 38897-2022")</f>
        <v/>
      </c>
      <c r="U2">
        <f>HYPERLINK("https://klasma.github.io/Logging_FILIPSTAD/knärot/A 38897-2022.png", "A 38897-2022")</f>
        <v/>
      </c>
      <c r="V2">
        <f>HYPERLINK("https://klasma.github.io/Logging_FILIPSTAD/klagomål/A 38897-2022.docx", "A 38897-2022")</f>
        <v/>
      </c>
      <c r="W2">
        <f>HYPERLINK("https://klasma.github.io/Logging_FILIPSTAD/klagomålsmail/A 38897-2022.docx", "A 38897-2022")</f>
        <v/>
      </c>
      <c r="X2">
        <f>HYPERLINK("https://klasma.github.io/Logging_FILIPSTAD/tillsyn/A 38897-2022.docx", "A 38897-2022")</f>
        <v/>
      </c>
      <c r="Y2">
        <f>HYPERLINK("https://klasma.github.io/Logging_FILIPSTAD/tillsynsmail/A 38897-2022.docx", "A 38897-2022")</f>
        <v/>
      </c>
    </row>
    <row r="3" ht="15" customHeight="1">
      <c r="A3" t="inlineStr">
        <is>
          <t>A 10996-2020</t>
        </is>
      </c>
      <c r="B3" s="1" t="n">
        <v>43889</v>
      </c>
      <c r="C3" s="1" t="n">
        <v>45204</v>
      </c>
      <c r="D3" t="inlineStr">
        <is>
          <t>VÄRMLANDS LÄN</t>
        </is>
      </c>
      <c r="E3" t="inlineStr">
        <is>
          <t>FILIPSTAD</t>
        </is>
      </c>
      <c r="F3" t="inlineStr">
        <is>
          <t>Bergvik skog väst AB</t>
        </is>
      </c>
      <c r="G3" t="n">
        <v>28.1</v>
      </c>
      <c r="H3" t="n">
        <v>3</v>
      </c>
      <c r="I3" t="n">
        <v>4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10</v>
      </c>
      <c r="R3" s="2" t="inlineStr">
        <is>
          <t>Knärot
Gränsticka
Spillkråka
Tallticka
Ullticka
Vedtrappmossa
Dropptaggsvamp
Grön sköldmossa
Rostfläck
Vedticka</t>
        </is>
      </c>
      <c r="S3">
        <f>HYPERLINK("https://klasma.github.io/Logging_FILIPSTAD/artfynd/A 10996-2020.xlsx", "A 10996-2020")</f>
        <v/>
      </c>
      <c r="T3">
        <f>HYPERLINK("https://klasma.github.io/Logging_FILIPSTAD/kartor/A 10996-2020.png", "A 10996-2020")</f>
        <v/>
      </c>
      <c r="U3">
        <f>HYPERLINK("https://klasma.github.io/Logging_FILIPSTAD/knärot/A 10996-2020.png", "A 10996-2020")</f>
        <v/>
      </c>
      <c r="V3">
        <f>HYPERLINK("https://klasma.github.io/Logging_FILIPSTAD/klagomål/A 10996-2020.docx", "A 10996-2020")</f>
        <v/>
      </c>
      <c r="W3">
        <f>HYPERLINK("https://klasma.github.io/Logging_FILIPSTAD/klagomålsmail/A 10996-2020.docx", "A 10996-2020")</f>
        <v/>
      </c>
      <c r="X3">
        <f>HYPERLINK("https://klasma.github.io/Logging_FILIPSTAD/tillsyn/A 10996-2020.docx", "A 10996-2020")</f>
        <v/>
      </c>
      <c r="Y3">
        <f>HYPERLINK("https://klasma.github.io/Logging_FILIPSTAD/tillsynsmail/A 10996-2020.docx", "A 10996-2020")</f>
        <v/>
      </c>
    </row>
    <row r="4" ht="15" customHeight="1">
      <c r="A4" t="inlineStr">
        <is>
          <t>A 38899-2022</t>
        </is>
      </c>
      <c r="B4" s="1" t="n">
        <v>44816</v>
      </c>
      <c r="C4" s="1" t="n">
        <v>45204</v>
      </c>
      <c r="D4" t="inlineStr">
        <is>
          <t>VÄRMLANDS LÄN</t>
        </is>
      </c>
      <c r="E4" t="inlineStr">
        <is>
          <t>FILIPSTAD</t>
        </is>
      </c>
      <c r="F4" t="inlineStr">
        <is>
          <t>Bergvik skog väst AB</t>
        </is>
      </c>
      <c r="G4" t="n">
        <v>16.7</v>
      </c>
      <c r="H4" t="n">
        <v>2</v>
      </c>
      <c r="I4" t="n">
        <v>4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10</v>
      </c>
      <c r="R4" s="2" t="inlineStr">
        <is>
          <t>Knärot
Garnlav
Motaggsvamp
Tretåig hackspett
Vedskivlav
Vedtrappmossa
Dropptaggsvamp
Grönpyrola
Skuggblåslav
Vedticka</t>
        </is>
      </c>
      <c r="S4">
        <f>HYPERLINK("https://klasma.github.io/Logging_FILIPSTAD/artfynd/A 38899-2022.xlsx", "A 38899-2022")</f>
        <v/>
      </c>
      <c r="T4">
        <f>HYPERLINK("https://klasma.github.io/Logging_FILIPSTAD/kartor/A 38899-2022.png", "A 38899-2022")</f>
        <v/>
      </c>
      <c r="U4">
        <f>HYPERLINK("https://klasma.github.io/Logging_FILIPSTAD/knärot/A 38899-2022.png", "A 38899-2022")</f>
        <v/>
      </c>
      <c r="V4">
        <f>HYPERLINK("https://klasma.github.io/Logging_FILIPSTAD/klagomål/A 38899-2022.docx", "A 38899-2022")</f>
        <v/>
      </c>
      <c r="W4">
        <f>HYPERLINK("https://klasma.github.io/Logging_FILIPSTAD/klagomålsmail/A 38899-2022.docx", "A 38899-2022")</f>
        <v/>
      </c>
      <c r="X4">
        <f>HYPERLINK("https://klasma.github.io/Logging_FILIPSTAD/tillsyn/A 38899-2022.docx", "A 38899-2022")</f>
        <v/>
      </c>
      <c r="Y4">
        <f>HYPERLINK("https://klasma.github.io/Logging_FILIPSTAD/tillsynsmail/A 38899-2022.docx", "A 38899-2022")</f>
        <v/>
      </c>
    </row>
    <row r="5" ht="15" customHeight="1">
      <c r="A5" t="inlineStr">
        <is>
          <t>A 28168-2021</t>
        </is>
      </c>
      <c r="B5" s="1" t="n">
        <v>44355</v>
      </c>
      <c r="C5" s="1" t="n">
        <v>45204</v>
      </c>
      <c r="D5" t="inlineStr">
        <is>
          <t>VÄRMLANDS LÄN</t>
        </is>
      </c>
      <c r="E5" t="inlineStr">
        <is>
          <t>FILIPSTAD</t>
        </is>
      </c>
      <c r="F5" t="inlineStr">
        <is>
          <t>Bergvik skog väst AB</t>
        </is>
      </c>
      <c r="G5" t="n">
        <v>12.4</v>
      </c>
      <c r="H5" t="n">
        <v>1</v>
      </c>
      <c r="I5" t="n">
        <v>4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7</v>
      </c>
      <c r="R5" s="2" t="inlineStr">
        <is>
          <t>Dvärgbägarlav
Garnlav
Kortskaftad ärgspik
Flagellkvastmossa
Mindre märgborre
Nästlav
Plattlummer</t>
        </is>
      </c>
      <c r="S5">
        <f>HYPERLINK("https://klasma.github.io/Logging_FILIPSTAD/artfynd/A 28168-2021.xlsx", "A 28168-2021")</f>
        <v/>
      </c>
      <c r="T5">
        <f>HYPERLINK("https://klasma.github.io/Logging_FILIPSTAD/kartor/A 28168-2021.png", "A 28168-2021")</f>
        <v/>
      </c>
      <c r="V5">
        <f>HYPERLINK("https://klasma.github.io/Logging_FILIPSTAD/klagomål/A 28168-2021.docx", "A 28168-2021")</f>
        <v/>
      </c>
      <c r="W5">
        <f>HYPERLINK("https://klasma.github.io/Logging_FILIPSTAD/klagomålsmail/A 28168-2021.docx", "A 28168-2021")</f>
        <v/>
      </c>
      <c r="X5">
        <f>HYPERLINK("https://klasma.github.io/Logging_FILIPSTAD/tillsyn/A 28168-2021.docx", "A 28168-2021")</f>
        <v/>
      </c>
      <c r="Y5">
        <f>HYPERLINK("https://klasma.github.io/Logging_FILIPSTAD/tillsynsmail/A 28168-2021.docx", "A 28168-2021")</f>
        <v/>
      </c>
    </row>
    <row r="6" ht="15" customHeight="1">
      <c r="A6" t="inlineStr">
        <is>
          <t>A 47888-2021</t>
        </is>
      </c>
      <c r="B6" s="1" t="n">
        <v>44448</v>
      </c>
      <c r="C6" s="1" t="n">
        <v>45204</v>
      </c>
      <c r="D6" t="inlineStr">
        <is>
          <t>VÄRMLANDS LÄN</t>
        </is>
      </c>
      <c r="E6" t="inlineStr">
        <is>
          <t>FILIPSTAD</t>
        </is>
      </c>
      <c r="F6" t="inlineStr">
        <is>
          <t>Bergvik skog väst AB</t>
        </is>
      </c>
      <c r="G6" t="n">
        <v>9</v>
      </c>
      <c r="H6" t="n">
        <v>3</v>
      </c>
      <c r="I6" t="n">
        <v>7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7</v>
      </c>
      <c r="R6" s="2" t="inlineStr">
        <is>
          <t>Grönkulla
Skogsknipprot
Svart trolldruva
Tibast
Tvåblad
Underviol
Vårärt</t>
        </is>
      </c>
      <c r="S6">
        <f>HYPERLINK("https://klasma.github.io/Logging_FILIPSTAD/artfynd/A 47888-2021.xlsx", "A 47888-2021")</f>
        <v/>
      </c>
      <c r="T6">
        <f>HYPERLINK("https://klasma.github.io/Logging_FILIPSTAD/kartor/A 47888-2021.png", "A 47888-2021")</f>
        <v/>
      </c>
      <c r="V6">
        <f>HYPERLINK("https://klasma.github.io/Logging_FILIPSTAD/klagomål/A 47888-2021.docx", "A 47888-2021")</f>
        <v/>
      </c>
      <c r="W6">
        <f>HYPERLINK("https://klasma.github.io/Logging_FILIPSTAD/klagomålsmail/A 47888-2021.docx", "A 47888-2021")</f>
        <v/>
      </c>
      <c r="X6">
        <f>HYPERLINK("https://klasma.github.io/Logging_FILIPSTAD/tillsyn/A 47888-2021.docx", "A 47888-2021")</f>
        <v/>
      </c>
      <c r="Y6">
        <f>HYPERLINK("https://klasma.github.io/Logging_FILIPSTAD/tillsynsmail/A 47888-2021.docx", "A 47888-2021")</f>
        <v/>
      </c>
    </row>
    <row r="7" ht="15" customHeight="1">
      <c r="A7" t="inlineStr">
        <is>
          <t>A 30023-2020</t>
        </is>
      </c>
      <c r="B7" s="1" t="n">
        <v>44006</v>
      </c>
      <c r="C7" s="1" t="n">
        <v>45204</v>
      </c>
      <c r="D7" t="inlineStr">
        <is>
          <t>VÄRMLANDS LÄN</t>
        </is>
      </c>
      <c r="E7" t="inlineStr">
        <is>
          <t>FILIPSTAD</t>
        </is>
      </c>
      <c r="G7" t="n">
        <v>1.1</v>
      </c>
      <c r="H7" t="n">
        <v>2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Rödgul trumpetsvamp
Tvåblad
Vårärt
Blåsippa</t>
        </is>
      </c>
      <c r="S7">
        <f>HYPERLINK("https://klasma.github.io/Logging_FILIPSTAD/artfynd/A 30023-2020.xlsx", "A 30023-2020")</f>
        <v/>
      </c>
      <c r="T7">
        <f>HYPERLINK("https://klasma.github.io/Logging_FILIPSTAD/kartor/A 30023-2020.png", "A 30023-2020")</f>
        <v/>
      </c>
      <c r="V7">
        <f>HYPERLINK("https://klasma.github.io/Logging_FILIPSTAD/klagomål/A 30023-2020.docx", "A 30023-2020")</f>
        <v/>
      </c>
      <c r="W7">
        <f>HYPERLINK("https://klasma.github.io/Logging_FILIPSTAD/klagomålsmail/A 30023-2020.docx", "A 30023-2020")</f>
        <v/>
      </c>
      <c r="X7">
        <f>HYPERLINK("https://klasma.github.io/Logging_FILIPSTAD/tillsyn/A 30023-2020.docx", "A 30023-2020")</f>
        <v/>
      </c>
      <c r="Y7">
        <f>HYPERLINK("https://klasma.github.io/Logging_FILIPSTAD/tillsynsmail/A 30023-2020.docx", "A 30023-2020")</f>
        <v/>
      </c>
    </row>
    <row r="8" ht="15" customHeight="1">
      <c r="A8" t="inlineStr">
        <is>
          <t>A 26276-2019</t>
        </is>
      </c>
      <c r="B8" s="1" t="n">
        <v>43611</v>
      </c>
      <c r="C8" s="1" t="n">
        <v>45204</v>
      </c>
      <c r="D8" t="inlineStr">
        <is>
          <t>VÄRMLANDS LÄN</t>
        </is>
      </c>
      <c r="E8" t="inlineStr">
        <is>
          <t>FILIPSTAD</t>
        </is>
      </c>
      <c r="F8" t="inlineStr">
        <is>
          <t>Bergvik skog väst AB</t>
        </is>
      </c>
      <c r="G8" t="n">
        <v>18</v>
      </c>
      <c r="H8" t="n">
        <v>3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Purpurknipprot
Tvåblad
Brudsporre</t>
        </is>
      </c>
      <c r="S8">
        <f>HYPERLINK("https://klasma.github.io/Logging_FILIPSTAD/artfynd/A 26276-2019.xlsx", "A 26276-2019")</f>
        <v/>
      </c>
      <c r="T8">
        <f>HYPERLINK("https://klasma.github.io/Logging_FILIPSTAD/kartor/A 26276-2019.png", "A 26276-2019")</f>
        <v/>
      </c>
      <c r="V8">
        <f>HYPERLINK("https://klasma.github.io/Logging_FILIPSTAD/klagomål/A 26276-2019.docx", "A 26276-2019")</f>
        <v/>
      </c>
      <c r="W8">
        <f>HYPERLINK("https://klasma.github.io/Logging_FILIPSTAD/klagomålsmail/A 26276-2019.docx", "A 26276-2019")</f>
        <v/>
      </c>
      <c r="X8">
        <f>HYPERLINK("https://klasma.github.io/Logging_FILIPSTAD/tillsyn/A 26276-2019.docx", "A 26276-2019")</f>
        <v/>
      </c>
      <c r="Y8">
        <f>HYPERLINK("https://klasma.github.io/Logging_FILIPSTAD/tillsynsmail/A 26276-2019.docx", "A 26276-2019")</f>
        <v/>
      </c>
    </row>
    <row r="9" ht="15" customHeight="1">
      <c r="A9" t="inlineStr">
        <is>
          <t>A 28169-2021</t>
        </is>
      </c>
      <c r="B9" s="1" t="n">
        <v>44355</v>
      </c>
      <c r="C9" s="1" t="n">
        <v>45204</v>
      </c>
      <c r="D9" t="inlineStr">
        <is>
          <t>VÄRMLANDS LÄN</t>
        </is>
      </c>
      <c r="E9" t="inlineStr">
        <is>
          <t>FILIPSTAD</t>
        </is>
      </c>
      <c r="F9" t="inlineStr">
        <is>
          <t>Bergvik skog väst AB</t>
        </is>
      </c>
      <c r="G9" t="n">
        <v>6.1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Garnlav
Mindre märgborre</t>
        </is>
      </c>
      <c r="S9">
        <f>HYPERLINK("https://klasma.github.io/Logging_FILIPSTAD/artfynd/A 28169-2021.xlsx", "A 28169-2021")</f>
        <v/>
      </c>
      <c r="T9">
        <f>HYPERLINK("https://klasma.github.io/Logging_FILIPSTAD/kartor/A 28169-2021.png", "A 28169-2021")</f>
        <v/>
      </c>
      <c r="U9">
        <f>HYPERLINK("https://klasma.github.io/Logging_FILIPSTAD/knärot/A 28169-2021.png", "A 28169-2021")</f>
        <v/>
      </c>
      <c r="V9">
        <f>HYPERLINK("https://klasma.github.io/Logging_FILIPSTAD/klagomål/A 28169-2021.docx", "A 28169-2021")</f>
        <v/>
      </c>
      <c r="W9">
        <f>HYPERLINK("https://klasma.github.io/Logging_FILIPSTAD/klagomålsmail/A 28169-2021.docx", "A 28169-2021")</f>
        <v/>
      </c>
      <c r="X9">
        <f>HYPERLINK("https://klasma.github.io/Logging_FILIPSTAD/tillsyn/A 28169-2021.docx", "A 28169-2021")</f>
        <v/>
      </c>
      <c r="Y9">
        <f>HYPERLINK("https://klasma.github.io/Logging_FILIPSTAD/tillsynsmail/A 28169-2021.docx", "A 28169-2021")</f>
        <v/>
      </c>
    </row>
    <row r="10" ht="15" customHeight="1">
      <c r="A10" t="inlineStr">
        <is>
          <t>A 2356-2023</t>
        </is>
      </c>
      <c r="B10" s="1" t="n">
        <v>44942</v>
      </c>
      <c r="C10" s="1" t="n">
        <v>45204</v>
      </c>
      <c r="D10" t="inlineStr">
        <is>
          <t>VÄRMLANDS LÄN</t>
        </is>
      </c>
      <c r="E10" t="inlineStr">
        <is>
          <t>FILIPSTAD</t>
        </is>
      </c>
      <c r="G10" t="n">
        <v>3.8</v>
      </c>
      <c r="H10" t="n">
        <v>1</v>
      </c>
      <c r="I10" t="n">
        <v>1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Loppstarr
Majviva
Guckusko</t>
        </is>
      </c>
      <c r="S10">
        <f>HYPERLINK("https://klasma.github.io/Logging_FILIPSTAD/artfynd/A 2356-2023.xlsx", "A 2356-2023")</f>
        <v/>
      </c>
      <c r="T10">
        <f>HYPERLINK("https://klasma.github.io/Logging_FILIPSTAD/kartor/A 2356-2023.png", "A 2356-2023")</f>
        <v/>
      </c>
      <c r="V10">
        <f>HYPERLINK("https://klasma.github.io/Logging_FILIPSTAD/klagomål/A 2356-2023.docx", "A 2356-2023")</f>
        <v/>
      </c>
      <c r="W10">
        <f>HYPERLINK("https://klasma.github.io/Logging_FILIPSTAD/klagomålsmail/A 2356-2023.docx", "A 2356-2023")</f>
        <v/>
      </c>
      <c r="X10">
        <f>HYPERLINK("https://klasma.github.io/Logging_FILIPSTAD/tillsyn/A 2356-2023.docx", "A 2356-2023")</f>
        <v/>
      </c>
      <c r="Y10">
        <f>HYPERLINK("https://klasma.github.io/Logging_FILIPSTAD/tillsynsmail/A 2356-2023.docx", "A 2356-2023")</f>
        <v/>
      </c>
    </row>
    <row r="11" ht="15" customHeight="1">
      <c r="A11" t="inlineStr">
        <is>
          <t>A 26303-2023</t>
        </is>
      </c>
      <c r="B11" s="1" t="n">
        <v>45091</v>
      </c>
      <c r="C11" s="1" t="n">
        <v>45204</v>
      </c>
      <c r="D11" t="inlineStr">
        <is>
          <t>VÄRMLANDS LÄN</t>
        </is>
      </c>
      <c r="E11" t="inlineStr">
        <is>
          <t>FILIPSTAD</t>
        </is>
      </c>
      <c r="F11" t="inlineStr">
        <is>
          <t>Bergvik skog väst AB</t>
        </is>
      </c>
      <c r="G11" t="n">
        <v>8.4</v>
      </c>
      <c r="H11" t="n">
        <v>3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Purpurknipprot
Tvåblad
Brudsporre</t>
        </is>
      </c>
      <c r="S11">
        <f>HYPERLINK("https://klasma.github.io/Logging_FILIPSTAD/artfynd/A 26303-2023.xlsx", "A 26303-2023")</f>
        <v/>
      </c>
      <c r="T11">
        <f>HYPERLINK("https://klasma.github.io/Logging_FILIPSTAD/kartor/A 26303-2023.png", "A 26303-2023")</f>
        <v/>
      </c>
      <c r="V11">
        <f>HYPERLINK("https://klasma.github.io/Logging_FILIPSTAD/klagomål/A 26303-2023.docx", "A 26303-2023")</f>
        <v/>
      </c>
      <c r="W11">
        <f>HYPERLINK("https://klasma.github.io/Logging_FILIPSTAD/klagomålsmail/A 26303-2023.docx", "A 26303-2023")</f>
        <v/>
      </c>
      <c r="X11">
        <f>HYPERLINK("https://klasma.github.io/Logging_FILIPSTAD/tillsyn/A 26303-2023.docx", "A 26303-2023")</f>
        <v/>
      </c>
      <c r="Y11">
        <f>HYPERLINK("https://klasma.github.io/Logging_FILIPSTAD/tillsynsmail/A 26303-2023.docx", "A 26303-2023")</f>
        <v/>
      </c>
    </row>
    <row r="12" ht="15" customHeight="1">
      <c r="A12" t="inlineStr">
        <is>
          <t>A 42882-2020</t>
        </is>
      </c>
      <c r="B12" s="1" t="n">
        <v>44078</v>
      </c>
      <c r="C12" s="1" t="n">
        <v>45204</v>
      </c>
      <c r="D12" t="inlineStr">
        <is>
          <t>VÄRMLANDS LÄN</t>
        </is>
      </c>
      <c r="E12" t="inlineStr">
        <is>
          <t>FILIPSTAD</t>
        </is>
      </c>
      <c r="F12" t="inlineStr">
        <is>
          <t>Bergvik skog väst AB</t>
        </is>
      </c>
      <c r="G12" t="n">
        <v>2.2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Lunglav
Stjärntagging</t>
        </is>
      </c>
      <c r="S12">
        <f>HYPERLINK("https://klasma.github.io/Logging_FILIPSTAD/artfynd/A 42882-2020.xlsx", "A 42882-2020")</f>
        <v/>
      </c>
      <c r="T12">
        <f>HYPERLINK("https://klasma.github.io/Logging_FILIPSTAD/kartor/A 42882-2020.png", "A 42882-2020")</f>
        <v/>
      </c>
      <c r="V12">
        <f>HYPERLINK("https://klasma.github.io/Logging_FILIPSTAD/klagomål/A 42882-2020.docx", "A 42882-2020")</f>
        <v/>
      </c>
      <c r="W12">
        <f>HYPERLINK("https://klasma.github.io/Logging_FILIPSTAD/klagomålsmail/A 42882-2020.docx", "A 42882-2020")</f>
        <v/>
      </c>
      <c r="X12">
        <f>HYPERLINK("https://klasma.github.io/Logging_FILIPSTAD/tillsyn/A 42882-2020.docx", "A 42882-2020")</f>
        <v/>
      </c>
      <c r="Y12">
        <f>HYPERLINK("https://klasma.github.io/Logging_FILIPSTAD/tillsynsmail/A 42882-2020.docx", "A 42882-2020")</f>
        <v/>
      </c>
    </row>
    <row r="13" ht="15" customHeight="1">
      <c r="A13" t="inlineStr">
        <is>
          <t>A 22410-2021</t>
        </is>
      </c>
      <c r="B13" s="1" t="n">
        <v>44326</v>
      </c>
      <c r="C13" s="1" t="n">
        <v>45204</v>
      </c>
      <c r="D13" t="inlineStr">
        <is>
          <t>VÄRMLANDS LÄN</t>
        </is>
      </c>
      <c r="E13" t="inlineStr">
        <is>
          <t>FILIPSTAD</t>
        </is>
      </c>
      <c r="F13" t="inlineStr">
        <is>
          <t>Bergvik skog väst AB</t>
        </is>
      </c>
      <c r="G13" t="n">
        <v>9.800000000000001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Brunklöver
Revlummer</t>
        </is>
      </c>
      <c r="S13">
        <f>HYPERLINK("https://klasma.github.io/Logging_FILIPSTAD/artfynd/A 22410-2021.xlsx", "A 22410-2021")</f>
        <v/>
      </c>
      <c r="T13">
        <f>HYPERLINK("https://klasma.github.io/Logging_FILIPSTAD/kartor/A 22410-2021.png", "A 22410-2021")</f>
        <v/>
      </c>
      <c r="V13">
        <f>HYPERLINK("https://klasma.github.io/Logging_FILIPSTAD/klagomål/A 22410-2021.docx", "A 22410-2021")</f>
        <v/>
      </c>
      <c r="W13">
        <f>HYPERLINK("https://klasma.github.io/Logging_FILIPSTAD/klagomålsmail/A 22410-2021.docx", "A 22410-2021")</f>
        <v/>
      </c>
      <c r="X13">
        <f>HYPERLINK("https://klasma.github.io/Logging_FILIPSTAD/tillsyn/A 22410-2021.docx", "A 22410-2021")</f>
        <v/>
      </c>
      <c r="Y13">
        <f>HYPERLINK("https://klasma.github.io/Logging_FILIPSTAD/tillsynsmail/A 22410-2021.docx", "A 22410-2021")</f>
        <v/>
      </c>
    </row>
    <row r="14" ht="15" customHeight="1">
      <c r="A14" t="inlineStr">
        <is>
          <t>A 45523-2022</t>
        </is>
      </c>
      <c r="B14" s="1" t="n">
        <v>44845</v>
      </c>
      <c r="C14" s="1" t="n">
        <v>45204</v>
      </c>
      <c r="D14" t="inlineStr">
        <is>
          <t>VÄRMLANDS LÄN</t>
        </is>
      </c>
      <c r="E14" t="inlineStr">
        <is>
          <t>FILIPSTAD</t>
        </is>
      </c>
      <c r="G14" t="n">
        <v>7.7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Bronshjon
Korallblylav</t>
        </is>
      </c>
      <c r="S14">
        <f>HYPERLINK("https://klasma.github.io/Logging_FILIPSTAD/artfynd/A 45523-2022.xlsx", "A 45523-2022")</f>
        <v/>
      </c>
      <c r="T14">
        <f>HYPERLINK("https://klasma.github.io/Logging_FILIPSTAD/kartor/A 45523-2022.png", "A 45523-2022")</f>
        <v/>
      </c>
      <c r="V14">
        <f>HYPERLINK("https://klasma.github.io/Logging_FILIPSTAD/klagomål/A 45523-2022.docx", "A 45523-2022")</f>
        <v/>
      </c>
      <c r="W14">
        <f>HYPERLINK("https://klasma.github.io/Logging_FILIPSTAD/klagomålsmail/A 45523-2022.docx", "A 45523-2022")</f>
        <v/>
      </c>
      <c r="X14">
        <f>HYPERLINK("https://klasma.github.io/Logging_FILIPSTAD/tillsyn/A 45523-2022.docx", "A 45523-2022")</f>
        <v/>
      </c>
      <c r="Y14">
        <f>HYPERLINK("https://klasma.github.io/Logging_FILIPSTAD/tillsynsmail/A 45523-2022.docx", "A 45523-2022")</f>
        <v/>
      </c>
    </row>
    <row r="15" ht="15" customHeight="1">
      <c r="A15" t="inlineStr">
        <is>
          <t>A 19945-2023</t>
        </is>
      </c>
      <c r="B15" s="1" t="n">
        <v>45054</v>
      </c>
      <c r="C15" s="1" t="n">
        <v>45204</v>
      </c>
      <c r="D15" t="inlineStr">
        <is>
          <t>VÄRMLANDS LÄN</t>
        </is>
      </c>
      <c r="E15" t="inlineStr">
        <is>
          <t>FILIPSTAD</t>
        </is>
      </c>
      <c r="G15" t="n">
        <v>3.3</v>
      </c>
      <c r="H15" t="n">
        <v>1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Guckusko
Kransrams</t>
        </is>
      </c>
      <c r="S15">
        <f>HYPERLINK("https://klasma.github.io/Logging_FILIPSTAD/artfynd/A 19945-2023.xlsx", "A 19945-2023")</f>
        <v/>
      </c>
      <c r="T15">
        <f>HYPERLINK("https://klasma.github.io/Logging_FILIPSTAD/kartor/A 19945-2023.png", "A 19945-2023")</f>
        <v/>
      </c>
      <c r="V15">
        <f>HYPERLINK("https://klasma.github.io/Logging_FILIPSTAD/klagomål/A 19945-2023.docx", "A 19945-2023")</f>
        <v/>
      </c>
      <c r="W15">
        <f>HYPERLINK("https://klasma.github.io/Logging_FILIPSTAD/klagomålsmail/A 19945-2023.docx", "A 19945-2023")</f>
        <v/>
      </c>
      <c r="X15">
        <f>HYPERLINK("https://klasma.github.io/Logging_FILIPSTAD/tillsyn/A 19945-2023.docx", "A 19945-2023")</f>
        <v/>
      </c>
      <c r="Y15">
        <f>HYPERLINK("https://klasma.github.io/Logging_FILIPSTAD/tillsynsmail/A 19945-2023.docx", "A 19945-2023")</f>
        <v/>
      </c>
    </row>
    <row r="16" ht="15" customHeight="1">
      <c r="A16" t="inlineStr">
        <is>
          <t>A 6077-2019</t>
        </is>
      </c>
      <c r="B16" s="1" t="n">
        <v>43493</v>
      </c>
      <c r="C16" s="1" t="n">
        <v>45204</v>
      </c>
      <c r="D16" t="inlineStr">
        <is>
          <t>VÄRMLANDS LÄN</t>
        </is>
      </c>
      <c r="E16" t="inlineStr">
        <is>
          <t>FILIPSTAD</t>
        </is>
      </c>
      <c r="F16" t="inlineStr">
        <is>
          <t>Bergvik skog väst AB</t>
        </is>
      </c>
      <c r="G16" t="n">
        <v>5.8</v>
      </c>
      <c r="H16" t="n">
        <v>0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Ask</t>
        </is>
      </c>
      <c r="S16">
        <f>HYPERLINK("https://klasma.github.io/Logging_FILIPSTAD/artfynd/A 6077-2019.xlsx", "A 6077-2019")</f>
        <v/>
      </c>
      <c r="T16">
        <f>HYPERLINK("https://klasma.github.io/Logging_FILIPSTAD/kartor/A 6077-2019.png", "A 6077-2019")</f>
        <v/>
      </c>
      <c r="V16">
        <f>HYPERLINK("https://klasma.github.io/Logging_FILIPSTAD/klagomål/A 6077-2019.docx", "A 6077-2019")</f>
        <v/>
      </c>
      <c r="W16">
        <f>HYPERLINK("https://klasma.github.io/Logging_FILIPSTAD/klagomålsmail/A 6077-2019.docx", "A 6077-2019")</f>
        <v/>
      </c>
      <c r="X16">
        <f>HYPERLINK("https://klasma.github.io/Logging_FILIPSTAD/tillsyn/A 6077-2019.docx", "A 6077-2019")</f>
        <v/>
      </c>
      <c r="Y16">
        <f>HYPERLINK("https://klasma.github.io/Logging_FILIPSTAD/tillsynsmail/A 6077-2019.docx", "A 6077-2019")</f>
        <v/>
      </c>
    </row>
    <row r="17" ht="15" customHeight="1">
      <c r="A17" t="inlineStr">
        <is>
          <t>A 31191-2019</t>
        </is>
      </c>
      <c r="B17" s="1" t="n">
        <v>43640</v>
      </c>
      <c r="C17" s="1" t="n">
        <v>45204</v>
      </c>
      <c r="D17" t="inlineStr">
        <is>
          <t>VÄRMLANDS LÄN</t>
        </is>
      </c>
      <c r="E17" t="inlineStr">
        <is>
          <t>FILIPSTAD</t>
        </is>
      </c>
      <c r="G17" t="n">
        <v>5.9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Smålom</t>
        </is>
      </c>
      <c r="S17">
        <f>HYPERLINK("https://klasma.github.io/Logging_FILIPSTAD/artfynd/A 31191-2019.xlsx", "A 31191-2019")</f>
        <v/>
      </c>
      <c r="T17">
        <f>HYPERLINK("https://klasma.github.io/Logging_FILIPSTAD/kartor/A 31191-2019.png", "A 31191-2019")</f>
        <v/>
      </c>
      <c r="V17">
        <f>HYPERLINK("https://klasma.github.io/Logging_FILIPSTAD/klagomål/A 31191-2019.docx", "A 31191-2019")</f>
        <v/>
      </c>
      <c r="W17">
        <f>HYPERLINK("https://klasma.github.io/Logging_FILIPSTAD/klagomålsmail/A 31191-2019.docx", "A 31191-2019")</f>
        <v/>
      </c>
      <c r="X17">
        <f>HYPERLINK("https://klasma.github.io/Logging_FILIPSTAD/tillsyn/A 31191-2019.docx", "A 31191-2019")</f>
        <v/>
      </c>
      <c r="Y17">
        <f>HYPERLINK("https://klasma.github.io/Logging_FILIPSTAD/tillsynsmail/A 31191-2019.docx", "A 31191-2019")</f>
        <v/>
      </c>
    </row>
    <row r="18" ht="15" customHeight="1">
      <c r="A18" t="inlineStr">
        <is>
          <t>A 65258-2019</t>
        </is>
      </c>
      <c r="B18" s="1" t="n">
        <v>43802</v>
      </c>
      <c r="C18" s="1" t="n">
        <v>45204</v>
      </c>
      <c r="D18" t="inlineStr">
        <is>
          <t>VÄRMLANDS LÄN</t>
        </is>
      </c>
      <c r="E18" t="inlineStr">
        <is>
          <t>FILIPSTAD</t>
        </is>
      </c>
      <c r="F18" t="inlineStr">
        <is>
          <t>Bergvik skog väst AB</t>
        </is>
      </c>
      <c r="G18" t="n">
        <v>35.3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Strandlummer</t>
        </is>
      </c>
      <c r="S18">
        <f>HYPERLINK("https://klasma.github.io/Logging_FILIPSTAD/artfynd/A 65258-2019.xlsx", "A 65258-2019")</f>
        <v/>
      </c>
      <c r="T18">
        <f>HYPERLINK("https://klasma.github.io/Logging_FILIPSTAD/kartor/A 65258-2019.png", "A 65258-2019")</f>
        <v/>
      </c>
      <c r="V18">
        <f>HYPERLINK("https://klasma.github.io/Logging_FILIPSTAD/klagomål/A 65258-2019.docx", "A 65258-2019")</f>
        <v/>
      </c>
      <c r="W18">
        <f>HYPERLINK("https://klasma.github.io/Logging_FILIPSTAD/klagomålsmail/A 65258-2019.docx", "A 65258-2019")</f>
        <v/>
      </c>
      <c r="X18">
        <f>HYPERLINK("https://klasma.github.io/Logging_FILIPSTAD/tillsyn/A 65258-2019.docx", "A 65258-2019")</f>
        <v/>
      </c>
      <c r="Y18">
        <f>HYPERLINK("https://klasma.github.io/Logging_FILIPSTAD/tillsynsmail/A 65258-2019.docx", "A 65258-2019")</f>
        <v/>
      </c>
    </row>
    <row r="19" ht="15" customHeight="1">
      <c r="A19" t="inlineStr">
        <is>
          <t>A 42542-2020</t>
        </is>
      </c>
      <c r="B19" s="1" t="n">
        <v>44077</v>
      </c>
      <c r="C19" s="1" t="n">
        <v>45204</v>
      </c>
      <c r="D19" t="inlineStr">
        <is>
          <t>VÄRMLANDS LÄN</t>
        </is>
      </c>
      <c r="E19" t="inlineStr">
        <is>
          <t>FILIPSTAD</t>
        </is>
      </c>
      <c r="F19" t="inlineStr">
        <is>
          <t>Bergvik skog väst AB</t>
        </is>
      </c>
      <c r="G19" t="n">
        <v>1.3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Brunpudrad nållav</t>
        </is>
      </c>
      <c r="S19">
        <f>HYPERLINK("https://klasma.github.io/Logging_FILIPSTAD/artfynd/A 42542-2020.xlsx", "A 42542-2020")</f>
        <v/>
      </c>
      <c r="T19">
        <f>HYPERLINK("https://klasma.github.io/Logging_FILIPSTAD/kartor/A 42542-2020.png", "A 42542-2020")</f>
        <v/>
      </c>
      <c r="V19">
        <f>HYPERLINK("https://klasma.github.io/Logging_FILIPSTAD/klagomål/A 42542-2020.docx", "A 42542-2020")</f>
        <v/>
      </c>
      <c r="W19">
        <f>HYPERLINK("https://klasma.github.io/Logging_FILIPSTAD/klagomålsmail/A 42542-2020.docx", "A 42542-2020")</f>
        <v/>
      </c>
      <c r="X19">
        <f>HYPERLINK("https://klasma.github.io/Logging_FILIPSTAD/tillsyn/A 42542-2020.docx", "A 42542-2020")</f>
        <v/>
      </c>
      <c r="Y19">
        <f>HYPERLINK("https://klasma.github.io/Logging_FILIPSTAD/tillsynsmail/A 42542-2020.docx", "A 42542-2020")</f>
        <v/>
      </c>
    </row>
    <row r="20" ht="15" customHeight="1">
      <c r="A20" t="inlineStr">
        <is>
          <t>A 62572-2021</t>
        </is>
      </c>
      <c r="B20" s="1" t="n">
        <v>44503</v>
      </c>
      <c r="C20" s="1" t="n">
        <v>45204</v>
      </c>
      <c r="D20" t="inlineStr">
        <is>
          <t>VÄRMLANDS LÄN</t>
        </is>
      </c>
      <c r="E20" t="inlineStr">
        <is>
          <t>FILIPSTAD</t>
        </is>
      </c>
      <c r="F20" t="inlineStr">
        <is>
          <t>Bergvik skog väst AB</t>
        </is>
      </c>
      <c r="G20" t="n">
        <v>46.9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Garnlav</t>
        </is>
      </c>
      <c r="S20">
        <f>HYPERLINK("https://klasma.github.io/Logging_FILIPSTAD/artfynd/A 62572-2021.xlsx", "A 62572-2021")</f>
        <v/>
      </c>
      <c r="T20">
        <f>HYPERLINK("https://klasma.github.io/Logging_FILIPSTAD/kartor/A 62572-2021.png", "A 62572-2021")</f>
        <v/>
      </c>
      <c r="V20">
        <f>HYPERLINK("https://klasma.github.io/Logging_FILIPSTAD/klagomål/A 62572-2021.docx", "A 62572-2021")</f>
        <v/>
      </c>
      <c r="W20">
        <f>HYPERLINK("https://klasma.github.io/Logging_FILIPSTAD/klagomålsmail/A 62572-2021.docx", "A 62572-2021")</f>
        <v/>
      </c>
      <c r="X20">
        <f>HYPERLINK("https://klasma.github.io/Logging_FILIPSTAD/tillsyn/A 62572-2021.docx", "A 62572-2021")</f>
        <v/>
      </c>
      <c r="Y20">
        <f>HYPERLINK("https://klasma.github.io/Logging_FILIPSTAD/tillsynsmail/A 62572-2021.docx", "A 62572-2021")</f>
        <v/>
      </c>
    </row>
    <row r="21" ht="15" customHeight="1">
      <c r="A21" t="inlineStr">
        <is>
          <t>A 20754-2022</t>
        </is>
      </c>
      <c r="B21" s="1" t="n">
        <v>44701</v>
      </c>
      <c r="C21" s="1" t="n">
        <v>45204</v>
      </c>
      <c r="D21" t="inlineStr">
        <is>
          <t>VÄRMLANDS LÄN</t>
        </is>
      </c>
      <c r="E21" t="inlineStr">
        <is>
          <t>FILIPSTAD</t>
        </is>
      </c>
      <c r="F21" t="inlineStr">
        <is>
          <t>Bergvik skog väst AB</t>
        </is>
      </c>
      <c r="G21" t="n">
        <v>13.6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Mattlummer</t>
        </is>
      </c>
      <c r="S21">
        <f>HYPERLINK("https://klasma.github.io/Logging_FILIPSTAD/artfynd/A 20754-2022.xlsx", "A 20754-2022")</f>
        <v/>
      </c>
      <c r="T21">
        <f>HYPERLINK("https://klasma.github.io/Logging_FILIPSTAD/kartor/A 20754-2022.png", "A 20754-2022")</f>
        <v/>
      </c>
      <c r="V21">
        <f>HYPERLINK("https://klasma.github.io/Logging_FILIPSTAD/klagomål/A 20754-2022.docx", "A 20754-2022")</f>
        <v/>
      </c>
      <c r="W21">
        <f>HYPERLINK("https://klasma.github.io/Logging_FILIPSTAD/klagomålsmail/A 20754-2022.docx", "A 20754-2022")</f>
        <v/>
      </c>
      <c r="X21">
        <f>HYPERLINK("https://klasma.github.io/Logging_FILIPSTAD/tillsyn/A 20754-2022.docx", "A 20754-2022")</f>
        <v/>
      </c>
      <c r="Y21">
        <f>HYPERLINK("https://klasma.github.io/Logging_FILIPSTAD/tillsynsmail/A 20754-2022.docx", "A 20754-2022")</f>
        <v/>
      </c>
    </row>
    <row r="22" ht="15" customHeight="1">
      <c r="A22" t="inlineStr">
        <is>
          <t>A 27105-2022</t>
        </is>
      </c>
      <c r="B22" s="1" t="n">
        <v>44741</v>
      </c>
      <c r="C22" s="1" t="n">
        <v>45204</v>
      </c>
      <c r="D22" t="inlineStr">
        <is>
          <t>VÄRMLANDS LÄN</t>
        </is>
      </c>
      <c r="E22" t="inlineStr">
        <is>
          <t>FILIPSTAD</t>
        </is>
      </c>
      <c r="F22" t="inlineStr">
        <is>
          <t>Bergvik skog väst AB</t>
        </is>
      </c>
      <c r="G22" t="n">
        <v>7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Mattlummer</t>
        </is>
      </c>
      <c r="S22">
        <f>HYPERLINK("https://klasma.github.io/Logging_FILIPSTAD/artfynd/A 27105-2022.xlsx", "A 27105-2022")</f>
        <v/>
      </c>
      <c r="T22">
        <f>HYPERLINK("https://klasma.github.io/Logging_FILIPSTAD/kartor/A 27105-2022.png", "A 27105-2022")</f>
        <v/>
      </c>
      <c r="V22">
        <f>HYPERLINK("https://klasma.github.io/Logging_FILIPSTAD/klagomål/A 27105-2022.docx", "A 27105-2022")</f>
        <v/>
      </c>
      <c r="W22">
        <f>HYPERLINK("https://klasma.github.io/Logging_FILIPSTAD/klagomålsmail/A 27105-2022.docx", "A 27105-2022")</f>
        <v/>
      </c>
      <c r="X22">
        <f>HYPERLINK("https://klasma.github.io/Logging_FILIPSTAD/tillsyn/A 27105-2022.docx", "A 27105-2022")</f>
        <v/>
      </c>
      <c r="Y22">
        <f>HYPERLINK("https://klasma.github.io/Logging_FILIPSTAD/tillsynsmail/A 27105-2022.docx", "A 27105-2022")</f>
        <v/>
      </c>
    </row>
    <row r="23" ht="15" customHeight="1">
      <c r="A23" t="inlineStr">
        <is>
          <t>A 51522-2022</t>
        </is>
      </c>
      <c r="B23" s="1" t="n">
        <v>44869</v>
      </c>
      <c r="C23" s="1" t="n">
        <v>45204</v>
      </c>
      <c r="D23" t="inlineStr">
        <is>
          <t>VÄRMLANDS LÄN</t>
        </is>
      </c>
      <c r="E23" t="inlineStr">
        <is>
          <t>FILIPSTAD</t>
        </is>
      </c>
      <c r="G23" t="n">
        <v>4.1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Tibast</t>
        </is>
      </c>
      <c r="S23">
        <f>HYPERLINK("https://klasma.github.io/Logging_FILIPSTAD/artfynd/A 51522-2022.xlsx", "A 51522-2022")</f>
        <v/>
      </c>
      <c r="T23">
        <f>HYPERLINK("https://klasma.github.io/Logging_FILIPSTAD/kartor/A 51522-2022.png", "A 51522-2022")</f>
        <v/>
      </c>
      <c r="V23">
        <f>HYPERLINK("https://klasma.github.io/Logging_FILIPSTAD/klagomål/A 51522-2022.docx", "A 51522-2022")</f>
        <v/>
      </c>
      <c r="W23">
        <f>HYPERLINK("https://klasma.github.io/Logging_FILIPSTAD/klagomålsmail/A 51522-2022.docx", "A 51522-2022")</f>
        <v/>
      </c>
      <c r="X23">
        <f>HYPERLINK("https://klasma.github.io/Logging_FILIPSTAD/tillsyn/A 51522-2022.docx", "A 51522-2022")</f>
        <v/>
      </c>
      <c r="Y23">
        <f>HYPERLINK("https://klasma.github.io/Logging_FILIPSTAD/tillsynsmail/A 51522-2022.docx", "A 51522-2022")</f>
        <v/>
      </c>
    </row>
    <row r="24" ht="15" customHeight="1">
      <c r="A24" t="inlineStr">
        <is>
          <t>A 37427-2023</t>
        </is>
      </c>
      <c r="B24" s="1" t="n">
        <v>45156</v>
      </c>
      <c r="C24" s="1" t="n">
        <v>45204</v>
      </c>
      <c r="D24" t="inlineStr">
        <is>
          <t>VÄRMLANDS LÄN</t>
        </is>
      </c>
      <c r="E24" t="inlineStr">
        <is>
          <t>FILIPSTAD</t>
        </is>
      </c>
      <c r="F24" t="inlineStr">
        <is>
          <t>Bergvik skog väst AB</t>
        </is>
      </c>
      <c r="G24" t="n">
        <v>2.7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Purpurknipprot</t>
        </is>
      </c>
      <c r="S24">
        <f>HYPERLINK("https://klasma.github.io/Logging_FILIPSTAD/artfynd/A 37427-2023.xlsx", "A 37427-2023")</f>
        <v/>
      </c>
      <c r="T24">
        <f>HYPERLINK("https://klasma.github.io/Logging_FILIPSTAD/kartor/A 37427-2023.png", "A 37427-2023")</f>
        <v/>
      </c>
      <c r="V24">
        <f>HYPERLINK("https://klasma.github.io/Logging_FILIPSTAD/klagomål/A 37427-2023.docx", "A 37427-2023")</f>
        <v/>
      </c>
      <c r="W24">
        <f>HYPERLINK("https://klasma.github.io/Logging_FILIPSTAD/klagomålsmail/A 37427-2023.docx", "A 37427-2023")</f>
        <v/>
      </c>
      <c r="X24">
        <f>HYPERLINK("https://klasma.github.io/Logging_FILIPSTAD/tillsyn/A 37427-2023.docx", "A 37427-2023")</f>
        <v/>
      </c>
      <c r="Y24">
        <f>HYPERLINK("https://klasma.github.io/Logging_FILIPSTAD/tillsynsmail/A 37427-2023.docx", "A 37427-2023")</f>
        <v/>
      </c>
    </row>
    <row r="25" ht="15" customHeight="1">
      <c r="A25" t="inlineStr">
        <is>
          <t>A 34353-2018</t>
        </is>
      </c>
      <c r="B25" s="1" t="n">
        <v>43318</v>
      </c>
      <c r="C25" s="1" t="n">
        <v>45204</v>
      </c>
      <c r="D25" t="inlineStr">
        <is>
          <t>VÄRMLANDS LÄN</t>
        </is>
      </c>
      <c r="E25" t="inlineStr">
        <is>
          <t>FILIPSTAD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37081-2018</t>
        </is>
      </c>
      <c r="B26" s="1" t="n">
        <v>43332</v>
      </c>
      <c r="C26" s="1" t="n">
        <v>45204</v>
      </c>
      <c r="D26" t="inlineStr">
        <is>
          <t>VÄRMLANDS LÄN</t>
        </is>
      </c>
      <c r="E26" t="inlineStr">
        <is>
          <t>FILIPSTAD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39250-2018</t>
        </is>
      </c>
      <c r="B27" s="1" t="n">
        <v>43339</v>
      </c>
      <c r="C27" s="1" t="n">
        <v>45204</v>
      </c>
      <c r="D27" t="inlineStr">
        <is>
          <t>VÄRMLANDS LÄN</t>
        </is>
      </c>
      <c r="E27" t="inlineStr">
        <is>
          <t>FILIPSTAD</t>
        </is>
      </c>
      <c r="G27" t="n">
        <v>3.9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60260-2018</t>
        </is>
      </c>
      <c r="B28" s="1" t="n">
        <v>43412</v>
      </c>
      <c r="C28" s="1" t="n">
        <v>45204</v>
      </c>
      <c r="D28" t="inlineStr">
        <is>
          <t>VÄRMLANDS LÄN</t>
        </is>
      </c>
      <c r="E28" t="inlineStr">
        <is>
          <t>FILIPSTAD</t>
        </is>
      </c>
      <c r="F28" t="inlineStr">
        <is>
          <t>Bergvik skog väst AB</t>
        </is>
      </c>
      <c r="G28" t="n">
        <v>11.4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59066-2018</t>
        </is>
      </c>
      <c r="B29" s="1" t="n">
        <v>43413</v>
      </c>
      <c r="C29" s="1" t="n">
        <v>45204</v>
      </c>
      <c r="D29" t="inlineStr">
        <is>
          <t>VÄRMLANDS LÄN</t>
        </is>
      </c>
      <c r="E29" t="inlineStr">
        <is>
          <t>FILIPSTAD</t>
        </is>
      </c>
      <c r="F29" t="inlineStr">
        <is>
          <t>Kyrkan</t>
        </is>
      </c>
      <c r="G29" t="n">
        <v>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64877-2018</t>
        </is>
      </c>
      <c r="B30" s="1" t="n">
        <v>43431</v>
      </c>
      <c r="C30" s="1" t="n">
        <v>45204</v>
      </c>
      <c r="D30" t="inlineStr">
        <is>
          <t>VÄRMLANDS LÄN</t>
        </is>
      </c>
      <c r="E30" t="inlineStr">
        <is>
          <t>FILIPSTAD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66951-2018</t>
        </is>
      </c>
      <c r="B31" s="1" t="n">
        <v>43438</v>
      </c>
      <c r="C31" s="1" t="n">
        <v>45204</v>
      </c>
      <c r="D31" t="inlineStr">
        <is>
          <t>VÄRMLANDS LÄN</t>
        </is>
      </c>
      <c r="E31" t="inlineStr">
        <is>
          <t>FILIPSTAD</t>
        </is>
      </c>
      <c r="G31" t="n">
        <v>5.4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69336-2018</t>
        </is>
      </c>
      <c r="B32" s="1" t="n">
        <v>43446</v>
      </c>
      <c r="C32" s="1" t="n">
        <v>45204</v>
      </c>
      <c r="D32" t="inlineStr">
        <is>
          <t>VÄRMLANDS LÄN</t>
        </is>
      </c>
      <c r="E32" t="inlineStr">
        <is>
          <t>FILIPSTAD</t>
        </is>
      </c>
      <c r="F32" t="inlineStr">
        <is>
          <t>Bergvik skog väst AB</t>
        </is>
      </c>
      <c r="G32" t="n">
        <v>21.3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70514-2018</t>
        </is>
      </c>
      <c r="B33" s="1" t="n">
        <v>43451</v>
      </c>
      <c r="C33" s="1" t="n">
        <v>45204</v>
      </c>
      <c r="D33" t="inlineStr">
        <is>
          <t>VÄRMLANDS LÄN</t>
        </is>
      </c>
      <c r="E33" t="inlineStr">
        <is>
          <t>FILIPSTAD</t>
        </is>
      </c>
      <c r="F33" t="inlineStr">
        <is>
          <t>Bergvik skog väst AB</t>
        </is>
      </c>
      <c r="G33" t="n">
        <v>13.2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34-2019</t>
        </is>
      </c>
      <c r="B34" s="1" t="n">
        <v>43454</v>
      </c>
      <c r="C34" s="1" t="n">
        <v>45204</v>
      </c>
      <c r="D34" t="inlineStr">
        <is>
          <t>VÄRMLANDS LÄN</t>
        </is>
      </c>
      <c r="E34" t="inlineStr">
        <is>
          <t>FILIPSTAD</t>
        </is>
      </c>
      <c r="G34" t="n">
        <v>10.7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71923-2018</t>
        </is>
      </c>
      <c r="B35" s="1" t="n">
        <v>43455</v>
      </c>
      <c r="C35" s="1" t="n">
        <v>45204</v>
      </c>
      <c r="D35" t="inlineStr">
        <is>
          <t>VÄRMLANDS LÄN</t>
        </is>
      </c>
      <c r="E35" t="inlineStr">
        <is>
          <t>FILIPSTAD</t>
        </is>
      </c>
      <c r="F35" t="inlineStr">
        <is>
          <t>Bergvik skog väst AB</t>
        </is>
      </c>
      <c r="G35" t="n">
        <v>3.3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72425-2018</t>
        </is>
      </c>
      <c r="B36" s="1" t="n">
        <v>43461</v>
      </c>
      <c r="C36" s="1" t="n">
        <v>45204</v>
      </c>
      <c r="D36" t="inlineStr">
        <is>
          <t>VÄRMLANDS LÄN</t>
        </is>
      </c>
      <c r="E36" t="inlineStr">
        <is>
          <t>FILIPSTAD</t>
        </is>
      </c>
      <c r="F36" t="inlineStr">
        <is>
          <t>Bergvik skog väst AB</t>
        </is>
      </c>
      <c r="G36" t="n">
        <v>5.9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72526-2018</t>
        </is>
      </c>
      <c r="B37" s="1" t="n">
        <v>43462</v>
      </c>
      <c r="C37" s="1" t="n">
        <v>45204</v>
      </c>
      <c r="D37" t="inlineStr">
        <is>
          <t>VÄRMLANDS LÄN</t>
        </is>
      </c>
      <c r="E37" t="inlineStr">
        <is>
          <t>FILIPSTAD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1244-2019</t>
        </is>
      </c>
      <c r="B38" s="1" t="n">
        <v>43473</v>
      </c>
      <c r="C38" s="1" t="n">
        <v>45204</v>
      </c>
      <c r="D38" t="inlineStr">
        <is>
          <t>VÄRMLANDS LÄN</t>
        </is>
      </c>
      <c r="E38" t="inlineStr">
        <is>
          <t>FILIPSTAD</t>
        </is>
      </c>
      <c r="F38" t="inlineStr">
        <is>
          <t>Bergvik skog väst AB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1250-2019</t>
        </is>
      </c>
      <c r="B39" s="1" t="n">
        <v>43473</v>
      </c>
      <c r="C39" s="1" t="n">
        <v>45204</v>
      </c>
      <c r="D39" t="inlineStr">
        <is>
          <t>VÄRMLANDS LÄN</t>
        </is>
      </c>
      <c r="E39" t="inlineStr">
        <is>
          <t>FILIPSTAD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3220-2019</t>
        </is>
      </c>
      <c r="B40" s="1" t="n">
        <v>43473</v>
      </c>
      <c r="C40" s="1" t="n">
        <v>45204</v>
      </c>
      <c r="D40" t="inlineStr">
        <is>
          <t>VÄRMLANDS LÄN</t>
        </is>
      </c>
      <c r="E40" t="inlineStr">
        <is>
          <t>FILIPSTAD</t>
        </is>
      </c>
      <c r="F40" t="inlineStr">
        <is>
          <t>Kommuner</t>
        </is>
      </c>
      <c r="G40" t="n">
        <v>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3210-2019</t>
        </is>
      </c>
      <c r="B41" s="1" t="n">
        <v>43473</v>
      </c>
      <c r="C41" s="1" t="n">
        <v>45204</v>
      </c>
      <c r="D41" t="inlineStr">
        <is>
          <t>VÄRMLANDS LÄN</t>
        </is>
      </c>
      <c r="E41" t="inlineStr">
        <is>
          <t>FILIPSTAD</t>
        </is>
      </c>
      <c r="F41" t="inlineStr">
        <is>
          <t>Kommuner</t>
        </is>
      </c>
      <c r="G41" t="n">
        <v>14.3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1240-2019</t>
        </is>
      </c>
      <c r="B42" s="1" t="n">
        <v>43473</v>
      </c>
      <c r="C42" s="1" t="n">
        <v>45204</v>
      </c>
      <c r="D42" t="inlineStr">
        <is>
          <t>VÄRMLANDS LÄN</t>
        </is>
      </c>
      <c r="E42" t="inlineStr">
        <is>
          <t>FILIPSTAD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1395-2019</t>
        </is>
      </c>
      <c r="B43" s="1" t="n">
        <v>43473</v>
      </c>
      <c r="C43" s="1" t="n">
        <v>45204</v>
      </c>
      <c r="D43" t="inlineStr">
        <is>
          <t>VÄRMLANDS LÄN</t>
        </is>
      </c>
      <c r="E43" t="inlineStr">
        <is>
          <t>FILIPSTAD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3216-2019</t>
        </is>
      </c>
      <c r="B44" s="1" t="n">
        <v>43473</v>
      </c>
      <c r="C44" s="1" t="n">
        <v>45204</v>
      </c>
      <c r="D44" t="inlineStr">
        <is>
          <t>VÄRMLANDS LÄN</t>
        </is>
      </c>
      <c r="E44" t="inlineStr">
        <is>
          <t>FILIPSTAD</t>
        </is>
      </c>
      <c r="F44" t="inlineStr">
        <is>
          <t>Kommuner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1734-2019</t>
        </is>
      </c>
      <c r="B45" s="1" t="n">
        <v>43474</v>
      </c>
      <c r="C45" s="1" t="n">
        <v>45204</v>
      </c>
      <c r="D45" t="inlineStr">
        <is>
          <t>VÄRMLANDS LÄN</t>
        </is>
      </c>
      <c r="E45" t="inlineStr">
        <is>
          <t>FILIPSTAD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1664-2019</t>
        </is>
      </c>
      <c r="B46" s="1" t="n">
        <v>43474</v>
      </c>
      <c r="C46" s="1" t="n">
        <v>45204</v>
      </c>
      <c r="D46" t="inlineStr">
        <is>
          <t>VÄRMLANDS LÄN</t>
        </is>
      </c>
      <c r="E46" t="inlineStr">
        <is>
          <t>FILIPSTAD</t>
        </is>
      </c>
      <c r="F46" t="inlineStr">
        <is>
          <t>Bergvik skog väst AB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1757-2019</t>
        </is>
      </c>
      <c r="B47" s="1" t="n">
        <v>43474</v>
      </c>
      <c r="C47" s="1" t="n">
        <v>45204</v>
      </c>
      <c r="D47" t="inlineStr">
        <is>
          <t>VÄRMLANDS LÄN</t>
        </is>
      </c>
      <c r="E47" t="inlineStr">
        <is>
          <t>FILIPSTAD</t>
        </is>
      </c>
      <c r="F47" t="inlineStr">
        <is>
          <t>Bergvik skog väst AB</t>
        </is>
      </c>
      <c r="G47" t="n">
        <v>20.8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1705-2019</t>
        </is>
      </c>
      <c r="B48" s="1" t="n">
        <v>43474</v>
      </c>
      <c r="C48" s="1" t="n">
        <v>45204</v>
      </c>
      <c r="D48" t="inlineStr">
        <is>
          <t>VÄRMLANDS LÄN</t>
        </is>
      </c>
      <c r="E48" t="inlineStr">
        <is>
          <t>FILIPSTAD</t>
        </is>
      </c>
      <c r="F48" t="inlineStr">
        <is>
          <t>Bergvik skog väst AB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2140-2019</t>
        </is>
      </c>
      <c r="B49" s="1" t="n">
        <v>43475</v>
      </c>
      <c r="C49" s="1" t="n">
        <v>45204</v>
      </c>
      <c r="D49" t="inlineStr">
        <is>
          <t>VÄRMLANDS LÄN</t>
        </is>
      </c>
      <c r="E49" t="inlineStr">
        <is>
          <t>FILIPSTAD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2763-2019</t>
        </is>
      </c>
      <c r="B50" s="1" t="n">
        <v>43479</v>
      </c>
      <c r="C50" s="1" t="n">
        <v>45204</v>
      </c>
      <c r="D50" t="inlineStr">
        <is>
          <t>VÄRMLANDS LÄN</t>
        </is>
      </c>
      <c r="E50" t="inlineStr">
        <is>
          <t>FILIPSTAD</t>
        </is>
      </c>
      <c r="F50" t="inlineStr">
        <is>
          <t>Bergvik skog väst AB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5311-2019</t>
        </is>
      </c>
      <c r="B51" s="1" t="n">
        <v>43488</v>
      </c>
      <c r="C51" s="1" t="n">
        <v>45204</v>
      </c>
      <c r="D51" t="inlineStr">
        <is>
          <t>VÄRMLANDS LÄN</t>
        </is>
      </c>
      <c r="E51" t="inlineStr">
        <is>
          <t>FILIPSTAD</t>
        </is>
      </c>
      <c r="F51" t="inlineStr">
        <is>
          <t>Bergvik skog väst AB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5553-2019</t>
        </is>
      </c>
      <c r="B52" s="1" t="n">
        <v>43489</v>
      </c>
      <c r="C52" s="1" t="n">
        <v>45204</v>
      </c>
      <c r="D52" t="inlineStr">
        <is>
          <t>VÄRMLANDS LÄN</t>
        </is>
      </c>
      <c r="E52" t="inlineStr">
        <is>
          <t>FILIPSTAD</t>
        </is>
      </c>
      <c r="G52" t="n">
        <v>3.5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6041-2019</t>
        </is>
      </c>
      <c r="B53" s="1" t="n">
        <v>43493</v>
      </c>
      <c r="C53" s="1" t="n">
        <v>45204</v>
      </c>
      <c r="D53" t="inlineStr">
        <is>
          <t>VÄRMLANDS LÄN</t>
        </is>
      </c>
      <c r="E53" t="inlineStr">
        <is>
          <t>FILIPSTAD</t>
        </is>
      </c>
      <c r="F53" t="inlineStr">
        <is>
          <t>Bergvik skog väst AB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6610-2019</t>
        </is>
      </c>
      <c r="B54" s="1" t="n">
        <v>43494</v>
      </c>
      <c r="C54" s="1" t="n">
        <v>45204</v>
      </c>
      <c r="D54" t="inlineStr">
        <is>
          <t>VÄRMLANDS LÄN</t>
        </is>
      </c>
      <c r="E54" t="inlineStr">
        <is>
          <t>FILIPSTAD</t>
        </is>
      </c>
      <c r="F54" t="inlineStr">
        <is>
          <t>Bergvik skog väst AB</t>
        </is>
      </c>
      <c r="G54" t="n">
        <v>7.3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6945-2019</t>
        </is>
      </c>
      <c r="B55" s="1" t="n">
        <v>43495</v>
      </c>
      <c r="C55" s="1" t="n">
        <v>45204</v>
      </c>
      <c r="D55" t="inlineStr">
        <is>
          <t>VÄRMLANDS LÄN</t>
        </is>
      </c>
      <c r="E55" t="inlineStr">
        <is>
          <t>FILIPSTAD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7387-2019</t>
        </is>
      </c>
      <c r="B56" s="1" t="n">
        <v>43497</v>
      </c>
      <c r="C56" s="1" t="n">
        <v>45204</v>
      </c>
      <c r="D56" t="inlineStr">
        <is>
          <t>VÄRMLANDS LÄN</t>
        </is>
      </c>
      <c r="E56" t="inlineStr">
        <is>
          <t>FILIPSTAD</t>
        </is>
      </c>
      <c r="F56" t="inlineStr">
        <is>
          <t>Bergvik skog väst AB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7380-2019</t>
        </is>
      </c>
      <c r="B57" s="1" t="n">
        <v>43497</v>
      </c>
      <c r="C57" s="1" t="n">
        <v>45204</v>
      </c>
      <c r="D57" t="inlineStr">
        <is>
          <t>VÄRMLANDS LÄN</t>
        </is>
      </c>
      <c r="E57" t="inlineStr">
        <is>
          <t>FILIPSTAD</t>
        </is>
      </c>
      <c r="F57" t="inlineStr">
        <is>
          <t>Bergvik skog väst AB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7530-2019</t>
        </is>
      </c>
      <c r="B58" s="1" t="n">
        <v>43497</v>
      </c>
      <c r="C58" s="1" t="n">
        <v>45204</v>
      </c>
      <c r="D58" t="inlineStr">
        <is>
          <t>VÄRMLANDS LÄN</t>
        </is>
      </c>
      <c r="E58" t="inlineStr">
        <is>
          <t>FILIPSTAD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7383-2019</t>
        </is>
      </c>
      <c r="B59" s="1" t="n">
        <v>43497</v>
      </c>
      <c r="C59" s="1" t="n">
        <v>45204</v>
      </c>
      <c r="D59" t="inlineStr">
        <is>
          <t>VÄRMLANDS LÄN</t>
        </is>
      </c>
      <c r="E59" t="inlineStr">
        <is>
          <t>FILIPSTAD</t>
        </is>
      </c>
      <c r="F59" t="inlineStr">
        <is>
          <t>Bergvik skog väst AB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7385-2019</t>
        </is>
      </c>
      <c r="B60" s="1" t="n">
        <v>43497</v>
      </c>
      <c r="C60" s="1" t="n">
        <v>45204</v>
      </c>
      <c r="D60" t="inlineStr">
        <is>
          <t>VÄRMLANDS LÄN</t>
        </is>
      </c>
      <c r="E60" t="inlineStr">
        <is>
          <t>FILIPSTAD</t>
        </is>
      </c>
      <c r="F60" t="inlineStr">
        <is>
          <t>Bergvik skog väst AB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7778-2019</t>
        </is>
      </c>
      <c r="B61" s="1" t="n">
        <v>43500</v>
      </c>
      <c r="C61" s="1" t="n">
        <v>45204</v>
      </c>
      <c r="D61" t="inlineStr">
        <is>
          <t>VÄRMLANDS LÄN</t>
        </is>
      </c>
      <c r="E61" t="inlineStr">
        <is>
          <t>FILIPSTAD</t>
        </is>
      </c>
      <c r="F61" t="inlineStr">
        <is>
          <t>Bergvik skog väst AB</t>
        </is>
      </c>
      <c r="G61" t="n">
        <v>4.8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7968-2019</t>
        </is>
      </c>
      <c r="B62" s="1" t="n">
        <v>43501</v>
      </c>
      <c r="C62" s="1" t="n">
        <v>45204</v>
      </c>
      <c r="D62" t="inlineStr">
        <is>
          <t>VÄRMLANDS LÄN</t>
        </is>
      </c>
      <c r="E62" t="inlineStr">
        <is>
          <t>FILIPSTAD</t>
        </is>
      </c>
      <c r="F62" t="inlineStr">
        <is>
          <t>Bergvik skog väst AB</t>
        </is>
      </c>
      <c r="G62" t="n">
        <v>3.8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9342-2019</t>
        </is>
      </c>
      <c r="B63" s="1" t="n">
        <v>43507</v>
      </c>
      <c r="C63" s="1" t="n">
        <v>45204</v>
      </c>
      <c r="D63" t="inlineStr">
        <is>
          <t>VÄRMLANDS LÄN</t>
        </is>
      </c>
      <c r="E63" t="inlineStr">
        <is>
          <t>FILIPSTAD</t>
        </is>
      </c>
      <c r="F63" t="inlineStr">
        <is>
          <t>Bergvik skog väst AB</t>
        </is>
      </c>
      <c r="G63" t="n">
        <v>3.9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9798-2019</t>
        </is>
      </c>
      <c r="B64" s="1" t="n">
        <v>43509</v>
      </c>
      <c r="C64" s="1" t="n">
        <v>45204</v>
      </c>
      <c r="D64" t="inlineStr">
        <is>
          <t>VÄRMLANDS LÄN</t>
        </is>
      </c>
      <c r="E64" t="inlineStr">
        <is>
          <t>FILIPSTAD</t>
        </is>
      </c>
      <c r="F64" t="inlineStr">
        <is>
          <t>Bergvik skog väst AB</t>
        </is>
      </c>
      <c r="G64" t="n">
        <v>33.2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9850-2019</t>
        </is>
      </c>
      <c r="B65" s="1" t="n">
        <v>43509</v>
      </c>
      <c r="C65" s="1" t="n">
        <v>45204</v>
      </c>
      <c r="D65" t="inlineStr">
        <is>
          <t>VÄRMLANDS LÄN</t>
        </is>
      </c>
      <c r="E65" t="inlineStr">
        <is>
          <t>FILIPSTAD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9865-2019</t>
        </is>
      </c>
      <c r="B66" s="1" t="n">
        <v>43509</v>
      </c>
      <c r="C66" s="1" t="n">
        <v>45204</v>
      </c>
      <c r="D66" t="inlineStr">
        <is>
          <t>VÄRMLANDS LÄN</t>
        </is>
      </c>
      <c r="E66" t="inlineStr">
        <is>
          <t>FILIPSTAD</t>
        </is>
      </c>
      <c r="F66" t="inlineStr">
        <is>
          <t>Bergvik skog väst AB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10404-2019</t>
        </is>
      </c>
      <c r="B67" s="1" t="n">
        <v>43511</v>
      </c>
      <c r="C67" s="1" t="n">
        <v>45204</v>
      </c>
      <c r="D67" t="inlineStr">
        <is>
          <t>VÄRMLANDS LÄN</t>
        </is>
      </c>
      <c r="E67" t="inlineStr">
        <is>
          <t>FILIPSTAD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10598-2019</t>
        </is>
      </c>
      <c r="B68" s="1" t="n">
        <v>43514</v>
      </c>
      <c r="C68" s="1" t="n">
        <v>45204</v>
      </c>
      <c r="D68" t="inlineStr">
        <is>
          <t>VÄRMLANDS LÄN</t>
        </is>
      </c>
      <c r="E68" t="inlineStr">
        <is>
          <t>FILIPSTAD</t>
        </is>
      </c>
      <c r="F68" t="inlineStr">
        <is>
          <t>Bergvik skog väst AB</t>
        </is>
      </c>
      <c r="G68" t="n">
        <v>9.9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10629-2019</t>
        </is>
      </c>
      <c r="B69" s="1" t="n">
        <v>43514</v>
      </c>
      <c r="C69" s="1" t="n">
        <v>45204</v>
      </c>
      <c r="D69" t="inlineStr">
        <is>
          <t>VÄRMLANDS LÄN</t>
        </is>
      </c>
      <c r="E69" t="inlineStr">
        <is>
          <t>FILIPSTAD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10998-2019</t>
        </is>
      </c>
      <c r="B70" s="1" t="n">
        <v>43515</v>
      </c>
      <c r="C70" s="1" t="n">
        <v>45204</v>
      </c>
      <c r="D70" t="inlineStr">
        <is>
          <t>VÄRMLANDS LÄN</t>
        </is>
      </c>
      <c r="E70" t="inlineStr">
        <is>
          <t>FILIPSTAD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11135-2019</t>
        </is>
      </c>
      <c r="B71" s="1" t="n">
        <v>43516</v>
      </c>
      <c r="C71" s="1" t="n">
        <v>45204</v>
      </c>
      <c r="D71" t="inlineStr">
        <is>
          <t>VÄRMLANDS LÄN</t>
        </is>
      </c>
      <c r="E71" t="inlineStr">
        <is>
          <t>FILIPSTAD</t>
        </is>
      </c>
      <c r="F71" t="inlineStr">
        <is>
          <t>Bergvik skog väst AB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13130-2019</t>
        </is>
      </c>
      <c r="B72" s="1" t="n">
        <v>43528</v>
      </c>
      <c r="C72" s="1" t="n">
        <v>45204</v>
      </c>
      <c r="D72" t="inlineStr">
        <is>
          <t>VÄRMLANDS LÄN</t>
        </is>
      </c>
      <c r="E72" t="inlineStr">
        <is>
          <t>FILIPSTAD</t>
        </is>
      </c>
      <c r="F72" t="inlineStr">
        <is>
          <t>Bergvik skog väst AB</t>
        </is>
      </c>
      <c r="G72" t="n">
        <v>7.7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13094-2019</t>
        </is>
      </c>
      <c r="B73" s="1" t="n">
        <v>43528</v>
      </c>
      <c r="C73" s="1" t="n">
        <v>45204</v>
      </c>
      <c r="D73" t="inlineStr">
        <is>
          <t>VÄRMLANDS LÄN</t>
        </is>
      </c>
      <c r="E73" t="inlineStr">
        <is>
          <t>FILIPSTAD</t>
        </is>
      </c>
      <c r="F73" t="inlineStr">
        <is>
          <t>Bergvik skog väst AB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13832-2019</t>
        </is>
      </c>
      <c r="B74" s="1" t="n">
        <v>43531</v>
      </c>
      <c r="C74" s="1" t="n">
        <v>45204</v>
      </c>
      <c r="D74" t="inlineStr">
        <is>
          <t>VÄRMLANDS LÄN</t>
        </is>
      </c>
      <c r="E74" t="inlineStr">
        <is>
          <t>FILIPSTAD</t>
        </is>
      </c>
      <c r="F74" t="inlineStr">
        <is>
          <t>Bergvik skog väst AB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13833-2019</t>
        </is>
      </c>
      <c r="B75" s="1" t="n">
        <v>43531</v>
      </c>
      <c r="C75" s="1" t="n">
        <v>45204</v>
      </c>
      <c r="D75" t="inlineStr">
        <is>
          <t>VÄRMLANDS LÄN</t>
        </is>
      </c>
      <c r="E75" t="inlineStr">
        <is>
          <t>FILIPSTAD</t>
        </is>
      </c>
      <c r="F75" t="inlineStr">
        <is>
          <t>Bergvik skog väst AB</t>
        </is>
      </c>
      <c r="G75" t="n">
        <v>12.3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14812-2019</t>
        </is>
      </c>
      <c r="B76" s="1" t="n">
        <v>43539</v>
      </c>
      <c r="C76" s="1" t="n">
        <v>45204</v>
      </c>
      <c r="D76" t="inlineStr">
        <is>
          <t>VÄRMLANDS LÄN</t>
        </is>
      </c>
      <c r="E76" t="inlineStr">
        <is>
          <t>FILIPSTAD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17596-2019</t>
        </is>
      </c>
      <c r="B77" s="1" t="n">
        <v>43553</v>
      </c>
      <c r="C77" s="1" t="n">
        <v>45204</v>
      </c>
      <c r="D77" t="inlineStr">
        <is>
          <t>VÄRMLANDS LÄN</t>
        </is>
      </c>
      <c r="E77" t="inlineStr">
        <is>
          <t>FILIPSTAD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17417-2019</t>
        </is>
      </c>
      <c r="B78" s="1" t="n">
        <v>43553</v>
      </c>
      <c r="C78" s="1" t="n">
        <v>45204</v>
      </c>
      <c r="D78" t="inlineStr">
        <is>
          <t>VÄRMLANDS LÄN</t>
        </is>
      </c>
      <c r="E78" t="inlineStr">
        <is>
          <t>FILIPSTAD</t>
        </is>
      </c>
      <c r="F78" t="inlineStr">
        <is>
          <t>Bergvik skog väst AB</t>
        </is>
      </c>
      <c r="G78" t="n">
        <v>4.3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17586-2019</t>
        </is>
      </c>
      <c r="B79" s="1" t="n">
        <v>43553</v>
      </c>
      <c r="C79" s="1" t="n">
        <v>45204</v>
      </c>
      <c r="D79" t="inlineStr">
        <is>
          <t>VÄRMLANDS LÄN</t>
        </is>
      </c>
      <c r="E79" t="inlineStr">
        <is>
          <t>FILIPSTAD</t>
        </is>
      </c>
      <c r="G79" t="n">
        <v>6.6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19491-2019</t>
        </is>
      </c>
      <c r="B80" s="1" t="n">
        <v>43565</v>
      </c>
      <c r="C80" s="1" t="n">
        <v>45204</v>
      </c>
      <c r="D80" t="inlineStr">
        <is>
          <t>VÄRMLANDS LÄN</t>
        </is>
      </c>
      <c r="E80" t="inlineStr">
        <is>
          <t>FILIPSTAD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20045-2019</t>
        </is>
      </c>
      <c r="B81" s="1" t="n">
        <v>43570</v>
      </c>
      <c r="C81" s="1" t="n">
        <v>45204</v>
      </c>
      <c r="D81" t="inlineStr">
        <is>
          <t>VÄRMLANDS LÄN</t>
        </is>
      </c>
      <c r="E81" t="inlineStr">
        <is>
          <t>FILIPSTAD</t>
        </is>
      </c>
      <c r="G81" t="n">
        <v>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20047-2019</t>
        </is>
      </c>
      <c r="B82" s="1" t="n">
        <v>43570</v>
      </c>
      <c r="C82" s="1" t="n">
        <v>45204</v>
      </c>
      <c r="D82" t="inlineStr">
        <is>
          <t>VÄRMLANDS LÄN</t>
        </is>
      </c>
      <c r="E82" t="inlineStr">
        <is>
          <t>FILIPSTAD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21222-2019</t>
        </is>
      </c>
      <c r="B83" s="1" t="n">
        <v>43579</v>
      </c>
      <c r="C83" s="1" t="n">
        <v>45204</v>
      </c>
      <c r="D83" t="inlineStr">
        <is>
          <t>VÄRMLANDS LÄN</t>
        </is>
      </c>
      <c r="E83" t="inlineStr">
        <is>
          <t>FILIPSTAD</t>
        </is>
      </c>
      <c r="F83" t="inlineStr">
        <is>
          <t>Bergvik skog väst AB</t>
        </is>
      </c>
      <c r="G83" t="n">
        <v>10.3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23023-2019</t>
        </is>
      </c>
      <c r="B84" s="1" t="n">
        <v>43591</v>
      </c>
      <c r="C84" s="1" t="n">
        <v>45204</v>
      </c>
      <c r="D84" t="inlineStr">
        <is>
          <t>VÄRMLANDS LÄN</t>
        </is>
      </c>
      <c r="E84" t="inlineStr">
        <is>
          <t>FILIPSTAD</t>
        </is>
      </c>
      <c r="G84" t="n">
        <v>9.4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24902-2019</t>
        </is>
      </c>
      <c r="B85" s="1" t="n">
        <v>43602</v>
      </c>
      <c r="C85" s="1" t="n">
        <v>45204</v>
      </c>
      <c r="D85" t="inlineStr">
        <is>
          <t>VÄRMLANDS LÄN</t>
        </is>
      </c>
      <c r="E85" t="inlineStr">
        <is>
          <t>FILIPSTAD</t>
        </is>
      </c>
      <c r="F85" t="inlineStr">
        <is>
          <t>Bergvik skog väst AB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25041-2019</t>
        </is>
      </c>
      <c r="B86" s="1" t="n">
        <v>43603</v>
      </c>
      <c r="C86" s="1" t="n">
        <v>45204</v>
      </c>
      <c r="D86" t="inlineStr">
        <is>
          <t>VÄRMLANDS LÄN</t>
        </is>
      </c>
      <c r="E86" t="inlineStr">
        <is>
          <t>FILIPSTAD</t>
        </is>
      </c>
      <c r="F86" t="inlineStr">
        <is>
          <t>Bergvik skog väst AB</t>
        </is>
      </c>
      <c r="G86" t="n">
        <v>4.3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26287-2019</t>
        </is>
      </c>
      <c r="B87" s="1" t="n">
        <v>43611</v>
      </c>
      <c r="C87" s="1" t="n">
        <v>45204</v>
      </c>
      <c r="D87" t="inlineStr">
        <is>
          <t>VÄRMLANDS LÄN</t>
        </is>
      </c>
      <c r="E87" t="inlineStr">
        <is>
          <t>FILIPSTAD</t>
        </is>
      </c>
      <c r="F87" t="inlineStr">
        <is>
          <t>Bergvik skog väst AB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26274-2019</t>
        </is>
      </c>
      <c r="B88" s="1" t="n">
        <v>43611</v>
      </c>
      <c r="C88" s="1" t="n">
        <v>45204</v>
      </c>
      <c r="D88" t="inlineStr">
        <is>
          <t>VÄRMLANDS LÄN</t>
        </is>
      </c>
      <c r="E88" t="inlineStr">
        <is>
          <t>FILIPSTAD</t>
        </is>
      </c>
      <c r="F88" t="inlineStr">
        <is>
          <t>Bergvik skog väst AB</t>
        </is>
      </c>
      <c r="G88" t="n">
        <v>22.6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26289-2019</t>
        </is>
      </c>
      <c r="B89" s="1" t="n">
        <v>43611</v>
      </c>
      <c r="C89" s="1" t="n">
        <v>45204</v>
      </c>
      <c r="D89" t="inlineStr">
        <is>
          <t>VÄRMLANDS LÄN</t>
        </is>
      </c>
      <c r="E89" t="inlineStr">
        <is>
          <t>FILIPSTAD</t>
        </is>
      </c>
      <c r="F89" t="inlineStr">
        <is>
          <t>Bergvik skog väst AB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26280-2019</t>
        </is>
      </c>
      <c r="B90" s="1" t="n">
        <v>43611</v>
      </c>
      <c r="C90" s="1" t="n">
        <v>45204</v>
      </c>
      <c r="D90" t="inlineStr">
        <is>
          <t>VÄRMLANDS LÄN</t>
        </is>
      </c>
      <c r="E90" t="inlineStr">
        <is>
          <t>FILIPSTAD</t>
        </is>
      </c>
      <c r="F90" t="inlineStr">
        <is>
          <t>Bergvik skog väst AB</t>
        </is>
      </c>
      <c r="G90" t="n">
        <v>22.8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27199-2019</t>
        </is>
      </c>
      <c r="B91" s="1" t="n">
        <v>43614</v>
      </c>
      <c r="C91" s="1" t="n">
        <v>45204</v>
      </c>
      <c r="D91" t="inlineStr">
        <is>
          <t>VÄRMLANDS LÄN</t>
        </is>
      </c>
      <c r="E91" t="inlineStr">
        <is>
          <t>FILIPSTAD</t>
        </is>
      </c>
      <c r="G91" t="n">
        <v>5.7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27388-2019</t>
        </is>
      </c>
      <c r="B92" s="1" t="n">
        <v>43616</v>
      </c>
      <c r="C92" s="1" t="n">
        <v>45204</v>
      </c>
      <c r="D92" t="inlineStr">
        <is>
          <t>VÄRMLANDS LÄN</t>
        </is>
      </c>
      <c r="E92" t="inlineStr">
        <is>
          <t>FILIPSTAD</t>
        </is>
      </c>
      <c r="F92" t="inlineStr">
        <is>
          <t>Bergvik skog väst AB</t>
        </is>
      </c>
      <c r="G92" t="n">
        <v>34.4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27430-2019</t>
        </is>
      </c>
      <c r="B93" s="1" t="n">
        <v>43617</v>
      </c>
      <c r="C93" s="1" t="n">
        <v>45204</v>
      </c>
      <c r="D93" t="inlineStr">
        <is>
          <t>VÄRMLANDS LÄN</t>
        </is>
      </c>
      <c r="E93" t="inlineStr">
        <is>
          <t>FILIPSTAD</t>
        </is>
      </c>
      <c r="F93" t="inlineStr">
        <is>
          <t>Bergvik skog väst AB</t>
        </is>
      </c>
      <c r="G93" t="n">
        <v>4.8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30777-2019</t>
        </is>
      </c>
      <c r="B94" s="1" t="n">
        <v>43636</v>
      </c>
      <c r="C94" s="1" t="n">
        <v>45204</v>
      </c>
      <c r="D94" t="inlineStr">
        <is>
          <t>VÄRMLANDS LÄN</t>
        </is>
      </c>
      <c r="E94" t="inlineStr">
        <is>
          <t>FILIPSTAD</t>
        </is>
      </c>
      <c r="F94" t="inlineStr">
        <is>
          <t>Bergvik skog väst AB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31122-2019</t>
        </is>
      </c>
      <c r="B95" s="1" t="n">
        <v>43640</v>
      </c>
      <c r="C95" s="1" t="n">
        <v>45204</v>
      </c>
      <c r="D95" t="inlineStr">
        <is>
          <t>VÄRMLANDS LÄN</t>
        </is>
      </c>
      <c r="E95" t="inlineStr">
        <is>
          <t>FILIPSTAD</t>
        </is>
      </c>
      <c r="F95" t="inlineStr">
        <is>
          <t>Bergvik skog väst AB</t>
        </is>
      </c>
      <c r="G95" t="n">
        <v>4.7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31664-2019</t>
        </is>
      </c>
      <c r="B96" s="1" t="n">
        <v>43640</v>
      </c>
      <c r="C96" s="1" t="n">
        <v>45204</v>
      </c>
      <c r="D96" t="inlineStr">
        <is>
          <t>VÄRMLANDS LÄN</t>
        </is>
      </c>
      <c r="E96" t="inlineStr">
        <is>
          <t>FILIPSTAD</t>
        </is>
      </c>
      <c r="F96" t="inlineStr">
        <is>
          <t>Kyrkan</t>
        </is>
      </c>
      <c r="G96" t="n">
        <v>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31121-2019</t>
        </is>
      </c>
      <c r="B97" s="1" t="n">
        <v>43640</v>
      </c>
      <c r="C97" s="1" t="n">
        <v>45204</v>
      </c>
      <c r="D97" t="inlineStr">
        <is>
          <t>VÄRMLANDS LÄN</t>
        </is>
      </c>
      <c r="E97" t="inlineStr">
        <is>
          <t>FILIPSTAD</t>
        </is>
      </c>
      <c r="F97" t="inlineStr">
        <is>
          <t>Bergvik skog väst AB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31650-2019</t>
        </is>
      </c>
      <c r="B98" s="1" t="n">
        <v>43640</v>
      </c>
      <c r="C98" s="1" t="n">
        <v>45204</v>
      </c>
      <c r="D98" t="inlineStr">
        <is>
          <t>VÄRMLANDS LÄN</t>
        </is>
      </c>
      <c r="E98" t="inlineStr">
        <is>
          <t>FILIPSTAD</t>
        </is>
      </c>
      <c r="F98" t="inlineStr">
        <is>
          <t>Kyrkan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31120-2019</t>
        </is>
      </c>
      <c r="B99" s="1" t="n">
        <v>43640</v>
      </c>
      <c r="C99" s="1" t="n">
        <v>45204</v>
      </c>
      <c r="D99" t="inlineStr">
        <is>
          <t>VÄRMLANDS LÄN</t>
        </is>
      </c>
      <c r="E99" t="inlineStr">
        <is>
          <t>FILIPSTAD</t>
        </is>
      </c>
      <c r="F99" t="inlineStr">
        <is>
          <t>Bergvik skog väst AB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32562-2019</t>
        </is>
      </c>
      <c r="B100" s="1" t="n">
        <v>43647</v>
      </c>
      <c r="C100" s="1" t="n">
        <v>45204</v>
      </c>
      <c r="D100" t="inlineStr">
        <is>
          <t>VÄRMLANDS LÄN</t>
        </is>
      </c>
      <c r="E100" t="inlineStr">
        <is>
          <t>FILIPSTAD</t>
        </is>
      </c>
      <c r="F100" t="inlineStr">
        <is>
          <t>Bergvik skog väst AB</t>
        </is>
      </c>
      <c r="G100" t="n">
        <v>8.1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34513-2019</t>
        </is>
      </c>
      <c r="B101" s="1" t="n">
        <v>43657</v>
      </c>
      <c r="C101" s="1" t="n">
        <v>45204</v>
      </c>
      <c r="D101" t="inlineStr">
        <is>
          <t>VÄRMLANDS LÄN</t>
        </is>
      </c>
      <c r="E101" t="inlineStr">
        <is>
          <t>FILIPSTAD</t>
        </is>
      </c>
      <c r="F101" t="inlineStr">
        <is>
          <t>Bergvik skog väst AB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35422-2019</t>
        </is>
      </c>
      <c r="B102" s="1" t="n">
        <v>43663</v>
      </c>
      <c r="C102" s="1" t="n">
        <v>45204</v>
      </c>
      <c r="D102" t="inlineStr">
        <is>
          <t>VÄRMLANDS LÄN</t>
        </is>
      </c>
      <c r="E102" t="inlineStr">
        <is>
          <t>FILIPSTAD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37216-2019</t>
        </is>
      </c>
      <c r="B103" s="1" t="n">
        <v>43677</v>
      </c>
      <c r="C103" s="1" t="n">
        <v>45204</v>
      </c>
      <c r="D103" t="inlineStr">
        <is>
          <t>VÄRMLANDS LÄN</t>
        </is>
      </c>
      <c r="E103" t="inlineStr">
        <is>
          <t>FILIPSTAD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37833-2019</t>
        </is>
      </c>
      <c r="B104" s="1" t="n">
        <v>43682</v>
      </c>
      <c r="C104" s="1" t="n">
        <v>45204</v>
      </c>
      <c r="D104" t="inlineStr">
        <is>
          <t>VÄRMLANDS LÄN</t>
        </is>
      </c>
      <c r="E104" t="inlineStr">
        <is>
          <t>FILIPSTAD</t>
        </is>
      </c>
      <c r="F104" t="inlineStr">
        <is>
          <t>Bergvik skog väst AB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37867-2019</t>
        </is>
      </c>
      <c r="B105" s="1" t="n">
        <v>43682</v>
      </c>
      <c r="C105" s="1" t="n">
        <v>45204</v>
      </c>
      <c r="D105" t="inlineStr">
        <is>
          <t>VÄRMLANDS LÄN</t>
        </is>
      </c>
      <c r="E105" t="inlineStr">
        <is>
          <t>FILIPSTAD</t>
        </is>
      </c>
      <c r="F105" t="inlineStr">
        <is>
          <t>Bergvik skog väst AB</t>
        </is>
      </c>
      <c r="G105" t="n">
        <v>12.2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37856-2019</t>
        </is>
      </c>
      <c r="B106" s="1" t="n">
        <v>43682</v>
      </c>
      <c r="C106" s="1" t="n">
        <v>45204</v>
      </c>
      <c r="D106" t="inlineStr">
        <is>
          <t>VÄRMLANDS LÄN</t>
        </is>
      </c>
      <c r="E106" t="inlineStr">
        <is>
          <t>FILIPSTAD</t>
        </is>
      </c>
      <c r="F106" t="inlineStr">
        <is>
          <t>Bergvik skog väst AB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42033-2019</t>
        </is>
      </c>
      <c r="B107" s="1" t="n">
        <v>43700</v>
      </c>
      <c r="C107" s="1" t="n">
        <v>45204</v>
      </c>
      <c r="D107" t="inlineStr">
        <is>
          <t>VÄRMLANDS LÄN</t>
        </is>
      </c>
      <c r="E107" t="inlineStr">
        <is>
          <t>FILIPSTAD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41821-2019</t>
        </is>
      </c>
      <c r="B108" s="1" t="n">
        <v>43700</v>
      </c>
      <c r="C108" s="1" t="n">
        <v>45204</v>
      </c>
      <c r="D108" t="inlineStr">
        <is>
          <t>VÄRMLANDS LÄN</t>
        </is>
      </c>
      <c r="E108" t="inlineStr">
        <is>
          <t>FILIPSTAD</t>
        </is>
      </c>
      <c r="G108" t="n">
        <v>7.7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42131-2019</t>
        </is>
      </c>
      <c r="B109" s="1" t="n">
        <v>43703</v>
      </c>
      <c r="C109" s="1" t="n">
        <v>45204</v>
      </c>
      <c r="D109" t="inlineStr">
        <is>
          <t>VÄRMLANDS LÄN</t>
        </is>
      </c>
      <c r="E109" t="inlineStr">
        <is>
          <t>FILIPSTAD</t>
        </is>
      </c>
      <c r="F109" t="inlineStr">
        <is>
          <t>Bergvik skog väst AB</t>
        </is>
      </c>
      <c r="G109" t="n">
        <v>26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42980-2019</t>
        </is>
      </c>
      <c r="B110" s="1" t="n">
        <v>43705</v>
      </c>
      <c r="C110" s="1" t="n">
        <v>45204</v>
      </c>
      <c r="D110" t="inlineStr">
        <is>
          <t>VÄRMLANDS LÄN</t>
        </is>
      </c>
      <c r="E110" t="inlineStr">
        <is>
          <t>FILIPSTAD</t>
        </is>
      </c>
      <c r="G110" t="n">
        <v>3.3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43291-2019</t>
        </is>
      </c>
      <c r="B111" s="1" t="n">
        <v>43706</v>
      </c>
      <c r="C111" s="1" t="n">
        <v>45204</v>
      </c>
      <c r="D111" t="inlineStr">
        <is>
          <t>VÄRMLANDS LÄN</t>
        </is>
      </c>
      <c r="E111" t="inlineStr">
        <is>
          <t>FILIPSTAD</t>
        </is>
      </c>
      <c r="G111" t="n">
        <v>15.5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44177-2019</t>
        </is>
      </c>
      <c r="B112" s="1" t="n">
        <v>43710</v>
      </c>
      <c r="C112" s="1" t="n">
        <v>45204</v>
      </c>
      <c r="D112" t="inlineStr">
        <is>
          <t>VÄRMLANDS LÄN</t>
        </is>
      </c>
      <c r="E112" t="inlineStr">
        <is>
          <t>FILIPSTAD</t>
        </is>
      </c>
      <c r="G112" t="n">
        <v>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45704-2019</t>
        </is>
      </c>
      <c r="B113" s="1" t="n">
        <v>43717</v>
      </c>
      <c r="C113" s="1" t="n">
        <v>45204</v>
      </c>
      <c r="D113" t="inlineStr">
        <is>
          <t>VÄRMLANDS LÄN</t>
        </is>
      </c>
      <c r="E113" t="inlineStr">
        <is>
          <t>FILIPSTAD</t>
        </is>
      </c>
      <c r="F113" t="inlineStr">
        <is>
          <t>Bergvik skog väst AB</t>
        </is>
      </c>
      <c r="G113" t="n">
        <v>7.6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46822-2019</t>
        </is>
      </c>
      <c r="B114" s="1" t="n">
        <v>43720</v>
      </c>
      <c r="C114" s="1" t="n">
        <v>45204</v>
      </c>
      <c r="D114" t="inlineStr">
        <is>
          <t>VÄRMLANDS LÄN</t>
        </is>
      </c>
      <c r="E114" t="inlineStr">
        <is>
          <t>FILIPSTAD</t>
        </is>
      </c>
      <c r="F114" t="inlineStr">
        <is>
          <t>Bergvik skog väst AB</t>
        </is>
      </c>
      <c r="G114" t="n">
        <v>5.7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46904-2019</t>
        </is>
      </c>
      <c r="B115" s="1" t="n">
        <v>43720</v>
      </c>
      <c r="C115" s="1" t="n">
        <v>45204</v>
      </c>
      <c r="D115" t="inlineStr">
        <is>
          <t>VÄRMLANDS LÄN</t>
        </is>
      </c>
      <c r="E115" t="inlineStr">
        <is>
          <t>FILIPSTAD</t>
        </is>
      </c>
      <c r="F115" t="inlineStr">
        <is>
          <t>Bergvik skog väst AB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48936-2019</t>
        </is>
      </c>
      <c r="B116" s="1" t="n">
        <v>43728</v>
      </c>
      <c r="C116" s="1" t="n">
        <v>45204</v>
      </c>
      <c r="D116" t="inlineStr">
        <is>
          <t>VÄRMLANDS LÄN</t>
        </is>
      </c>
      <c r="E116" t="inlineStr">
        <is>
          <t>FILIPSTAD</t>
        </is>
      </c>
      <c r="F116" t="inlineStr">
        <is>
          <t>Bergvik skog väst AB</t>
        </is>
      </c>
      <c r="G116" t="n">
        <v>3.9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50939-2019</t>
        </is>
      </c>
      <c r="B117" s="1" t="n">
        <v>43738</v>
      </c>
      <c r="C117" s="1" t="n">
        <v>45204</v>
      </c>
      <c r="D117" t="inlineStr">
        <is>
          <t>VÄRMLANDS LÄN</t>
        </is>
      </c>
      <c r="E117" t="inlineStr">
        <is>
          <t>FILIPSTAD</t>
        </is>
      </c>
      <c r="F117" t="inlineStr">
        <is>
          <t>Bergvik skog väst AB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50840-2019</t>
        </is>
      </c>
      <c r="B118" s="1" t="n">
        <v>43738</v>
      </c>
      <c r="C118" s="1" t="n">
        <v>45204</v>
      </c>
      <c r="D118" t="inlineStr">
        <is>
          <t>VÄRMLANDS LÄN</t>
        </is>
      </c>
      <c r="E118" t="inlineStr">
        <is>
          <t>FILIPSTAD</t>
        </is>
      </c>
      <c r="F118" t="inlineStr">
        <is>
          <t>Bergvik skog väst AB</t>
        </is>
      </c>
      <c r="G118" t="n">
        <v>7.7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50933-2019</t>
        </is>
      </c>
      <c r="B119" s="1" t="n">
        <v>43738</v>
      </c>
      <c r="C119" s="1" t="n">
        <v>45204</v>
      </c>
      <c r="D119" t="inlineStr">
        <is>
          <t>VÄRMLANDS LÄN</t>
        </is>
      </c>
      <c r="E119" t="inlineStr">
        <is>
          <t>FILIPSTAD</t>
        </is>
      </c>
      <c r="F119" t="inlineStr">
        <is>
          <t>Bergvik skog väst AB</t>
        </is>
      </c>
      <c r="G119" t="n">
        <v>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51260-2019</t>
        </is>
      </c>
      <c r="B120" s="1" t="n">
        <v>43739</v>
      </c>
      <c r="C120" s="1" t="n">
        <v>45204</v>
      </c>
      <c r="D120" t="inlineStr">
        <is>
          <t>VÄRMLANDS LÄN</t>
        </is>
      </c>
      <c r="E120" t="inlineStr">
        <is>
          <t>FILIPSTAD</t>
        </is>
      </c>
      <c r="F120" t="inlineStr">
        <is>
          <t>Bergvik skog väst AB</t>
        </is>
      </c>
      <c r="G120" t="n">
        <v>6.1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53932-2019</t>
        </is>
      </c>
      <c r="B121" s="1" t="n">
        <v>43742</v>
      </c>
      <c r="C121" s="1" t="n">
        <v>45204</v>
      </c>
      <c r="D121" t="inlineStr">
        <is>
          <t>VÄRMLANDS LÄN</t>
        </is>
      </c>
      <c r="E121" t="inlineStr">
        <is>
          <t>FILIPSTAD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54706-2019</t>
        </is>
      </c>
      <c r="B122" s="1" t="n">
        <v>43755</v>
      </c>
      <c r="C122" s="1" t="n">
        <v>45204</v>
      </c>
      <c r="D122" t="inlineStr">
        <is>
          <t>VÄRMLANDS LÄN</t>
        </is>
      </c>
      <c r="E122" t="inlineStr">
        <is>
          <t>FILIPSTAD</t>
        </is>
      </c>
      <c r="F122" t="inlineStr">
        <is>
          <t>Bergvik skog väst AB</t>
        </is>
      </c>
      <c r="G122" t="n">
        <v>10.2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54778-2019</t>
        </is>
      </c>
      <c r="B123" s="1" t="n">
        <v>43755</v>
      </c>
      <c r="C123" s="1" t="n">
        <v>45204</v>
      </c>
      <c r="D123" t="inlineStr">
        <is>
          <t>VÄRMLANDS LÄN</t>
        </is>
      </c>
      <c r="E123" t="inlineStr">
        <is>
          <t>FILIPSTAD</t>
        </is>
      </c>
      <c r="F123" t="inlineStr">
        <is>
          <t>Bergvik skog väst AB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59883-2019</t>
        </is>
      </c>
      <c r="B124" s="1" t="n">
        <v>43777</v>
      </c>
      <c r="C124" s="1" t="n">
        <v>45204</v>
      </c>
      <c r="D124" t="inlineStr">
        <is>
          <t>VÄRMLANDS LÄN</t>
        </is>
      </c>
      <c r="E124" t="inlineStr">
        <is>
          <t>FILIPSTAD</t>
        </is>
      </c>
      <c r="F124" t="inlineStr">
        <is>
          <t>Bergvik skog väst AB</t>
        </is>
      </c>
      <c r="G124" t="n">
        <v>7.8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64342-2019</t>
        </is>
      </c>
      <c r="B125" s="1" t="n">
        <v>43797</v>
      </c>
      <c r="C125" s="1" t="n">
        <v>45204</v>
      </c>
      <c r="D125" t="inlineStr">
        <is>
          <t>VÄRMLANDS LÄN</t>
        </is>
      </c>
      <c r="E125" t="inlineStr">
        <is>
          <t>FILIPSTAD</t>
        </is>
      </c>
      <c r="F125" t="inlineStr">
        <is>
          <t>Bergvik skog väst AB</t>
        </is>
      </c>
      <c r="G125" t="n">
        <v>2.8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64343-2019</t>
        </is>
      </c>
      <c r="B126" s="1" t="n">
        <v>43797</v>
      </c>
      <c r="C126" s="1" t="n">
        <v>45204</v>
      </c>
      <c r="D126" t="inlineStr">
        <is>
          <t>VÄRMLANDS LÄN</t>
        </is>
      </c>
      <c r="E126" t="inlineStr">
        <is>
          <t>FILIPSTAD</t>
        </is>
      </c>
      <c r="F126" t="inlineStr">
        <is>
          <t>Bergvik skog väst AB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64353-2019</t>
        </is>
      </c>
      <c r="B127" s="1" t="n">
        <v>43797</v>
      </c>
      <c r="C127" s="1" t="n">
        <v>45204</v>
      </c>
      <c r="D127" t="inlineStr">
        <is>
          <t>VÄRMLANDS LÄN</t>
        </is>
      </c>
      <c r="E127" t="inlineStr">
        <is>
          <t>FILIPSTAD</t>
        </is>
      </c>
      <c r="F127" t="inlineStr">
        <is>
          <t>Bergvik skog väst AB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65078-2019</t>
        </is>
      </c>
      <c r="B128" s="1" t="n">
        <v>43802</v>
      </c>
      <c r="C128" s="1" t="n">
        <v>45204</v>
      </c>
      <c r="D128" t="inlineStr">
        <is>
          <t>VÄRMLANDS LÄN</t>
        </is>
      </c>
      <c r="E128" t="inlineStr">
        <is>
          <t>FILIPSTAD</t>
        </is>
      </c>
      <c r="F128" t="inlineStr">
        <is>
          <t>Bergvik skog väst AB</t>
        </is>
      </c>
      <c r="G128" t="n">
        <v>7.6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65089-2019</t>
        </is>
      </c>
      <c r="B129" s="1" t="n">
        <v>43802</v>
      </c>
      <c r="C129" s="1" t="n">
        <v>45204</v>
      </c>
      <c r="D129" t="inlineStr">
        <is>
          <t>VÄRMLANDS LÄN</t>
        </is>
      </c>
      <c r="E129" t="inlineStr">
        <is>
          <t>FILIPSTAD</t>
        </is>
      </c>
      <c r="F129" t="inlineStr">
        <is>
          <t>Bergvik skog väst AB</t>
        </is>
      </c>
      <c r="G129" t="n">
        <v>9.1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65235-2019</t>
        </is>
      </c>
      <c r="B130" s="1" t="n">
        <v>43802</v>
      </c>
      <c r="C130" s="1" t="n">
        <v>45204</v>
      </c>
      <c r="D130" t="inlineStr">
        <is>
          <t>VÄRMLANDS LÄN</t>
        </is>
      </c>
      <c r="E130" t="inlineStr">
        <is>
          <t>FILIPSTAD</t>
        </is>
      </c>
      <c r="F130" t="inlineStr">
        <is>
          <t>Bergvik skog väst AB</t>
        </is>
      </c>
      <c r="G130" t="n">
        <v>5.9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65345-2019</t>
        </is>
      </c>
      <c r="B131" s="1" t="n">
        <v>43803</v>
      </c>
      <c r="C131" s="1" t="n">
        <v>45204</v>
      </c>
      <c r="D131" t="inlineStr">
        <is>
          <t>VÄRMLANDS LÄN</t>
        </is>
      </c>
      <c r="E131" t="inlineStr">
        <is>
          <t>FILIPSTAD</t>
        </is>
      </c>
      <c r="F131" t="inlineStr">
        <is>
          <t>Bergvik skog väst AB</t>
        </is>
      </c>
      <c r="G131" t="n">
        <v>8.1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65366-2019</t>
        </is>
      </c>
      <c r="B132" s="1" t="n">
        <v>43803</v>
      </c>
      <c r="C132" s="1" t="n">
        <v>45204</v>
      </c>
      <c r="D132" t="inlineStr">
        <is>
          <t>VÄRMLANDS LÄN</t>
        </is>
      </c>
      <c r="E132" t="inlineStr">
        <is>
          <t>FILIPSTAD</t>
        </is>
      </c>
      <c r="F132" t="inlineStr">
        <is>
          <t>Bergvik skog väst AB</t>
        </is>
      </c>
      <c r="G132" t="n">
        <v>40.5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66877-2019</t>
        </is>
      </c>
      <c r="B133" s="1" t="n">
        <v>43810</v>
      </c>
      <c r="C133" s="1" t="n">
        <v>45204</v>
      </c>
      <c r="D133" t="inlineStr">
        <is>
          <t>VÄRMLANDS LÄN</t>
        </is>
      </c>
      <c r="E133" t="inlineStr">
        <is>
          <t>FILIPSTAD</t>
        </is>
      </c>
      <c r="F133" t="inlineStr">
        <is>
          <t>Bergvik skog väst AB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67904-2019</t>
        </is>
      </c>
      <c r="B134" s="1" t="n">
        <v>43816</v>
      </c>
      <c r="C134" s="1" t="n">
        <v>45204</v>
      </c>
      <c r="D134" t="inlineStr">
        <is>
          <t>VÄRMLANDS LÄN</t>
        </is>
      </c>
      <c r="E134" t="inlineStr">
        <is>
          <t>FILIPSTAD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68495-2019</t>
        </is>
      </c>
      <c r="B135" s="1" t="n">
        <v>43818</v>
      </c>
      <c r="C135" s="1" t="n">
        <v>45204</v>
      </c>
      <c r="D135" t="inlineStr">
        <is>
          <t>VÄRMLANDS LÄN</t>
        </is>
      </c>
      <c r="E135" t="inlineStr">
        <is>
          <t>FILIPSTAD</t>
        </is>
      </c>
      <c r="F135" t="inlineStr">
        <is>
          <t>Bergvik skog väst AB</t>
        </is>
      </c>
      <c r="G135" t="n">
        <v>9.800000000000001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69113-2019</t>
        </is>
      </c>
      <c r="B136" s="1" t="n">
        <v>43829</v>
      </c>
      <c r="C136" s="1" t="n">
        <v>45204</v>
      </c>
      <c r="D136" t="inlineStr">
        <is>
          <t>VÄRMLANDS LÄN</t>
        </is>
      </c>
      <c r="E136" t="inlineStr">
        <is>
          <t>FILIPSTAD</t>
        </is>
      </c>
      <c r="F136" t="inlineStr">
        <is>
          <t>Bergvik skog väst AB</t>
        </is>
      </c>
      <c r="G136" t="n">
        <v>3.5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69138-2019</t>
        </is>
      </c>
      <c r="B137" s="1" t="n">
        <v>43829</v>
      </c>
      <c r="C137" s="1" t="n">
        <v>45204</v>
      </c>
      <c r="D137" t="inlineStr">
        <is>
          <t>VÄRMLANDS LÄN</t>
        </is>
      </c>
      <c r="E137" t="inlineStr">
        <is>
          <t>FILIPSTAD</t>
        </is>
      </c>
      <c r="F137" t="inlineStr">
        <is>
          <t>Bergvik skog väst AB</t>
        </is>
      </c>
      <c r="G137" t="n">
        <v>11.5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5196-2020</t>
        </is>
      </c>
      <c r="B138" s="1" t="n">
        <v>43860</v>
      </c>
      <c r="C138" s="1" t="n">
        <v>45204</v>
      </c>
      <c r="D138" t="inlineStr">
        <is>
          <t>VÄRMLANDS LÄN</t>
        </is>
      </c>
      <c r="E138" t="inlineStr">
        <is>
          <t>FILIPSTAD</t>
        </is>
      </c>
      <c r="F138" t="inlineStr">
        <is>
          <t>Bergvik skog väst AB</t>
        </is>
      </c>
      <c r="G138" t="n">
        <v>4.8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5280-2020</t>
        </is>
      </c>
      <c r="B139" s="1" t="n">
        <v>43860</v>
      </c>
      <c r="C139" s="1" t="n">
        <v>45204</v>
      </c>
      <c r="D139" t="inlineStr">
        <is>
          <t>VÄRMLANDS LÄN</t>
        </is>
      </c>
      <c r="E139" t="inlineStr">
        <is>
          <t>FILIPSTAD</t>
        </is>
      </c>
      <c r="F139" t="inlineStr">
        <is>
          <t>Bergvik skog väst AB</t>
        </is>
      </c>
      <c r="G139" t="n">
        <v>49.8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5229-2020</t>
        </is>
      </c>
      <c r="B140" s="1" t="n">
        <v>43860</v>
      </c>
      <c r="C140" s="1" t="n">
        <v>45204</v>
      </c>
      <c r="D140" t="inlineStr">
        <is>
          <t>VÄRMLANDS LÄN</t>
        </is>
      </c>
      <c r="E140" t="inlineStr">
        <is>
          <t>FILIPSTAD</t>
        </is>
      </c>
      <c r="F140" t="inlineStr">
        <is>
          <t>Bergvik skog väst AB</t>
        </is>
      </c>
      <c r="G140" t="n">
        <v>21.9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6181-2020</t>
        </is>
      </c>
      <c r="B141" s="1" t="n">
        <v>43865</v>
      </c>
      <c r="C141" s="1" t="n">
        <v>45204</v>
      </c>
      <c r="D141" t="inlineStr">
        <is>
          <t>VÄRMLANDS LÄN</t>
        </is>
      </c>
      <c r="E141" t="inlineStr">
        <is>
          <t>FILIPSTAD</t>
        </is>
      </c>
      <c r="G141" t="n">
        <v>4.8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7831-2020</t>
        </is>
      </c>
      <c r="B142" s="1" t="n">
        <v>43872</v>
      </c>
      <c r="C142" s="1" t="n">
        <v>45204</v>
      </c>
      <c r="D142" t="inlineStr">
        <is>
          <t>VÄRMLANDS LÄN</t>
        </is>
      </c>
      <c r="E142" t="inlineStr">
        <is>
          <t>FILIPSTAD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7828-2020</t>
        </is>
      </c>
      <c r="B143" s="1" t="n">
        <v>43872</v>
      </c>
      <c r="C143" s="1" t="n">
        <v>45204</v>
      </c>
      <c r="D143" t="inlineStr">
        <is>
          <t>VÄRMLANDS LÄN</t>
        </is>
      </c>
      <c r="E143" t="inlineStr">
        <is>
          <t>FILIPSTAD</t>
        </is>
      </c>
      <c r="F143" t="inlineStr">
        <is>
          <t>Kommuner</t>
        </is>
      </c>
      <c r="G143" t="n">
        <v>3.3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7859-2020</t>
        </is>
      </c>
      <c r="B144" s="1" t="n">
        <v>43872</v>
      </c>
      <c r="C144" s="1" t="n">
        <v>45204</v>
      </c>
      <c r="D144" t="inlineStr">
        <is>
          <t>VÄRMLANDS LÄN</t>
        </is>
      </c>
      <c r="E144" t="inlineStr">
        <is>
          <t>FILIPSTAD</t>
        </is>
      </c>
      <c r="F144" t="inlineStr">
        <is>
          <t>Kommuner</t>
        </is>
      </c>
      <c r="G144" t="n">
        <v>5.1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7656-2020</t>
        </is>
      </c>
      <c r="B145" s="1" t="n">
        <v>43872</v>
      </c>
      <c r="C145" s="1" t="n">
        <v>45204</v>
      </c>
      <c r="D145" t="inlineStr">
        <is>
          <t>VÄRMLANDS LÄN</t>
        </is>
      </c>
      <c r="E145" t="inlineStr">
        <is>
          <t>FILIPSTAD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9117-2020</t>
        </is>
      </c>
      <c r="B146" s="1" t="n">
        <v>43879</v>
      </c>
      <c r="C146" s="1" t="n">
        <v>45204</v>
      </c>
      <c r="D146" t="inlineStr">
        <is>
          <t>VÄRMLANDS LÄN</t>
        </is>
      </c>
      <c r="E146" t="inlineStr">
        <is>
          <t>FILIPSTAD</t>
        </is>
      </c>
      <c r="G146" t="n">
        <v>7.7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9395-2020</t>
        </is>
      </c>
      <c r="B147" s="1" t="n">
        <v>43880</v>
      </c>
      <c r="C147" s="1" t="n">
        <v>45204</v>
      </c>
      <c r="D147" t="inlineStr">
        <is>
          <t>VÄRMLANDS LÄN</t>
        </is>
      </c>
      <c r="E147" t="inlineStr">
        <is>
          <t>FILIPSTAD</t>
        </is>
      </c>
      <c r="F147" t="inlineStr">
        <is>
          <t>Bergvik skog väst AB</t>
        </is>
      </c>
      <c r="G147" t="n">
        <v>14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9931-2020</t>
        </is>
      </c>
      <c r="B148" s="1" t="n">
        <v>43882</v>
      </c>
      <c r="C148" s="1" t="n">
        <v>45204</v>
      </c>
      <c r="D148" t="inlineStr">
        <is>
          <t>VÄRMLANDS LÄN</t>
        </is>
      </c>
      <c r="E148" t="inlineStr">
        <is>
          <t>FILIPSTAD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9939-2020</t>
        </is>
      </c>
      <c r="B149" s="1" t="n">
        <v>43882</v>
      </c>
      <c r="C149" s="1" t="n">
        <v>45204</v>
      </c>
      <c r="D149" t="inlineStr">
        <is>
          <t>VÄRMLANDS LÄN</t>
        </is>
      </c>
      <c r="E149" t="inlineStr">
        <is>
          <t>FILIPSTAD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10721-2020</t>
        </is>
      </c>
      <c r="B150" s="1" t="n">
        <v>43885</v>
      </c>
      <c r="C150" s="1" t="n">
        <v>45204</v>
      </c>
      <c r="D150" t="inlineStr">
        <is>
          <t>VÄRMLANDS LÄN</t>
        </is>
      </c>
      <c r="E150" t="inlineStr">
        <is>
          <t>FILIPSTAD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11219-2020</t>
        </is>
      </c>
      <c r="B151" s="1" t="n">
        <v>43886</v>
      </c>
      <c r="C151" s="1" t="n">
        <v>45204</v>
      </c>
      <c r="D151" t="inlineStr">
        <is>
          <t>VÄRMLANDS LÄN</t>
        </is>
      </c>
      <c r="E151" t="inlineStr">
        <is>
          <t>FILIPSTAD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10497-2020</t>
        </is>
      </c>
      <c r="B152" s="1" t="n">
        <v>43886</v>
      </c>
      <c r="C152" s="1" t="n">
        <v>45204</v>
      </c>
      <c r="D152" t="inlineStr">
        <is>
          <t>VÄRMLANDS LÄN</t>
        </is>
      </c>
      <c r="E152" t="inlineStr">
        <is>
          <t>FILIPSTAD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10464-2020</t>
        </is>
      </c>
      <c r="B153" s="1" t="n">
        <v>43886</v>
      </c>
      <c r="C153" s="1" t="n">
        <v>45204</v>
      </c>
      <c r="D153" t="inlineStr">
        <is>
          <t>VÄRMLANDS LÄN</t>
        </is>
      </c>
      <c r="E153" t="inlineStr">
        <is>
          <t>FILIPSTAD</t>
        </is>
      </c>
      <c r="G153" t="n">
        <v>17.3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10319-2020</t>
        </is>
      </c>
      <c r="B154" s="1" t="n">
        <v>43887</v>
      </c>
      <c r="C154" s="1" t="n">
        <v>45204</v>
      </c>
      <c r="D154" t="inlineStr">
        <is>
          <t>VÄRMLANDS LÄN</t>
        </is>
      </c>
      <c r="E154" t="inlineStr">
        <is>
          <t>FILIPSTAD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10560-2020</t>
        </is>
      </c>
      <c r="B155" s="1" t="n">
        <v>43887</v>
      </c>
      <c r="C155" s="1" t="n">
        <v>45204</v>
      </c>
      <c r="D155" t="inlineStr">
        <is>
          <t>VÄRMLANDS LÄN</t>
        </is>
      </c>
      <c r="E155" t="inlineStr">
        <is>
          <t>FILIPSTAD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11944-2020</t>
        </is>
      </c>
      <c r="B156" s="1" t="n">
        <v>43889</v>
      </c>
      <c r="C156" s="1" t="n">
        <v>45204</v>
      </c>
      <c r="D156" t="inlineStr">
        <is>
          <t>VÄRMLANDS LÄN</t>
        </is>
      </c>
      <c r="E156" t="inlineStr">
        <is>
          <t>FILIPSTAD</t>
        </is>
      </c>
      <c r="G156" t="n">
        <v>0.3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11160-2020</t>
        </is>
      </c>
      <c r="B157" s="1" t="n">
        <v>43891</v>
      </c>
      <c r="C157" s="1" t="n">
        <v>45204</v>
      </c>
      <c r="D157" t="inlineStr">
        <is>
          <t>VÄRMLANDS LÄN</t>
        </is>
      </c>
      <c r="E157" t="inlineStr">
        <is>
          <t>FILIPSTAD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12372-2020</t>
        </is>
      </c>
      <c r="B158" s="1" t="n">
        <v>43896</v>
      </c>
      <c r="C158" s="1" t="n">
        <v>45204</v>
      </c>
      <c r="D158" t="inlineStr">
        <is>
          <t>VÄRMLANDS LÄN</t>
        </is>
      </c>
      <c r="E158" t="inlineStr">
        <is>
          <t>FILIPSTAD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13740-2020</t>
        </is>
      </c>
      <c r="B159" s="1" t="n">
        <v>43903</v>
      </c>
      <c r="C159" s="1" t="n">
        <v>45204</v>
      </c>
      <c r="D159" t="inlineStr">
        <is>
          <t>VÄRMLANDS LÄN</t>
        </is>
      </c>
      <c r="E159" t="inlineStr">
        <is>
          <t>FILIPSTAD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16305-2020</t>
        </is>
      </c>
      <c r="B160" s="1" t="n">
        <v>43907</v>
      </c>
      <c r="C160" s="1" t="n">
        <v>45204</v>
      </c>
      <c r="D160" t="inlineStr">
        <is>
          <t>VÄRMLANDS LÄN</t>
        </is>
      </c>
      <c r="E160" t="inlineStr">
        <is>
          <t>FILIPSTAD</t>
        </is>
      </c>
      <c r="G160" t="n">
        <v>0.2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16322-2020</t>
        </is>
      </c>
      <c r="B161" s="1" t="n">
        <v>43907</v>
      </c>
      <c r="C161" s="1" t="n">
        <v>45204</v>
      </c>
      <c r="D161" t="inlineStr">
        <is>
          <t>VÄRMLANDS LÄN</t>
        </is>
      </c>
      <c r="E161" t="inlineStr">
        <is>
          <t>FILIPSTAD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14501-2020</t>
        </is>
      </c>
      <c r="B162" s="1" t="n">
        <v>43908</v>
      </c>
      <c r="C162" s="1" t="n">
        <v>45204</v>
      </c>
      <c r="D162" t="inlineStr">
        <is>
          <t>VÄRMLANDS LÄN</t>
        </is>
      </c>
      <c r="E162" t="inlineStr">
        <is>
          <t>FILIPSTAD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15598-2020</t>
        </is>
      </c>
      <c r="B163" s="1" t="n">
        <v>43914</v>
      </c>
      <c r="C163" s="1" t="n">
        <v>45204</v>
      </c>
      <c r="D163" t="inlineStr">
        <is>
          <t>VÄRMLANDS LÄN</t>
        </is>
      </c>
      <c r="E163" t="inlineStr">
        <is>
          <t>FILIPSTAD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15702-2020</t>
        </is>
      </c>
      <c r="B164" s="1" t="n">
        <v>43915</v>
      </c>
      <c r="C164" s="1" t="n">
        <v>45204</v>
      </c>
      <c r="D164" t="inlineStr">
        <is>
          <t>VÄRMLANDS LÄN</t>
        </is>
      </c>
      <c r="E164" t="inlineStr">
        <is>
          <t>FILIPSTAD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17892-2020</t>
        </is>
      </c>
      <c r="B165" s="1" t="n">
        <v>43924</v>
      </c>
      <c r="C165" s="1" t="n">
        <v>45204</v>
      </c>
      <c r="D165" t="inlineStr">
        <is>
          <t>VÄRMLANDS LÄN</t>
        </is>
      </c>
      <c r="E165" t="inlineStr">
        <is>
          <t>FILIPSTAD</t>
        </is>
      </c>
      <c r="F165" t="inlineStr">
        <is>
          <t>Bergvik skog väst AB</t>
        </is>
      </c>
      <c r="G165" t="n">
        <v>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17879-2020</t>
        </is>
      </c>
      <c r="B166" s="1" t="n">
        <v>43924</v>
      </c>
      <c r="C166" s="1" t="n">
        <v>45204</v>
      </c>
      <c r="D166" t="inlineStr">
        <is>
          <t>VÄRMLANDS LÄN</t>
        </is>
      </c>
      <c r="E166" t="inlineStr">
        <is>
          <t>FILIPSTAD</t>
        </is>
      </c>
      <c r="F166" t="inlineStr">
        <is>
          <t>Bergvik skog väst AB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18707-2020</t>
        </is>
      </c>
      <c r="B167" s="1" t="n">
        <v>43930</v>
      </c>
      <c r="C167" s="1" t="n">
        <v>45204</v>
      </c>
      <c r="D167" t="inlineStr">
        <is>
          <t>VÄRMLANDS LÄN</t>
        </is>
      </c>
      <c r="E167" t="inlineStr">
        <is>
          <t>FILIPSTAD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18804-2020</t>
        </is>
      </c>
      <c r="B168" s="1" t="n">
        <v>43933</v>
      </c>
      <c r="C168" s="1" t="n">
        <v>45204</v>
      </c>
      <c r="D168" t="inlineStr">
        <is>
          <t>VÄRMLANDS LÄN</t>
        </is>
      </c>
      <c r="E168" t="inlineStr">
        <is>
          <t>FILIPSTAD</t>
        </is>
      </c>
      <c r="G168" t="n">
        <v>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19282-2020</t>
        </is>
      </c>
      <c r="B169" s="1" t="n">
        <v>43937</v>
      </c>
      <c r="C169" s="1" t="n">
        <v>45204</v>
      </c>
      <c r="D169" t="inlineStr">
        <is>
          <t>VÄRMLANDS LÄN</t>
        </is>
      </c>
      <c r="E169" t="inlineStr">
        <is>
          <t>FILIPSTAD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20702-2020</t>
        </is>
      </c>
      <c r="B170" s="1" t="n">
        <v>43949</v>
      </c>
      <c r="C170" s="1" t="n">
        <v>45204</v>
      </c>
      <c r="D170" t="inlineStr">
        <is>
          <t>VÄRMLANDS LÄN</t>
        </is>
      </c>
      <c r="E170" t="inlineStr">
        <is>
          <t>FILIPSTAD</t>
        </is>
      </c>
      <c r="F170" t="inlineStr">
        <is>
          <t>Bergvik skog väst AB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20709-2020</t>
        </is>
      </c>
      <c r="B171" s="1" t="n">
        <v>43949</v>
      </c>
      <c r="C171" s="1" t="n">
        <v>45204</v>
      </c>
      <c r="D171" t="inlineStr">
        <is>
          <t>VÄRMLANDS LÄN</t>
        </is>
      </c>
      <c r="E171" t="inlineStr">
        <is>
          <t>FILIPSTAD</t>
        </is>
      </c>
      <c r="F171" t="inlineStr">
        <is>
          <t>Bergvik skog väst AB</t>
        </is>
      </c>
      <c r="G171" t="n">
        <v>10.1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20726-2020</t>
        </is>
      </c>
      <c r="B172" s="1" t="n">
        <v>43949</v>
      </c>
      <c r="C172" s="1" t="n">
        <v>45204</v>
      </c>
      <c r="D172" t="inlineStr">
        <is>
          <t>VÄRMLANDS LÄN</t>
        </is>
      </c>
      <c r="E172" t="inlineStr">
        <is>
          <t>FILIPSTAD</t>
        </is>
      </c>
      <c r="F172" t="inlineStr">
        <is>
          <t>Bergvik skog väst AB</t>
        </is>
      </c>
      <c r="G172" t="n">
        <v>16.6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20751-2020</t>
        </is>
      </c>
      <c r="B173" s="1" t="n">
        <v>43949</v>
      </c>
      <c r="C173" s="1" t="n">
        <v>45204</v>
      </c>
      <c r="D173" t="inlineStr">
        <is>
          <t>VÄRMLANDS LÄN</t>
        </is>
      </c>
      <c r="E173" t="inlineStr">
        <is>
          <t>FILIPSTAD</t>
        </is>
      </c>
      <c r="F173" t="inlineStr">
        <is>
          <t>Bergvik skog väst AB</t>
        </is>
      </c>
      <c r="G173" t="n">
        <v>4.4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20670-2020</t>
        </is>
      </c>
      <c r="B174" s="1" t="n">
        <v>43949</v>
      </c>
      <c r="C174" s="1" t="n">
        <v>45204</v>
      </c>
      <c r="D174" t="inlineStr">
        <is>
          <t>VÄRMLANDS LÄN</t>
        </is>
      </c>
      <c r="E174" t="inlineStr">
        <is>
          <t>FILIPSTAD</t>
        </is>
      </c>
      <c r="F174" t="inlineStr">
        <is>
          <t>Bergvik skog väst AB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20729-2020</t>
        </is>
      </c>
      <c r="B175" s="1" t="n">
        <v>43949</v>
      </c>
      <c r="C175" s="1" t="n">
        <v>45204</v>
      </c>
      <c r="D175" t="inlineStr">
        <is>
          <t>VÄRMLANDS LÄN</t>
        </is>
      </c>
      <c r="E175" t="inlineStr">
        <is>
          <t>FILIPSTAD</t>
        </is>
      </c>
      <c r="F175" t="inlineStr">
        <is>
          <t>Bergvik skog väst AB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20744-2020</t>
        </is>
      </c>
      <c r="B176" s="1" t="n">
        <v>43949</v>
      </c>
      <c r="C176" s="1" t="n">
        <v>45204</v>
      </c>
      <c r="D176" t="inlineStr">
        <is>
          <t>VÄRMLANDS LÄN</t>
        </is>
      </c>
      <c r="E176" t="inlineStr">
        <is>
          <t>FILIPSTAD</t>
        </is>
      </c>
      <c r="F176" t="inlineStr">
        <is>
          <t>Bergvik skog väst AB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20753-2020</t>
        </is>
      </c>
      <c r="B177" s="1" t="n">
        <v>43949</v>
      </c>
      <c r="C177" s="1" t="n">
        <v>45204</v>
      </c>
      <c r="D177" t="inlineStr">
        <is>
          <t>VÄRMLANDS LÄN</t>
        </is>
      </c>
      <c r="E177" t="inlineStr">
        <is>
          <t>FILIPSTAD</t>
        </is>
      </c>
      <c r="F177" t="inlineStr">
        <is>
          <t>Bergvik skog väst AB</t>
        </is>
      </c>
      <c r="G177" t="n">
        <v>20.2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20671-2020</t>
        </is>
      </c>
      <c r="B178" s="1" t="n">
        <v>43949</v>
      </c>
      <c r="C178" s="1" t="n">
        <v>45204</v>
      </c>
      <c r="D178" t="inlineStr">
        <is>
          <t>VÄRMLANDS LÄN</t>
        </is>
      </c>
      <c r="E178" t="inlineStr">
        <is>
          <t>FILIPSTAD</t>
        </is>
      </c>
      <c r="F178" t="inlineStr">
        <is>
          <t>Bergvik skog väst AB</t>
        </is>
      </c>
      <c r="G178" t="n">
        <v>0.3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20741-2020</t>
        </is>
      </c>
      <c r="B179" s="1" t="n">
        <v>43949</v>
      </c>
      <c r="C179" s="1" t="n">
        <v>45204</v>
      </c>
      <c r="D179" t="inlineStr">
        <is>
          <t>VÄRMLANDS LÄN</t>
        </is>
      </c>
      <c r="E179" t="inlineStr">
        <is>
          <t>FILIPSTAD</t>
        </is>
      </c>
      <c r="F179" t="inlineStr">
        <is>
          <t>Bergvik skog väst AB</t>
        </is>
      </c>
      <c r="G179" t="n">
        <v>7.3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20706-2020</t>
        </is>
      </c>
      <c r="B180" s="1" t="n">
        <v>43949</v>
      </c>
      <c r="C180" s="1" t="n">
        <v>45204</v>
      </c>
      <c r="D180" t="inlineStr">
        <is>
          <t>VÄRMLANDS LÄN</t>
        </is>
      </c>
      <c r="E180" t="inlineStr">
        <is>
          <t>FILIPSTAD</t>
        </is>
      </c>
      <c r="F180" t="inlineStr">
        <is>
          <t>Bergvik skog väst AB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20735-2020</t>
        </is>
      </c>
      <c r="B181" s="1" t="n">
        <v>43949</v>
      </c>
      <c r="C181" s="1" t="n">
        <v>45204</v>
      </c>
      <c r="D181" t="inlineStr">
        <is>
          <t>VÄRMLANDS LÄN</t>
        </is>
      </c>
      <c r="E181" t="inlineStr">
        <is>
          <t>FILIPSTAD</t>
        </is>
      </c>
      <c r="F181" t="inlineStr">
        <is>
          <t>Bergvik skog väst AB</t>
        </is>
      </c>
      <c r="G181" t="n">
        <v>5.8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22086-2020</t>
        </is>
      </c>
      <c r="B182" s="1" t="n">
        <v>43959</v>
      </c>
      <c r="C182" s="1" t="n">
        <v>45204</v>
      </c>
      <c r="D182" t="inlineStr">
        <is>
          <t>VÄRMLANDS LÄN</t>
        </is>
      </c>
      <c r="E182" t="inlineStr">
        <is>
          <t>FILIPSTAD</t>
        </is>
      </c>
      <c r="F182" t="inlineStr">
        <is>
          <t>Bergvik skog väst AB</t>
        </is>
      </c>
      <c r="G182" t="n">
        <v>2.8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22125-2020</t>
        </is>
      </c>
      <c r="B183" s="1" t="n">
        <v>43960</v>
      </c>
      <c r="C183" s="1" t="n">
        <v>45204</v>
      </c>
      <c r="D183" t="inlineStr">
        <is>
          <t>VÄRMLANDS LÄN</t>
        </is>
      </c>
      <c r="E183" t="inlineStr">
        <is>
          <t>FILIPSTAD</t>
        </is>
      </c>
      <c r="F183" t="inlineStr">
        <is>
          <t>Bergvik skog väst AB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22600-2020</t>
        </is>
      </c>
      <c r="B184" s="1" t="n">
        <v>43963</v>
      </c>
      <c r="C184" s="1" t="n">
        <v>45204</v>
      </c>
      <c r="D184" t="inlineStr">
        <is>
          <t>VÄRMLANDS LÄN</t>
        </is>
      </c>
      <c r="E184" t="inlineStr">
        <is>
          <t>FILIPSTAD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22869-2020</t>
        </is>
      </c>
      <c r="B185" s="1" t="n">
        <v>43964</v>
      </c>
      <c r="C185" s="1" t="n">
        <v>45204</v>
      </c>
      <c r="D185" t="inlineStr">
        <is>
          <t>VÄRMLANDS LÄN</t>
        </is>
      </c>
      <c r="E185" t="inlineStr">
        <is>
          <t>FILIPSTAD</t>
        </is>
      </c>
      <c r="F185" t="inlineStr">
        <is>
          <t>Bergvik skog väst AB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22871-2020</t>
        </is>
      </c>
      <c r="B186" s="1" t="n">
        <v>43964</v>
      </c>
      <c r="C186" s="1" t="n">
        <v>45204</v>
      </c>
      <c r="D186" t="inlineStr">
        <is>
          <t>VÄRMLANDS LÄN</t>
        </is>
      </c>
      <c r="E186" t="inlineStr">
        <is>
          <t>FILIPSTAD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23293-2020</t>
        </is>
      </c>
      <c r="B187" s="1" t="n">
        <v>43966</v>
      </c>
      <c r="C187" s="1" t="n">
        <v>45204</v>
      </c>
      <c r="D187" t="inlineStr">
        <is>
          <t>VÄRMLANDS LÄN</t>
        </is>
      </c>
      <c r="E187" t="inlineStr">
        <is>
          <t>FILIPSTAD</t>
        </is>
      </c>
      <c r="G187" t="n">
        <v>13.1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25528-2020</t>
        </is>
      </c>
      <c r="B188" s="1" t="n">
        <v>43983</v>
      </c>
      <c r="C188" s="1" t="n">
        <v>45204</v>
      </c>
      <c r="D188" t="inlineStr">
        <is>
          <t>VÄRMLANDS LÄN</t>
        </is>
      </c>
      <c r="E188" t="inlineStr">
        <is>
          <t>FILIPSTAD</t>
        </is>
      </c>
      <c r="F188" t="inlineStr">
        <is>
          <t>Bergvik skog väst AB</t>
        </is>
      </c>
      <c r="G188" t="n">
        <v>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25971-2020</t>
        </is>
      </c>
      <c r="B189" s="1" t="n">
        <v>43985</v>
      </c>
      <c r="C189" s="1" t="n">
        <v>45204</v>
      </c>
      <c r="D189" t="inlineStr">
        <is>
          <t>VÄRMLANDS LÄN</t>
        </is>
      </c>
      <c r="E189" t="inlineStr">
        <is>
          <t>FILIPSTAD</t>
        </is>
      </c>
      <c r="F189" t="inlineStr">
        <is>
          <t>Bergvik skog väst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26545-2020</t>
        </is>
      </c>
      <c r="B190" s="1" t="n">
        <v>43987</v>
      </c>
      <c r="C190" s="1" t="n">
        <v>45204</v>
      </c>
      <c r="D190" t="inlineStr">
        <is>
          <t>VÄRMLANDS LÄN</t>
        </is>
      </c>
      <c r="E190" t="inlineStr">
        <is>
          <t>FILIPSTAD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26440-2020</t>
        </is>
      </c>
      <c r="B191" s="1" t="n">
        <v>43987</v>
      </c>
      <c r="C191" s="1" t="n">
        <v>45204</v>
      </c>
      <c r="D191" t="inlineStr">
        <is>
          <t>VÄRMLANDS LÄN</t>
        </is>
      </c>
      <c r="E191" t="inlineStr">
        <is>
          <t>FILIPSTAD</t>
        </is>
      </c>
      <c r="F191" t="inlineStr">
        <is>
          <t>Bergvik skog väst AB</t>
        </is>
      </c>
      <c r="G191" t="n">
        <v>12.9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26517-2020</t>
        </is>
      </c>
      <c r="B192" s="1" t="n">
        <v>43987</v>
      </c>
      <c r="C192" s="1" t="n">
        <v>45204</v>
      </c>
      <c r="D192" t="inlineStr">
        <is>
          <t>VÄRMLANDS LÄN</t>
        </is>
      </c>
      <c r="E192" t="inlineStr">
        <is>
          <t>FILIPSTAD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28301-2020</t>
        </is>
      </c>
      <c r="B193" s="1" t="n">
        <v>43998</v>
      </c>
      <c r="C193" s="1" t="n">
        <v>45204</v>
      </c>
      <c r="D193" t="inlineStr">
        <is>
          <t>VÄRMLANDS LÄN</t>
        </is>
      </c>
      <c r="E193" t="inlineStr">
        <is>
          <t>FILIPSTAD</t>
        </is>
      </c>
      <c r="F193" t="inlineStr">
        <is>
          <t>Bergvik skog väst AB</t>
        </is>
      </c>
      <c r="G193" t="n">
        <v>7.8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28522-2020</t>
        </is>
      </c>
      <c r="B194" s="1" t="n">
        <v>43999</v>
      </c>
      <c r="C194" s="1" t="n">
        <v>45204</v>
      </c>
      <c r="D194" t="inlineStr">
        <is>
          <t>VÄRMLANDS LÄN</t>
        </is>
      </c>
      <c r="E194" t="inlineStr">
        <is>
          <t>FILIPSTAD</t>
        </is>
      </c>
      <c r="F194" t="inlineStr">
        <is>
          <t>Bergvik skog väst AB</t>
        </is>
      </c>
      <c r="G194" t="n">
        <v>5.4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30007-2020</t>
        </is>
      </c>
      <c r="B195" s="1" t="n">
        <v>44006</v>
      </c>
      <c r="C195" s="1" t="n">
        <v>45204</v>
      </c>
      <c r="D195" t="inlineStr">
        <is>
          <t>VÄRMLANDS LÄN</t>
        </is>
      </c>
      <c r="E195" t="inlineStr">
        <is>
          <t>FILIPSTAD</t>
        </is>
      </c>
      <c r="G195" t="n">
        <v>5.7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30017-2020</t>
        </is>
      </c>
      <c r="B196" s="1" t="n">
        <v>44006</v>
      </c>
      <c r="C196" s="1" t="n">
        <v>45204</v>
      </c>
      <c r="D196" t="inlineStr">
        <is>
          <t>VÄRMLANDS LÄN</t>
        </is>
      </c>
      <c r="E196" t="inlineStr">
        <is>
          <t>FILIPSTAD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30085-2020</t>
        </is>
      </c>
      <c r="B197" s="1" t="n">
        <v>44006</v>
      </c>
      <c r="C197" s="1" t="n">
        <v>45204</v>
      </c>
      <c r="D197" t="inlineStr">
        <is>
          <t>VÄRMLANDS LÄN</t>
        </is>
      </c>
      <c r="E197" t="inlineStr">
        <is>
          <t>FILIPSTAD</t>
        </is>
      </c>
      <c r="F197" t="inlineStr">
        <is>
          <t>Bergvik skog väst AB</t>
        </is>
      </c>
      <c r="G197" t="n">
        <v>7.2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30028-2020</t>
        </is>
      </c>
      <c r="B198" s="1" t="n">
        <v>44006</v>
      </c>
      <c r="C198" s="1" t="n">
        <v>45204</v>
      </c>
      <c r="D198" t="inlineStr">
        <is>
          <t>VÄRMLANDS LÄN</t>
        </is>
      </c>
      <c r="E198" t="inlineStr">
        <is>
          <t>FILIPSTAD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30768-2020</t>
        </is>
      </c>
      <c r="B199" s="1" t="n">
        <v>44008</v>
      </c>
      <c r="C199" s="1" t="n">
        <v>45204</v>
      </c>
      <c r="D199" t="inlineStr">
        <is>
          <t>VÄRMLANDS LÄN</t>
        </is>
      </c>
      <c r="E199" t="inlineStr">
        <is>
          <t>FILIPSTAD</t>
        </is>
      </c>
      <c r="F199" t="inlineStr">
        <is>
          <t>Bergvik skog väst AB</t>
        </is>
      </c>
      <c r="G199" t="n">
        <v>21.9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30767-2020</t>
        </is>
      </c>
      <c r="B200" s="1" t="n">
        <v>44008</v>
      </c>
      <c r="C200" s="1" t="n">
        <v>45204</v>
      </c>
      <c r="D200" t="inlineStr">
        <is>
          <t>VÄRMLANDS LÄN</t>
        </is>
      </c>
      <c r="E200" t="inlineStr">
        <is>
          <t>FILIPSTAD</t>
        </is>
      </c>
      <c r="F200" t="inlineStr">
        <is>
          <t>Bergvik skog väst AB</t>
        </is>
      </c>
      <c r="G200" t="n">
        <v>4.2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33872-2020</t>
        </is>
      </c>
      <c r="B201" s="1" t="n">
        <v>44027</v>
      </c>
      <c r="C201" s="1" t="n">
        <v>45204</v>
      </c>
      <c r="D201" t="inlineStr">
        <is>
          <t>VÄRMLANDS LÄN</t>
        </is>
      </c>
      <c r="E201" t="inlineStr">
        <is>
          <t>FILIPSTAD</t>
        </is>
      </c>
      <c r="F201" t="inlineStr">
        <is>
          <t>Bergvik skog väst AB</t>
        </is>
      </c>
      <c r="G201" t="n">
        <v>10.9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33969-2020</t>
        </is>
      </c>
      <c r="B202" s="1" t="n">
        <v>44028</v>
      </c>
      <c r="C202" s="1" t="n">
        <v>45204</v>
      </c>
      <c r="D202" t="inlineStr">
        <is>
          <t>VÄRMLANDS LÄN</t>
        </is>
      </c>
      <c r="E202" t="inlineStr">
        <is>
          <t>FILIPSTAD</t>
        </is>
      </c>
      <c r="F202" t="inlineStr">
        <is>
          <t>Bergvik skog väst AB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34105-2020</t>
        </is>
      </c>
      <c r="B203" s="1" t="n">
        <v>44028</v>
      </c>
      <c r="C203" s="1" t="n">
        <v>45204</v>
      </c>
      <c r="D203" t="inlineStr">
        <is>
          <t>VÄRMLANDS LÄN</t>
        </is>
      </c>
      <c r="E203" t="inlineStr">
        <is>
          <t>FILIPSTAD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34461-2020</t>
        </is>
      </c>
      <c r="B204" s="1" t="n">
        <v>44032</v>
      </c>
      <c r="C204" s="1" t="n">
        <v>45204</v>
      </c>
      <c r="D204" t="inlineStr">
        <is>
          <t>VÄRMLANDS LÄN</t>
        </is>
      </c>
      <c r="E204" t="inlineStr">
        <is>
          <t>FILIPSTAD</t>
        </is>
      </c>
      <c r="G204" t="n">
        <v>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35194-2020</t>
        </is>
      </c>
      <c r="B205" s="1" t="n">
        <v>44040</v>
      </c>
      <c r="C205" s="1" t="n">
        <v>45204</v>
      </c>
      <c r="D205" t="inlineStr">
        <is>
          <t>VÄRMLANDS LÄN</t>
        </is>
      </c>
      <c r="E205" t="inlineStr">
        <is>
          <t>FILIPSTAD</t>
        </is>
      </c>
      <c r="F205" t="inlineStr">
        <is>
          <t>Bergvik skog väst AB</t>
        </is>
      </c>
      <c r="G205" t="n">
        <v>20.4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36090-2020</t>
        </is>
      </c>
      <c r="B206" s="1" t="n">
        <v>44048</v>
      </c>
      <c r="C206" s="1" t="n">
        <v>45204</v>
      </c>
      <c r="D206" t="inlineStr">
        <is>
          <t>VÄRMLANDS LÄN</t>
        </is>
      </c>
      <c r="E206" t="inlineStr">
        <is>
          <t>FILIPSTAD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36126-2020</t>
        </is>
      </c>
      <c r="B207" s="1" t="n">
        <v>44048</v>
      </c>
      <c r="C207" s="1" t="n">
        <v>45204</v>
      </c>
      <c r="D207" t="inlineStr">
        <is>
          <t>VÄRMLANDS LÄN</t>
        </is>
      </c>
      <c r="E207" t="inlineStr">
        <is>
          <t>FILIPSTAD</t>
        </is>
      </c>
      <c r="F207" t="inlineStr">
        <is>
          <t>Bergvik skog väst AB</t>
        </is>
      </c>
      <c r="G207" t="n">
        <v>18.7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37465-2020</t>
        </is>
      </c>
      <c r="B208" s="1" t="n">
        <v>44055</v>
      </c>
      <c r="C208" s="1" t="n">
        <v>45204</v>
      </c>
      <c r="D208" t="inlineStr">
        <is>
          <t>VÄRMLANDS LÄN</t>
        </is>
      </c>
      <c r="E208" t="inlineStr">
        <is>
          <t>FILIPSTAD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37458-2020</t>
        </is>
      </c>
      <c r="B209" s="1" t="n">
        <v>44055</v>
      </c>
      <c r="C209" s="1" t="n">
        <v>45204</v>
      </c>
      <c r="D209" t="inlineStr">
        <is>
          <t>VÄRMLANDS LÄN</t>
        </is>
      </c>
      <c r="E209" t="inlineStr">
        <is>
          <t>FILIPSTAD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37880-2020</t>
        </is>
      </c>
      <c r="B210" s="1" t="n">
        <v>44057</v>
      </c>
      <c r="C210" s="1" t="n">
        <v>45204</v>
      </c>
      <c r="D210" t="inlineStr">
        <is>
          <t>VÄRMLANDS LÄN</t>
        </is>
      </c>
      <c r="E210" t="inlineStr">
        <is>
          <t>FILIPSTAD</t>
        </is>
      </c>
      <c r="F210" t="inlineStr">
        <is>
          <t>Bergvik skog väst AB</t>
        </is>
      </c>
      <c r="G210" t="n">
        <v>10.7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39813-2020</t>
        </is>
      </c>
      <c r="B211" s="1" t="n">
        <v>44067</v>
      </c>
      <c r="C211" s="1" t="n">
        <v>45204</v>
      </c>
      <c r="D211" t="inlineStr">
        <is>
          <t>VÄRMLANDS LÄN</t>
        </is>
      </c>
      <c r="E211" t="inlineStr">
        <is>
          <t>FILIPSTAD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40873-2020</t>
        </is>
      </c>
      <c r="B212" s="1" t="n">
        <v>44070</v>
      </c>
      <c r="C212" s="1" t="n">
        <v>45204</v>
      </c>
      <c r="D212" t="inlineStr">
        <is>
          <t>VÄRMLANDS LÄN</t>
        </is>
      </c>
      <c r="E212" t="inlineStr">
        <is>
          <t>FILIPSTAD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40829-2020</t>
        </is>
      </c>
      <c r="B213" s="1" t="n">
        <v>44070</v>
      </c>
      <c r="C213" s="1" t="n">
        <v>45204</v>
      </c>
      <c r="D213" t="inlineStr">
        <is>
          <t>VÄRMLANDS LÄN</t>
        </is>
      </c>
      <c r="E213" t="inlineStr">
        <is>
          <t>FILIPSTAD</t>
        </is>
      </c>
      <c r="G213" t="n">
        <v>12.5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41711-2020</t>
        </is>
      </c>
      <c r="B214" s="1" t="n">
        <v>44074</v>
      </c>
      <c r="C214" s="1" t="n">
        <v>45204</v>
      </c>
      <c r="D214" t="inlineStr">
        <is>
          <t>VÄRMLANDS LÄN</t>
        </is>
      </c>
      <c r="E214" t="inlineStr">
        <is>
          <t>FILIPSTAD</t>
        </is>
      </c>
      <c r="F214" t="inlineStr">
        <is>
          <t>Bergvik skog väst AB</t>
        </is>
      </c>
      <c r="G214" t="n">
        <v>4.6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42584-2020</t>
        </is>
      </c>
      <c r="B215" s="1" t="n">
        <v>44077</v>
      </c>
      <c r="C215" s="1" t="n">
        <v>45204</v>
      </c>
      <c r="D215" t="inlineStr">
        <is>
          <t>VÄRMLANDS LÄN</t>
        </is>
      </c>
      <c r="E215" t="inlineStr">
        <is>
          <t>FILIPSTAD</t>
        </is>
      </c>
      <c r="F215" t="inlineStr">
        <is>
          <t>Bergvik skog väst AB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42597-2020</t>
        </is>
      </c>
      <c r="B216" s="1" t="n">
        <v>44077</v>
      </c>
      <c r="C216" s="1" t="n">
        <v>45204</v>
      </c>
      <c r="D216" t="inlineStr">
        <is>
          <t>VÄRMLANDS LÄN</t>
        </is>
      </c>
      <c r="E216" t="inlineStr">
        <is>
          <t>FILIPSTAD</t>
        </is>
      </c>
      <c r="G216" t="n">
        <v>0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43671-2020</t>
        </is>
      </c>
      <c r="B217" s="1" t="n">
        <v>44082</v>
      </c>
      <c r="C217" s="1" t="n">
        <v>45204</v>
      </c>
      <c r="D217" t="inlineStr">
        <is>
          <t>VÄRMLANDS LÄN</t>
        </is>
      </c>
      <c r="E217" t="inlineStr">
        <is>
          <t>FILIPSTAD</t>
        </is>
      </c>
      <c r="F217" t="inlineStr">
        <is>
          <t>Bergvik skog väst AB</t>
        </is>
      </c>
      <c r="G217" t="n">
        <v>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43613-2020</t>
        </is>
      </c>
      <c r="B218" s="1" t="n">
        <v>44082</v>
      </c>
      <c r="C218" s="1" t="n">
        <v>45204</v>
      </c>
      <c r="D218" t="inlineStr">
        <is>
          <t>VÄRMLANDS LÄN</t>
        </is>
      </c>
      <c r="E218" t="inlineStr">
        <is>
          <t>FILIPSTAD</t>
        </is>
      </c>
      <c r="F218" t="inlineStr">
        <is>
          <t>Bergvik skog väst AB</t>
        </is>
      </c>
      <c r="G218" t="n">
        <v>8.699999999999999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46072-2020</t>
        </is>
      </c>
      <c r="B219" s="1" t="n">
        <v>44091</v>
      </c>
      <c r="C219" s="1" t="n">
        <v>45204</v>
      </c>
      <c r="D219" t="inlineStr">
        <is>
          <t>VÄRMLANDS LÄN</t>
        </is>
      </c>
      <c r="E219" t="inlineStr">
        <is>
          <t>FILIPSTAD</t>
        </is>
      </c>
      <c r="F219" t="inlineStr">
        <is>
          <t>Bergvik skog väst AB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46113-2020</t>
        </is>
      </c>
      <c r="B220" s="1" t="n">
        <v>44091</v>
      </c>
      <c r="C220" s="1" t="n">
        <v>45204</v>
      </c>
      <c r="D220" t="inlineStr">
        <is>
          <t>VÄRMLANDS LÄN</t>
        </is>
      </c>
      <c r="E220" t="inlineStr">
        <is>
          <t>FILIPSTAD</t>
        </is>
      </c>
      <c r="G220" t="n">
        <v>5.3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47434-2020</t>
        </is>
      </c>
      <c r="B221" s="1" t="n">
        <v>44097</v>
      </c>
      <c r="C221" s="1" t="n">
        <v>45204</v>
      </c>
      <c r="D221" t="inlineStr">
        <is>
          <t>VÄRMLANDS LÄN</t>
        </is>
      </c>
      <c r="E221" t="inlineStr">
        <is>
          <t>FILIPSTAD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47540-2020</t>
        </is>
      </c>
      <c r="B222" s="1" t="n">
        <v>44098</v>
      </c>
      <c r="C222" s="1" t="n">
        <v>45204</v>
      </c>
      <c r="D222" t="inlineStr">
        <is>
          <t>VÄRMLANDS LÄN</t>
        </is>
      </c>
      <c r="E222" t="inlineStr">
        <is>
          <t>FILIPSTAD</t>
        </is>
      </c>
      <c r="F222" t="inlineStr">
        <is>
          <t>Bergvik skog väst AB</t>
        </is>
      </c>
      <c r="G222" t="n">
        <v>4.6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47674-2020</t>
        </is>
      </c>
      <c r="B223" s="1" t="n">
        <v>44098</v>
      </c>
      <c r="C223" s="1" t="n">
        <v>45204</v>
      </c>
      <c r="D223" t="inlineStr">
        <is>
          <t>VÄRMLANDS LÄN</t>
        </is>
      </c>
      <c r="E223" t="inlineStr">
        <is>
          <t>FILIPSTAD</t>
        </is>
      </c>
      <c r="F223" t="inlineStr">
        <is>
          <t>Bergvik skog väst AB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50210-2020</t>
        </is>
      </c>
      <c r="B224" s="1" t="n">
        <v>44109</v>
      </c>
      <c r="C224" s="1" t="n">
        <v>45204</v>
      </c>
      <c r="D224" t="inlineStr">
        <is>
          <t>VÄRMLANDS LÄN</t>
        </is>
      </c>
      <c r="E224" t="inlineStr">
        <is>
          <t>FILIPSTAD</t>
        </is>
      </c>
      <c r="G224" t="n">
        <v>2.6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51300-2020</t>
        </is>
      </c>
      <c r="B225" s="1" t="n">
        <v>44112</v>
      </c>
      <c r="C225" s="1" t="n">
        <v>45204</v>
      </c>
      <c r="D225" t="inlineStr">
        <is>
          <t>VÄRMLANDS LÄN</t>
        </is>
      </c>
      <c r="E225" t="inlineStr">
        <is>
          <t>FILIPSTAD</t>
        </is>
      </c>
      <c r="F225" t="inlineStr">
        <is>
          <t>Bergvik skog väst AB</t>
        </is>
      </c>
      <c r="G225" t="n">
        <v>10.8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51254-2020</t>
        </is>
      </c>
      <c r="B226" s="1" t="n">
        <v>44112</v>
      </c>
      <c r="C226" s="1" t="n">
        <v>45204</v>
      </c>
      <c r="D226" t="inlineStr">
        <is>
          <t>VÄRMLANDS LÄN</t>
        </is>
      </c>
      <c r="E226" t="inlineStr">
        <is>
          <t>FILIPSTAD</t>
        </is>
      </c>
      <c r="F226" t="inlineStr">
        <is>
          <t>Bergvik skog väst AB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51742-2020</t>
        </is>
      </c>
      <c r="B227" s="1" t="n">
        <v>44114</v>
      </c>
      <c r="C227" s="1" t="n">
        <v>45204</v>
      </c>
      <c r="D227" t="inlineStr">
        <is>
          <t>VÄRMLANDS LÄN</t>
        </is>
      </c>
      <c r="E227" t="inlineStr">
        <is>
          <t>FILIPSTAD</t>
        </is>
      </c>
      <c r="F227" t="inlineStr">
        <is>
          <t>Bergvik skog väst AB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51743-2020</t>
        </is>
      </c>
      <c r="B228" s="1" t="n">
        <v>44114</v>
      </c>
      <c r="C228" s="1" t="n">
        <v>45204</v>
      </c>
      <c r="D228" t="inlineStr">
        <is>
          <t>VÄRMLANDS LÄN</t>
        </is>
      </c>
      <c r="E228" t="inlineStr">
        <is>
          <t>FILIPSTAD</t>
        </is>
      </c>
      <c r="F228" t="inlineStr">
        <is>
          <t>Bergvik skog väst AB</t>
        </is>
      </c>
      <c r="G228" t="n">
        <v>7.8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53417-2020</t>
        </is>
      </c>
      <c r="B229" s="1" t="n">
        <v>44123</v>
      </c>
      <c r="C229" s="1" t="n">
        <v>45204</v>
      </c>
      <c r="D229" t="inlineStr">
        <is>
          <t>VÄRMLANDS LÄN</t>
        </is>
      </c>
      <c r="E229" t="inlineStr">
        <is>
          <t>FILIPSTAD</t>
        </is>
      </c>
      <c r="F229" t="inlineStr">
        <is>
          <t>Bergvik skog väst AB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53786-2020</t>
        </is>
      </c>
      <c r="B230" s="1" t="n">
        <v>44124</v>
      </c>
      <c r="C230" s="1" t="n">
        <v>45204</v>
      </c>
      <c r="D230" t="inlineStr">
        <is>
          <t>VÄRMLANDS LÄN</t>
        </is>
      </c>
      <c r="E230" t="inlineStr">
        <is>
          <t>FILIPSTAD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54162-2020</t>
        </is>
      </c>
      <c r="B231" s="1" t="n">
        <v>44125</v>
      </c>
      <c r="C231" s="1" t="n">
        <v>45204</v>
      </c>
      <c r="D231" t="inlineStr">
        <is>
          <t>VÄRMLANDS LÄN</t>
        </is>
      </c>
      <c r="E231" t="inlineStr">
        <is>
          <t>FILIPSTAD</t>
        </is>
      </c>
      <c r="F231" t="inlineStr">
        <is>
          <t>Bergvik skog väst AB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55802-2020</t>
        </is>
      </c>
      <c r="B232" s="1" t="n">
        <v>44132</v>
      </c>
      <c r="C232" s="1" t="n">
        <v>45204</v>
      </c>
      <c r="D232" t="inlineStr">
        <is>
          <t>VÄRMLANDS LÄN</t>
        </is>
      </c>
      <c r="E232" t="inlineStr">
        <is>
          <t>FILIPSTAD</t>
        </is>
      </c>
      <c r="F232" t="inlineStr">
        <is>
          <t>Bergvik skog väst AB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55806-2020</t>
        </is>
      </c>
      <c r="B233" s="1" t="n">
        <v>44132</v>
      </c>
      <c r="C233" s="1" t="n">
        <v>45204</v>
      </c>
      <c r="D233" t="inlineStr">
        <is>
          <t>VÄRMLANDS LÄN</t>
        </is>
      </c>
      <c r="E233" t="inlineStr">
        <is>
          <t>FILIPSTAD</t>
        </is>
      </c>
      <c r="F233" t="inlineStr">
        <is>
          <t>Bergvik skog väst AB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55923-2020</t>
        </is>
      </c>
      <c r="B234" s="1" t="n">
        <v>44132</v>
      </c>
      <c r="C234" s="1" t="n">
        <v>45204</v>
      </c>
      <c r="D234" t="inlineStr">
        <is>
          <t>VÄRMLANDS LÄN</t>
        </is>
      </c>
      <c r="E234" t="inlineStr">
        <is>
          <t>FILIPSTAD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56279-2020</t>
        </is>
      </c>
      <c r="B235" s="1" t="n">
        <v>44134</v>
      </c>
      <c r="C235" s="1" t="n">
        <v>45204</v>
      </c>
      <c r="D235" t="inlineStr">
        <is>
          <t>VÄRMLANDS LÄN</t>
        </is>
      </c>
      <c r="E235" t="inlineStr">
        <is>
          <t>FILIPSTAD</t>
        </is>
      </c>
      <c r="F235" t="inlineStr">
        <is>
          <t>Bergvik skog väst AB</t>
        </is>
      </c>
      <c r="G235" t="n">
        <v>9.1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56406-2020</t>
        </is>
      </c>
      <c r="B236" s="1" t="n">
        <v>44137</v>
      </c>
      <c r="C236" s="1" t="n">
        <v>45204</v>
      </c>
      <c r="D236" t="inlineStr">
        <is>
          <t>VÄRMLANDS LÄN</t>
        </is>
      </c>
      <c r="E236" t="inlineStr">
        <is>
          <t>FILIPSTAD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56861-2020</t>
        </is>
      </c>
      <c r="B237" s="1" t="n">
        <v>44138</v>
      </c>
      <c r="C237" s="1" t="n">
        <v>45204</v>
      </c>
      <c r="D237" t="inlineStr">
        <is>
          <t>VÄRMLANDS LÄN</t>
        </is>
      </c>
      <c r="E237" t="inlineStr">
        <is>
          <t>FILIPSTAD</t>
        </is>
      </c>
      <c r="F237" t="inlineStr">
        <is>
          <t>Bergvik skog väst AB</t>
        </is>
      </c>
      <c r="G237" t="n">
        <v>10.6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58532-2020</t>
        </is>
      </c>
      <c r="B238" s="1" t="n">
        <v>44145</v>
      </c>
      <c r="C238" s="1" t="n">
        <v>45204</v>
      </c>
      <c r="D238" t="inlineStr">
        <is>
          <t>VÄRMLANDS LÄN</t>
        </is>
      </c>
      <c r="E238" t="inlineStr">
        <is>
          <t>FILIPSTAD</t>
        </is>
      </c>
      <c r="F238" t="inlineStr">
        <is>
          <t>Bergvik skog väst AB</t>
        </is>
      </c>
      <c r="G238" t="n">
        <v>5.9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58843-2020</t>
        </is>
      </c>
      <c r="B239" s="1" t="n">
        <v>44146</v>
      </c>
      <c r="C239" s="1" t="n">
        <v>45204</v>
      </c>
      <c r="D239" t="inlineStr">
        <is>
          <t>VÄRMLANDS LÄN</t>
        </is>
      </c>
      <c r="E239" t="inlineStr">
        <is>
          <t>FILIPSTAD</t>
        </is>
      </c>
      <c r="G239" t="n">
        <v>5.5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59854-2020</t>
        </is>
      </c>
      <c r="B240" s="1" t="n">
        <v>44151</v>
      </c>
      <c r="C240" s="1" t="n">
        <v>45204</v>
      </c>
      <c r="D240" t="inlineStr">
        <is>
          <t>VÄRMLANDS LÄN</t>
        </is>
      </c>
      <c r="E240" t="inlineStr">
        <is>
          <t>FILIPSTAD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59849-2020</t>
        </is>
      </c>
      <c r="B241" s="1" t="n">
        <v>44151</v>
      </c>
      <c r="C241" s="1" t="n">
        <v>45204</v>
      </c>
      <c r="D241" t="inlineStr">
        <is>
          <t>VÄRMLANDS LÄN</t>
        </is>
      </c>
      <c r="E241" t="inlineStr">
        <is>
          <t>FILIPSTAD</t>
        </is>
      </c>
      <c r="G241" t="n">
        <v>6.5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60289-2020</t>
        </is>
      </c>
      <c r="B242" s="1" t="n">
        <v>44152</v>
      </c>
      <c r="C242" s="1" t="n">
        <v>45204</v>
      </c>
      <c r="D242" t="inlineStr">
        <is>
          <t>VÄRMLANDS LÄN</t>
        </is>
      </c>
      <c r="E242" t="inlineStr">
        <is>
          <t>FILIPSTAD</t>
        </is>
      </c>
      <c r="G242" t="n">
        <v>7.6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60912-2020</t>
        </is>
      </c>
      <c r="B243" s="1" t="n">
        <v>44152</v>
      </c>
      <c r="C243" s="1" t="n">
        <v>45204</v>
      </c>
      <c r="D243" t="inlineStr">
        <is>
          <t>VÄRMLANDS LÄN</t>
        </is>
      </c>
      <c r="E243" t="inlineStr">
        <is>
          <t>FILIPSTAD</t>
        </is>
      </c>
      <c r="G243" t="n">
        <v>12.6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60740-2020</t>
        </is>
      </c>
      <c r="B244" s="1" t="n">
        <v>44153</v>
      </c>
      <c r="C244" s="1" t="n">
        <v>45204</v>
      </c>
      <c r="D244" t="inlineStr">
        <is>
          <t>VÄRMLANDS LÄN</t>
        </is>
      </c>
      <c r="E244" t="inlineStr">
        <is>
          <t>FILIPSTAD</t>
        </is>
      </c>
      <c r="G244" t="n">
        <v>5.1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62644-2020</t>
        </is>
      </c>
      <c r="B245" s="1" t="n">
        <v>44161</v>
      </c>
      <c r="C245" s="1" t="n">
        <v>45204</v>
      </c>
      <c r="D245" t="inlineStr">
        <is>
          <t>VÄRMLANDS LÄN</t>
        </is>
      </c>
      <c r="E245" t="inlineStr">
        <is>
          <t>FILIPSTAD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63224-2020</t>
        </is>
      </c>
      <c r="B246" s="1" t="n">
        <v>44163</v>
      </c>
      <c r="C246" s="1" t="n">
        <v>45204</v>
      </c>
      <c r="D246" t="inlineStr">
        <is>
          <t>VÄRMLANDS LÄN</t>
        </is>
      </c>
      <c r="E246" t="inlineStr">
        <is>
          <t>FILIPSTAD</t>
        </is>
      </c>
      <c r="G246" t="n">
        <v>9.9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64025-2020</t>
        </is>
      </c>
      <c r="B247" s="1" t="n">
        <v>44167</v>
      </c>
      <c r="C247" s="1" t="n">
        <v>45204</v>
      </c>
      <c r="D247" t="inlineStr">
        <is>
          <t>VÄRMLANDS LÄN</t>
        </is>
      </c>
      <c r="E247" t="inlineStr">
        <is>
          <t>FILIPSTAD</t>
        </is>
      </c>
      <c r="F247" t="inlineStr">
        <is>
          <t>Bergvik skog väst AB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64754-2020</t>
        </is>
      </c>
      <c r="B248" s="1" t="n">
        <v>44169</v>
      </c>
      <c r="C248" s="1" t="n">
        <v>45204</v>
      </c>
      <c r="D248" t="inlineStr">
        <is>
          <t>VÄRMLANDS LÄN</t>
        </is>
      </c>
      <c r="E248" t="inlineStr">
        <is>
          <t>FILIPSTAD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64776-2020</t>
        </is>
      </c>
      <c r="B249" s="1" t="n">
        <v>44169</v>
      </c>
      <c r="C249" s="1" t="n">
        <v>45204</v>
      </c>
      <c r="D249" t="inlineStr">
        <is>
          <t>VÄRMLANDS LÄN</t>
        </is>
      </c>
      <c r="E249" t="inlineStr">
        <is>
          <t>FILIPSTAD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64787-2020</t>
        </is>
      </c>
      <c r="B250" s="1" t="n">
        <v>44169</v>
      </c>
      <c r="C250" s="1" t="n">
        <v>45204</v>
      </c>
      <c r="D250" t="inlineStr">
        <is>
          <t>VÄRMLANDS LÄN</t>
        </is>
      </c>
      <c r="E250" t="inlineStr">
        <is>
          <t>FILIPSTAD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64622-2020</t>
        </is>
      </c>
      <c r="B251" s="1" t="n">
        <v>44169</v>
      </c>
      <c r="C251" s="1" t="n">
        <v>45204</v>
      </c>
      <c r="D251" t="inlineStr">
        <is>
          <t>VÄRMLANDS LÄN</t>
        </is>
      </c>
      <c r="E251" t="inlineStr">
        <is>
          <t>FILIPSTAD</t>
        </is>
      </c>
      <c r="F251" t="inlineStr">
        <is>
          <t>Bergvik skog väst AB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64756-2020</t>
        </is>
      </c>
      <c r="B252" s="1" t="n">
        <v>44169</v>
      </c>
      <c r="C252" s="1" t="n">
        <v>45204</v>
      </c>
      <c r="D252" t="inlineStr">
        <is>
          <t>VÄRMLANDS LÄN</t>
        </is>
      </c>
      <c r="E252" t="inlineStr">
        <is>
          <t>FILIPSTAD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64786-2020</t>
        </is>
      </c>
      <c r="B253" s="1" t="n">
        <v>44169</v>
      </c>
      <c r="C253" s="1" t="n">
        <v>45204</v>
      </c>
      <c r="D253" t="inlineStr">
        <is>
          <t>VÄRMLANDS LÄN</t>
        </is>
      </c>
      <c r="E253" t="inlineStr">
        <is>
          <t>FILIPSTAD</t>
        </is>
      </c>
      <c r="G253" t="n">
        <v>9.9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66427-2020</t>
        </is>
      </c>
      <c r="B254" s="1" t="n">
        <v>44176</v>
      </c>
      <c r="C254" s="1" t="n">
        <v>45204</v>
      </c>
      <c r="D254" t="inlineStr">
        <is>
          <t>VÄRMLANDS LÄN</t>
        </is>
      </c>
      <c r="E254" t="inlineStr">
        <is>
          <t>FILIPSTAD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66363-2020</t>
        </is>
      </c>
      <c r="B255" s="1" t="n">
        <v>44176</v>
      </c>
      <c r="C255" s="1" t="n">
        <v>45204</v>
      </c>
      <c r="D255" t="inlineStr">
        <is>
          <t>VÄRMLANDS LÄN</t>
        </is>
      </c>
      <c r="E255" t="inlineStr">
        <is>
          <t>FILIPSTAD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66804-2020</t>
        </is>
      </c>
      <c r="B256" s="1" t="n">
        <v>44179</v>
      </c>
      <c r="C256" s="1" t="n">
        <v>45204</v>
      </c>
      <c r="D256" t="inlineStr">
        <is>
          <t>VÄRMLANDS LÄN</t>
        </is>
      </c>
      <c r="E256" t="inlineStr">
        <is>
          <t>FILIPSTAD</t>
        </is>
      </c>
      <c r="F256" t="inlineStr">
        <is>
          <t>Bergvik skog väst AB</t>
        </is>
      </c>
      <c r="G256" t="n">
        <v>5.6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67852-2020</t>
        </is>
      </c>
      <c r="B257" s="1" t="n">
        <v>44182</v>
      </c>
      <c r="C257" s="1" t="n">
        <v>45204</v>
      </c>
      <c r="D257" t="inlineStr">
        <is>
          <t>VÄRMLANDS LÄN</t>
        </is>
      </c>
      <c r="E257" t="inlineStr">
        <is>
          <t>FILIPSTAD</t>
        </is>
      </c>
      <c r="G257" t="n">
        <v>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68517-2020</t>
        </is>
      </c>
      <c r="B258" s="1" t="n">
        <v>44186</v>
      </c>
      <c r="C258" s="1" t="n">
        <v>45204</v>
      </c>
      <c r="D258" t="inlineStr">
        <is>
          <t>VÄRMLANDS LÄN</t>
        </is>
      </c>
      <c r="E258" t="inlineStr">
        <is>
          <t>FILIPSTAD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68620-2020</t>
        </is>
      </c>
      <c r="B259" s="1" t="n">
        <v>44186</v>
      </c>
      <c r="C259" s="1" t="n">
        <v>45204</v>
      </c>
      <c r="D259" t="inlineStr">
        <is>
          <t>VÄRMLANDS LÄN</t>
        </is>
      </c>
      <c r="E259" t="inlineStr">
        <is>
          <t>FILIPSTAD</t>
        </is>
      </c>
      <c r="G259" t="n">
        <v>29.6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68515-2020</t>
        </is>
      </c>
      <c r="B260" s="1" t="n">
        <v>44186</v>
      </c>
      <c r="C260" s="1" t="n">
        <v>45204</v>
      </c>
      <c r="D260" t="inlineStr">
        <is>
          <t>VÄRMLANDS LÄN</t>
        </is>
      </c>
      <c r="E260" t="inlineStr">
        <is>
          <t>FILIPSTAD</t>
        </is>
      </c>
      <c r="G260" t="n">
        <v>14.7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68877-2020</t>
        </is>
      </c>
      <c r="B261" s="1" t="n">
        <v>44187</v>
      </c>
      <c r="C261" s="1" t="n">
        <v>45204</v>
      </c>
      <c r="D261" t="inlineStr">
        <is>
          <t>VÄRMLANDS LÄN</t>
        </is>
      </c>
      <c r="E261" t="inlineStr">
        <is>
          <t>FILIPSTAD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1391-2021</t>
        </is>
      </c>
      <c r="B262" s="1" t="n">
        <v>44208</v>
      </c>
      <c r="C262" s="1" t="n">
        <v>45204</v>
      </c>
      <c r="D262" t="inlineStr">
        <is>
          <t>VÄRMLANDS LÄN</t>
        </is>
      </c>
      <c r="E262" t="inlineStr">
        <is>
          <t>FILIPSTAD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2672-2021</t>
        </is>
      </c>
      <c r="B263" s="1" t="n">
        <v>44214</v>
      </c>
      <c r="C263" s="1" t="n">
        <v>45204</v>
      </c>
      <c r="D263" t="inlineStr">
        <is>
          <t>VÄRMLANDS LÄN</t>
        </is>
      </c>
      <c r="E263" t="inlineStr">
        <is>
          <t>FILIPSTAD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4420-2021</t>
        </is>
      </c>
      <c r="B264" s="1" t="n">
        <v>44224</v>
      </c>
      <c r="C264" s="1" t="n">
        <v>45204</v>
      </c>
      <c r="D264" t="inlineStr">
        <is>
          <t>VÄRMLANDS LÄN</t>
        </is>
      </c>
      <c r="E264" t="inlineStr">
        <is>
          <t>FILIPSTAD</t>
        </is>
      </c>
      <c r="F264" t="inlineStr">
        <is>
          <t>Bergvik skog väst AB</t>
        </is>
      </c>
      <c r="G264" t="n">
        <v>23.1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4619-2021</t>
        </is>
      </c>
      <c r="B265" s="1" t="n">
        <v>44224</v>
      </c>
      <c r="C265" s="1" t="n">
        <v>45204</v>
      </c>
      <c r="D265" t="inlineStr">
        <is>
          <t>VÄRMLANDS LÄN</t>
        </is>
      </c>
      <c r="E265" t="inlineStr">
        <is>
          <t>FILIPSTAD</t>
        </is>
      </c>
      <c r="G265" t="n">
        <v>0.2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4617-2021</t>
        </is>
      </c>
      <c r="B266" s="1" t="n">
        <v>44224</v>
      </c>
      <c r="C266" s="1" t="n">
        <v>45204</v>
      </c>
      <c r="D266" t="inlineStr">
        <is>
          <t>VÄRMLANDS LÄN</t>
        </is>
      </c>
      <c r="E266" t="inlineStr">
        <is>
          <t>FILIPSTAD</t>
        </is>
      </c>
      <c r="G266" t="n">
        <v>2.1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4475-2021</t>
        </is>
      </c>
      <c r="B267" s="1" t="n">
        <v>44224</v>
      </c>
      <c r="C267" s="1" t="n">
        <v>45204</v>
      </c>
      <c r="D267" t="inlineStr">
        <is>
          <t>VÄRMLANDS LÄN</t>
        </is>
      </c>
      <c r="E267" t="inlineStr">
        <is>
          <t>FILIPSTAD</t>
        </is>
      </c>
      <c r="G267" t="n">
        <v>3.8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4738-2021</t>
        </is>
      </c>
      <c r="B268" s="1" t="n">
        <v>44225</v>
      </c>
      <c r="C268" s="1" t="n">
        <v>45204</v>
      </c>
      <c r="D268" t="inlineStr">
        <is>
          <t>VÄRMLANDS LÄN</t>
        </is>
      </c>
      <c r="E268" t="inlineStr">
        <is>
          <t>FILIPSTAD</t>
        </is>
      </c>
      <c r="F268" t="inlineStr">
        <is>
          <t>Bergvik skog väst AB</t>
        </is>
      </c>
      <c r="G268" t="n">
        <v>14.7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5141-2021</t>
        </is>
      </c>
      <c r="B269" s="1" t="n">
        <v>44228</v>
      </c>
      <c r="C269" s="1" t="n">
        <v>45204</v>
      </c>
      <c r="D269" t="inlineStr">
        <is>
          <t>VÄRMLANDS LÄN</t>
        </is>
      </c>
      <c r="E269" t="inlineStr">
        <is>
          <t>FILIPSTAD</t>
        </is>
      </c>
      <c r="F269" t="inlineStr">
        <is>
          <t>Bergvik skog väst AB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5176-2021</t>
        </is>
      </c>
      <c r="B270" s="1" t="n">
        <v>44228</v>
      </c>
      <c r="C270" s="1" t="n">
        <v>45204</v>
      </c>
      <c r="D270" t="inlineStr">
        <is>
          <t>VÄRMLANDS LÄN</t>
        </is>
      </c>
      <c r="E270" t="inlineStr">
        <is>
          <t>FILIPSTAD</t>
        </is>
      </c>
      <c r="F270" t="inlineStr">
        <is>
          <t>Bergvik skog väst AB</t>
        </is>
      </c>
      <c r="G270" t="n">
        <v>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5342-2021</t>
        </is>
      </c>
      <c r="B271" s="1" t="n">
        <v>44229</v>
      </c>
      <c r="C271" s="1" t="n">
        <v>45204</v>
      </c>
      <c r="D271" t="inlineStr">
        <is>
          <t>VÄRMLANDS LÄN</t>
        </is>
      </c>
      <c r="E271" t="inlineStr">
        <is>
          <t>FILIPSTAD</t>
        </is>
      </c>
      <c r="F271" t="inlineStr">
        <is>
          <t>Bergvik skog väst AB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5729-2021</t>
        </is>
      </c>
      <c r="B272" s="1" t="n">
        <v>44229</v>
      </c>
      <c r="C272" s="1" t="n">
        <v>45204</v>
      </c>
      <c r="D272" t="inlineStr">
        <is>
          <t>VÄRMLANDS LÄN</t>
        </is>
      </c>
      <c r="E272" t="inlineStr">
        <is>
          <t>FILIPSTAD</t>
        </is>
      </c>
      <c r="G272" t="n">
        <v>2.8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5834-2021</t>
        </is>
      </c>
      <c r="B273" s="1" t="n">
        <v>44231</v>
      </c>
      <c r="C273" s="1" t="n">
        <v>45204</v>
      </c>
      <c r="D273" t="inlineStr">
        <is>
          <t>VÄRMLANDS LÄN</t>
        </is>
      </c>
      <c r="E273" t="inlineStr">
        <is>
          <t>FILIPSTAD</t>
        </is>
      </c>
      <c r="F273" t="inlineStr">
        <is>
          <t>Bergvik skog väst AB</t>
        </is>
      </c>
      <c r="G273" t="n">
        <v>9.699999999999999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6539-2021</t>
        </is>
      </c>
      <c r="B274" s="1" t="n">
        <v>44235</v>
      </c>
      <c r="C274" s="1" t="n">
        <v>45204</v>
      </c>
      <c r="D274" t="inlineStr">
        <is>
          <t>VÄRMLANDS LÄN</t>
        </is>
      </c>
      <c r="E274" t="inlineStr">
        <is>
          <t>FILIPSTAD</t>
        </is>
      </c>
      <c r="F274" t="inlineStr">
        <is>
          <t>Bergvik skog väst AB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6542-2021</t>
        </is>
      </c>
      <c r="B275" s="1" t="n">
        <v>44235</v>
      </c>
      <c r="C275" s="1" t="n">
        <v>45204</v>
      </c>
      <c r="D275" t="inlineStr">
        <is>
          <t>VÄRMLANDS LÄN</t>
        </is>
      </c>
      <c r="E275" t="inlineStr">
        <is>
          <t>FILIPSTAD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6770-2021</t>
        </is>
      </c>
      <c r="B276" s="1" t="n">
        <v>44236</v>
      </c>
      <c r="C276" s="1" t="n">
        <v>45204</v>
      </c>
      <c r="D276" t="inlineStr">
        <is>
          <t>VÄRMLANDS LÄN</t>
        </is>
      </c>
      <c r="E276" t="inlineStr">
        <is>
          <t>FILIPSTAD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7593-2021</t>
        </is>
      </c>
      <c r="B277" s="1" t="n">
        <v>44241</v>
      </c>
      <c r="C277" s="1" t="n">
        <v>45204</v>
      </c>
      <c r="D277" t="inlineStr">
        <is>
          <t>VÄRMLANDS LÄN</t>
        </is>
      </c>
      <c r="E277" t="inlineStr">
        <is>
          <t>FILIPSTAD</t>
        </is>
      </c>
      <c r="G277" t="n">
        <v>10.8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10501-2021</t>
        </is>
      </c>
      <c r="B278" s="1" t="n">
        <v>44258</v>
      </c>
      <c r="C278" s="1" t="n">
        <v>45204</v>
      </c>
      <c r="D278" t="inlineStr">
        <is>
          <t>VÄRMLANDS LÄN</t>
        </is>
      </c>
      <c r="E278" t="inlineStr">
        <is>
          <t>FILIPSTAD</t>
        </is>
      </c>
      <c r="G278" t="n">
        <v>4.8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13932-2021</t>
        </is>
      </c>
      <c r="B279" s="1" t="n">
        <v>44277</v>
      </c>
      <c r="C279" s="1" t="n">
        <v>45204</v>
      </c>
      <c r="D279" t="inlineStr">
        <is>
          <t>VÄRMLANDS LÄN</t>
        </is>
      </c>
      <c r="E279" t="inlineStr">
        <is>
          <t>FILIPSTAD</t>
        </is>
      </c>
      <c r="F279" t="inlineStr">
        <is>
          <t>Bergvik skog väst AB</t>
        </is>
      </c>
      <c r="G279" t="n">
        <v>13.7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17807-2021</t>
        </is>
      </c>
      <c r="B280" s="1" t="n">
        <v>44300</v>
      </c>
      <c r="C280" s="1" t="n">
        <v>45204</v>
      </c>
      <c r="D280" t="inlineStr">
        <is>
          <t>VÄRMLANDS LÄN</t>
        </is>
      </c>
      <c r="E280" t="inlineStr">
        <is>
          <t>FILIPSTAD</t>
        </is>
      </c>
      <c r="G280" t="n">
        <v>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17813-2021</t>
        </is>
      </c>
      <c r="B281" s="1" t="n">
        <v>44300</v>
      </c>
      <c r="C281" s="1" t="n">
        <v>45204</v>
      </c>
      <c r="D281" t="inlineStr">
        <is>
          <t>VÄRMLANDS LÄN</t>
        </is>
      </c>
      <c r="E281" t="inlineStr">
        <is>
          <t>FILIPSTAD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17809-2021</t>
        </is>
      </c>
      <c r="B282" s="1" t="n">
        <v>44300</v>
      </c>
      <c r="C282" s="1" t="n">
        <v>45204</v>
      </c>
      <c r="D282" t="inlineStr">
        <is>
          <t>VÄRMLANDS LÄN</t>
        </is>
      </c>
      <c r="E282" t="inlineStr">
        <is>
          <t>FILIPSTAD</t>
        </is>
      </c>
      <c r="G282" t="n">
        <v>2.9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22933-2021</t>
        </is>
      </c>
      <c r="B283" s="1" t="n">
        <v>44327</v>
      </c>
      <c r="C283" s="1" t="n">
        <v>45204</v>
      </c>
      <c r="D283" t="inlineStr">
        <is>
          <t>VÄRMLANDS LÄN</t>
        </is>
      </c>
      <c r="E283" t="inlineStr">
        <is>
          <t>FILIPSTAD</t>
        </is>
      </c>
      <c r="G283" t="n">
        <v>9.1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22930-2021</t>
        </is>
      </c>
      <c r="B284" s="1" t="n">
        <v>44327</v>
      </c>
      <c r="C284" s="1" t="n">
        <v>45204</v>
      </c>
      <c r="D284" t="inlineStr">
        <is>
          <t>VÄRMLANDS LÄN</t>
        </is>
      </c>
      <c r="E284" t="inlineStr">
        <is>
          <t>FILIPSTAD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23236-2021</t>
        </is>
      </c>
      <c r="B285" s="1" t="n">
        <v>44333</v>
      </c>
      <c r="C285" s="1" t="n">
        <v>45204</v>
      </c>
      <c r="D285" t="inlineStr">
        <is>
          <t>VÄRMLANDS LÄN</t>
        </is>
      </c>
      <c r="E285" t="inlineStr">
        <is>
          <t>FILIPSTAD</t>
        </is>
      </c>
      <c r="F285" t="inlineStr">
        <is>
          <t>Kyrkan</t>
        </is>
      </c>
      <c r="G285" t="n">
        <v>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26377-2021</t>
        </is>
      </c>
      <c r="B286" s="1" t="n">
        <v>44347</v>
      </c>
      <c r="C286" s="1" t="n">
        <v>45204</v>
      </c>
      <c r="D286" t="inlineStr">
        <is>
          <t>VÄRMLANDS LÄN</t>
        </is>
      </c>
      <c r="E286" t="inlineStr">
        <is>
          <t>FILIPSTAD</t>
        </is>
      </c>
      <c r="F286" t="inlineStr">
        <is>
          <t>Bergvik skog väst AB</t>
        </is>
      </c>
      <c r="G286" t="n">
        <v>25.9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30524-2021</t>
        </is>
      </c>
      <c r="B287" s="1" t="n">
        <v>44364</v>
      </c>
      <c r="C287" s="1" t="n">
        <v>45204</v>
      </c>
      <c r="D287" t="inlineStr">
        <is>
          <t>VÄRMLANDS LÄN</t>
        </is>
      </c>
      <c r="E287" t="inlineStr">
        <is>
          <t>FILIPSTAD</t>
        </is>
      </c>
      <c r="F287" t="inlineStr">
        <is>
          <t>Bergvik skog väst AB</t>
        </is>
      </c>
      <c r="G287" t="n">
        <v>2.6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36042-2021</t>
        </is>
      </c>
      <c r="B288" s="1" t="n">
        <v>44386</v>
      </c>
      <c r="C288" s="1" t="n">
        <v>45204</v>
      </c>
      <c r="D288" t="inlineStr">
        <is>
          <t>VÄRMLANDS LÄN</t>
        </is>
      </c>
      <c r="E288" t="inlineStr">
        <is>
          <t>FILIPSTAD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35737-2021</t>
        </is>
      </c>
      <c r="B289" s="1" t="n">
        <v>44386</v>
      </c>
      <c r="C289" s="1" t="n">
        <v>45204</v>
      </c>
      <c r="D289" t="inlineStr">
        <is>
          <t>VÄRMLANDS LÄN</t>
        </is>
      </c>
      <c r="E289" t="inlineStr">
        <is>
          <t>FILIPSTAD</t>
        </is>
      </c>
      <c r="F289" t="inlineStr">
        <is>
          <t>Bergvik skog väst AB</t>
        </is>
      </c>
      <c r="G289" t="n">
        <v>3.8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37008-2021</t>
        </is>
      </c>
      <c r="B290" s="1" t="n">
        <v>44393</v>
      </c>
      <c r="C290" s="1" t="n">
        <v>45204</v>
      </c>
      <c r="D290" t="inlineStr">
        <is>
          <t>VÄRMLANDS LÄN</t>
        </is>
      </c>
      <c r="E290" t="inlineStr">
        <is>
          <t>FILIPSTAD</t>
        </is>
      </c>
      <c r="G290" t="n">
        <v>4.2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37784-2021</t>
        </is>
      </c>
      <c r="B291" s="1" t="n">
        <v>44401</v>
      </c>
      <c r="C291" s="1" t="n">
        <v>45204</v>
      </c>
      <c r="D291" t="inlineStr">
        <is>
          <t>VÄRMLANDS LÄN</t>
        </is>
      </c>
      <c r="E291" t="inlineStr">
        <is>
          <t>FILIPSTAD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43634-2021</t>
        </is>
      </c>
      <c r="B292" s="1" t="n">
        <v>44433</v>
      </c>
      <c r="C292" s="1" t="n">
        <v>45204</v>
      </c>
      <c r="D292" t="inlineStr">
        <is>
          <t>VÄRMLANDS LÄN</t>
        </is>
      </c>
      <c r="E292" t="inlineStr">
        <is>
          <t>FILIPSTAD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43643-2021</t>
        </is>
      </c>
      <c r="B293" s="1" t="n">
        <v>44433</v>
      </c>
      <c r="C293" s="1" t="n">
        <v>45204</v>
      </c>
      <c r="D293" t="inlineStr">
        <is>
          <t>VÄRMLANDS LÄN</t>
        </is>
      </c>
      <c r="E293" t="inlineStr">
        <is>
          <t>FILIPSTAD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45139-2021</t>
        </is>
      </c>
      <c r="B294" s="1" t="n">
        <v>44439</v>
      </c>
      <c r="C294" s="1" t="n">
        <v>45204</v>
      </c>
      <c r="D294" t="inlineStr">
        <is>
          <t>VÄRMLANDS LÄN</t>
        </is>
      </c>
      <c r="E294" t="inlineStr">
        <is>
          <t>FILIPSTAD</t>
        </is>
      </c>
      <c r="F294" t="inlineStr">
        <is>
          <t>Bergvik skog väst AB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46546-2021</t>
        </is>
      </c>
      <c r="B295" s="1" t="n">
        <v>44445</v>
      </c>
      <c r="C295" s="1" t="n">
        <v>45204</v>
      </c>
      <c r="D295" t="inlineStr">
        <is>
          <t>VÄRMLANDS LÄN</t>
        </is>
      </c>
      <c r="E295" t="inlineStr">
        <is>
          <t>FILIPSTAD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47673-2021</t>
        </is>
      </c>
      <c r="B296" s="1" t="n">
        <v>44448</v>
      </c>
      <c r="C296" s="1" t="n">
        <v>45204</v>
      </c>
      <c r="D296" t="inlineStr">
        <is>
          <t>VÄRMLANDS LÄN</t>
        </is>
      </c>
      <c r="E296" t="inlineStr">
        <is>
          <t>FILIPSTAD</t>
        </is>
      </c>
      <c r="F296" t="inlineStr">
        <is>
          <t>Bergvik skog väst AB</t>
        </is>
      </c>
      <c r="G296" t="n">
        <v>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48101-2021</t>
        </is>
      </c>
      <c r="B297" s="1" t="n">
        <v>44449</v>
      </c>
      <c r="C297" s="1" t="n">
        <v>45204</v>
      </c>
      <c r="D297" t="inlineStr">
        <is>
          <t>VÄRMLANDS LÄN</t>
        </is>
      </c>
      <c r="E297" t="inlineStr">
        <is>
          <t>FILIPSTAD</t>
        </is>
      </c>
      <c r="F297" t="inlineStr">
        <is>
          <t>Bergvik skog väst AB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49736-2021</t>
        </is>
      </c>
      <c r="B298" s="1" t="n">
        <v>44453</v>
      </c>
      <c r="C298" s="1" t="n">
        <v>45204</v>
      </c>
      <c r="D298" t="inlineStr">
        <is>
          <t>VÄRMLANDS LÄN</t>
        </is>
      </c>
      <c r="E298" t="inlineStr">
        <is>
          <t>FILIPSTAD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49999-2021</t>
        </is>
      </c>
      <c r="B299" s="1" t="n">
        <v>44454</v>
      </c>
      <c r="C299" s="1" t="n">
        <v>45204</v>
      </c>
      <c r="D299" t="inlineStr">
        <is>
          <t>VÄRMLANDS LÄN</t>
        </is>
      </c>
      <c r="E299" t="inlineStr">
        <is>
          <t>FILIPSTAD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50009-2021</t>
        </is>
      </c>
      <c r="B300" s="1" t="n">
        <v>44454</v>
      </c>
      <c r="C300" s="1" t="n">
        <v>45204</v>
      </c>
      <c r="D300" t="inlineStr">
        <is>
          <t>VÄRMLANDS LÄN</t>
        </is>
      </c>
      <c r="E300" t="inlineStr">
        <is>
          <t>FILIPSTAD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52986-2021</t>
        </is>
      </c>
      <c r="B301" s="1" t="n">
        <v>44467</v>
      </c>
      <c r="C301" s="1" t="n">
        <v>45204</v>
      </c>
      <c r="D301" t="inlineStr">
        <is>
          <t>VÄRMLANDS LÄN</t>
        </is>
      </c>
      <c r="E301" t="inlineStr">
        <is>
          <t>FILIPSTAD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52977-2021</t>
        </is>
      </c>
      <c r="B302" s="1" t="n">
        <v>44467</v>
      </c>
      <c r="C302" s="1" t="n">
        <v>45204</v>
      </c>
      <c r="D302" t="inlineStr">
        <is>
          <t>VÄRMLANDS LÄN</t>
        </is>
      </c>
      <c r="E302" t="inlineStr">
        <is>
          <t>FILIPSTAD</t>
        </is>
      </c>
      <c r="G302" t="n">
        <v>4.3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54247-2021</t>
        </is>
      </c>
      <c r="B303" s="1" t="n">
        <v>44470</v>
      </c>
      <c r="C303" s="1" t="n">
        <v>45204</v>
      </c>
      <c r="D303" t="inlineStr">
        <is>
          <t>VÄRMLANDS LÄN</t>
        </is>
      </c>
      <c r="E303" t="inlineStr">
        <is>
          <t>FILIPSTAD</t>
        </is>
      </c>
      <c r="F303" t="inlineStr">
        <is>
          <t>Bergvik skog väst AB</t>
        </is>
      </c>
      <c r="G303" t="n">
        <v>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54008-2021</t>
        </is>
      </c>
      <c r="B304" s="1" t="n">
        <v>44470</v>
      </c>
      <c r="C304" s="1" t="n">
        <v>45204</v>
      </c>
      <c r="D304" t="inlineStr">
        <is>
          <t>VÄRMLANDS LÄN</t>
        </is>
      </c>
      <c r="E304" t="inlineStr">
        <is>
          <t>FILIPSTAD</t>
        </is>
      </c>
      <c r="G304" t="n">
        <v>2.1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57090-2021</t>
        </is>
      </c>
      <c r="B305" s="1" t="n">
        <v>44482</v>
      </c>
      <c r="C305" s="1" t="n">
        <v>45204</v>
      </c>
      <c r="D305" t="inlineStr">
        <is>
          <t>VÄRMLANDS LÄN</t>
        </is>
      </c>
      <c r="E305" t="inlineStr">
        <is>
          <t>FILIPSTAD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57087-2021</t>
        </is>
      </c>
      <c r="B306" s="1" t="n">
        <v>44482</v>
      </c>
      <c r="C306" s="1" t="n">
        <v>45204</v>
      </c>
      <c r="D306" t="inlineStr">
        <is>
          <t>VÄRMLANDS LÄN</t>
        </is>
      </c>
      <c r="E306" t="inlineStr">
        <is>
          <t>FILIPSTAD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58718-2021</t>
        </is>
      </c>
      <c r="B307" s="1" t="n">
        <v>44489</v>
      </c>
      <c r="C307" s="1" t="n">
        <v>45204</v>
      </c>
      <c r="D307" t="inlineStr">
        <is>
          <t>VÄRMLANDS LÄN</t>
        </is>
      </c>
      <c r="E307" t="inlineStr">
        <is>
          <t>FILIPSTAD</t>
        </is>
      </c>
      <c r="F307" t="inlineStr">
        <is>
          <t>Bergvik skog väst AB</t>
        </is>
      </c>
      <c r="G307" t="n">
        <v>12.2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60374-2021</t>
        </is>
      </c>
      <c r="B308" s="1" t="n">
        <v>44496</v>
      </c>
      <c r="C308" s="1" t="n">
        <v>45204</v>
      </c>
      <c r="D308" t="inlineStr">
        <is>
          <t>VÄRMLANDS LÄN</t>
        </is>
      </c>
      <c r="E308" t="inlineStr">
        <is>
          <t>FILIPSTAD</t>
        </is>
      </c>
      <c r="G308" t="n">
        <v>6.2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61673-2021</t>
        </is>
      </c>
      <c r="B309" s="1" t="n">
        <v>44501</v>
      </c>
      <c r="C309" s="1" t="n">
        <v>45204</v>
      </c>
      <c r="D309" t="inlineStr">
        <is>
          <t>VÄRMLANDS LÄN</t>
        </is>
      </c>
      <c r="E309" t="inlineStr">
        <is>
          <t>FILIPSTAD</t>
        </is>
      </c>
      <c r="F309" t="inlineStr">
        <is>
          <t>Bergvik skog väst AB</t>
        </is>
      </c>
      <c r="G309" t="n">
        <v>14.1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63144-2021</t>
        </is>
      </c>
      <c r="B310" s="1" t="n">
        <v>44505</v>
      </c>
      <c r="C310" s="1" t="n">
        <v>45204</v>
      </c>
      <c r="D310" t="inlineStr">
        <is>
          <t>VÄRMLANDS LÄN</t>
        </is>
      </c>
      <c r="E310" t="inlineStr">
        <is>
          <t>FILIPSTAD</t>
        </is>
      </c>
      <c r="G310" t="n">
        <v>24.3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63140-2021</t>
        </is>
      </c>
      <c r="B311" s="1" t="n">
        <v>44505</v>
      </c>
      <c r="C311" s="1" t="n">
        <v>45204</v>
      </c>
      <c r="D311" t="inlineStr">
        <is>
          <t>VÄRMLANDS LÄN</t>
        </is>
      </c>
      <c r="E311" t="inlineStr">
        <is>
          <t>FILIPSTAD</t>
        </is>
      </c>
      <c r="G311" t="n">
        <v>11.5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63714-2021</t>
        </is>
      </c>
      <c r="B312" s="1" t="n">
        <v>44505</v>
      </c>
      <c r="C312" s="1" t="n">
        <v>45204</v>
      </c>
      <c r="D312" t="inlineStr">
        <is>
          <t>VÄRMLANDS LÄN</t>
        </is>
      </c>
      <c r="E312" t="inlineStr">
        <is>
          <t>FILIPSTAD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63482-2021</t>
        </is>
      </c>
      <c r="B313" s="1" t="n">
        <v>44508</v>
      </c>
      <c r="C313" s="1" t="n">
        <v>45204</v>
      </c>
      <c r="D313" t="inlineStr">
        <is>
          <t>VÄRMLANDS LÄN</t>
        </is>
      </c>
      <c r="E313" t="inlineStr">
        <is>
          <t>FILIPSTAD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65167-2021</t>
        </is>
      </c>
      <c r="B314" s="1" t="n">
        <v>44515</v>
      </c>
      <c r="C314" s="1" t="n">
        <v>45204</v>
      </c>
      <c r="D314" t="inlineStr">
        <is>
          <t>VÄRMLANDS LÄN</t>
        </is>
      </c>
      <c r="E314" t="inlineStr">
        <is>
          <t>FILIPSTAD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65183-2021</t>
        </is>
      </c>
      <c r="B315" s="1" t="n">
        <v>44515</v>
      </c>
      <c r="C315" s="1" t="n">
        <v>45204</v>
      </c>
      <c r="D315" t="inlineStr">
        <is>
          <t>VÄRMLANDS LÄN</t>
        </is>
      </c>
      <c r="E315" t="inlineStr">
        <is>
          <t>FILIPSTAD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65298-2021</t>
        </is>
      </c>
      <c r="B316" s="1" t="n">
        <v>44515</v>
      </c>
      <c r="C316" s="1" t="n">
        <v>45204</v>
      </c>
      <c r="D316" t="inlineStr">
        <is>
          <t>VÄRMLANDS LÄN</t>
        </is>
      </c>
      <c r="E316" t="inlineStr">
        <is>
          <t>FILIPSTAD</t>
        </is>
      </c>
      <c r="F316" t="inlineStr">
        <is>
          <t>Bergvik skog väst AB</t>
        </is>
      </c>
      <c r="G316" t="n">
        <v>3.5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65174-2021</t>
        </is>
      </c>
      <c r="B317" s="1" t="n">
        <v>44515</v>
      </c>
      <c r="C317" s="1" t="n">
        <v>45204</v>
      </c>
      <c r="D317" t="inlineStr">
        <is>
          <t>VÄRMLANDS LÄN</t>
        </is>
      </c>
      <c r="E317" t="inlineStr">
        <is>
          <t>FILIPSTAD</t>
        </is>
      </c>
      <c r="G317" t="n">
        <v>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65354-2021</t>
        </is>
      </c>
      <c r="B318" s="1" t="n">
        <v>44515</v>
      </c>
      <c r="C318" s="1" t="n">
        <v>45204</v>
      </c>
      <c r="D318" t="inlineStr">
        <is>
          <t>VÄRMLANDS LÄN</t>
        </is>
      </c>
      <c r="E318" t="inlineStr">
        <is>
          <t>FILIPSTAD</t>
        </is>
      </c>
      <c r="F318" t="inlineStr">
        <is>
          <t>Bergvik skog väst AB</t>
        </is>
      </c>
      <c r="G318" t="n">
        <v>32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67445-2021</t>
        </is>
      </c>
      <c r="B319" s="1" t="n">
        <v>44524</v>
      </c>
      <c r="C319" s="1" t="n">
        <v>45204</v>
      </c>
      <c r="D319" t="inlineStr">
        <is>
          <t>VÄRMLANDS LÄN</t>
        </is>
      </c>
      <c r="E319" t="inlineStr">
        <is>
          <t>FILIPSTAD</t>
        </is>
      </c>
      <c r="G319" t="n">
        <v>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69658-2021</t>
        </is>
      </c>
      <c r="B320" s="1" t="n">
        <v>44532</v>
      </c>
      <c r="C320" s="1" t="n">
        <v>45204</v>
      </c>
      <c r="D320" t="inlineStr">
        <is>
          <t>VÄRMLANDS LÄN</t>
        </is>
      </c>
      <c r="E320" t="inlineStr">
        <is>
          <t>FILIPSTAD</t>
        </is>
      </c>
      <c r="G320" t="n">
        <v>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70276-2021</t>
        </is>
      </c>
      <c r="B321" s="1" t="n">
        <v>44536</v>
      </c>
      <c r="C321" s="1" t="n">
        <v>45204</v>
      </c>
      <c r="D321" t="inlineStr">
        <is>
          <t>VÄRMLANDS LÄN</t>
        </is>
      </c>
      <c r="E321" t="inlineStr">
        <is>
          <t>FILIPSTAD</t>
        </is>
      </c>
      <c r="F321" t="inlineStr">
        <is>
          <t>Bergvik skog väst AB</t>
        </is>
      </c>
      <c r="G321" t="n">
        <v>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70732-2021</t>
        </is>
      </c>
      <c r="B322" s="1" t="n">
        <v>44537</v>
      </c>
      <c r="C322" s="1" t="n">
        <v>45204</v>
      </c>
      <c r="D322" t="inlineStr">
        <is>
          <t>VÄRMLANDS LÄN</t>
        </is>
      </c>
      <c r="E322" t="inlineStr">
        <is>
          <t>FILIPSTAD</t>
        </is>
      </c>
      <c r="F322" t="inlineStr">
        <is>
          <t>Bergvik skog väst AB</t>
        </is>
      </c>
      <c r="G322" t="n">
        <v>13.8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72118-2021</t>
        </is>
      </c>
      <c r="B323" s="1" t="n">
        <v>44543</v>
      </c>
      <c r="C323" s="1" t="n">
        <v>45204</v>
      </c>
      <c r="D323" t="inlineStr">
        <is>
          <t>VÄRMLANDS LÄN</t>
        </is>
      </c>
      <c r="E323" t="inlineStr">
        <is>
          <t>FILIPSTAD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72334-2021</t>
        </is>
      </c>
      <c r="B324" s="1" t="n">
        <v>44545</v>
      </c>
      <c r="C324" s="1" t="n">
        <v>45204</v>
      </c>
      <c r="D324" t="inlineStr">
        <is>
          <t>VÄRMLANDS LÄN</t>
        </is>
      </c>
      <c r="E324" t="inlineStr">
        <is>
          <t>FILIPSTAD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72564-2021</t>
        </is>
      </c>
      <c r="B325" s="1" t="n">
        <v>44546</v>
      </c>
      <c r="C325" s="1" t="n">
        <v>45204</v>
      </c>
      <c r="D325" t="inlineStr">
        <is>
          <t>VÄRMLANDS LÄN</t>
        </is>
      </c>
      <c r="E325" t="inlineStr">
        <is>
          <t>FILIPSTAD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73664-2021</t>
        </is>
      </c>
      <c r="B326" s="1" t="n">
        <v>44552</v>
      </c>
      <c r="C326" s="1" t="n">
        <v>45204</v>
      </c>
      <c r="D326" t="inlineStr">
        <is>
          <t>VÄRMLANDS LÄN</t>
        </is>
      </c>
      <c r="E326" t="inlineStr">
        <is>
          <t>FILIPSTAD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4191-2022</t>
        </is>
      </c>
      <c r="B327" s="1" t="n">
        <v>44588</v>
      </c>
      <c r="C327" s="1" t="n">
        <v>45204</v>
      </c>
      <c r="D327" t="inlineStr">
        <is>
          <t>VÄRMLANDS LÄN</t>
        </is>
      </c>
      <c r="E327" t="inlineStr">
        <is>
          <t>FILIPSTAD</t>
        </is>
      </c>
      <c r="F327" t="inlineStr">
        <is>
          <t>Kommuner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5750-2022</t>
        </is>
      </c>
      <c r="B328" s="1" t="n">
        <v>44596</v>
      </c>
      <c r="C328" s="1" t="n">
        <v>45204</v>
      </c>
      <c r="D328" t="inlineStr">
        <is>
          <t>VÄRMLANDS LÄN</t>
        </is>
      </c>
      <c r="E328" t="inlineStr">
        <is>
          <t>FILIPSTAD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5754-2022</t>
        </is>
      </c>
      <c r="B329" s="1" t="n">
        <v>44596</v>
      </c>
      <c r="C329" s="1" t="n">
        <v>45204</v>
      </c>
      <c r="D329" t="inlineStr">
        <is>
          <t>VÄRMLANDS LÄN</t>
        </is>
      </c>
      <c r="E329" t="inlineStr">
        <is>
          <t>FILIPSTAD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5928-2022</t>
        </is>
      </c>
      <c r="B330" s="1" t="n">
        <v>44598</v>
      </c>
      <c r="C330" s="1" t="n">
        <v>45204</v>
      </c>
      <c r="D330" t="inlineStr">
        <is>
          <t>VÄRMLANDS LÄN</t>
        </is>
      </c>
      <c r="E330" t="inlineStr">
        <is>
          <t>FILIPSTAD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7292-2022</t>
        </is>
      </c>
      <c r="B331" s="1" t="n">
        <v>44606</v>
      </c>
      <c r="C331" s="1" t="n">
        <v>45204</v>
      </c>
      <c r="D331" t="inlineStr">
        <is>
          <t>VÄRMLANDS LÄN</t>
        </is>
      </c>
      <c r="E331" t="inlineStr">
        <is>
          <t>FILIPSTAD</t>
        </is>
      </c>
      <c r="F331" t="inlineStr">
        <is>
          <t>Bergvik skog väst AB</t>
        </is>
      </c>
      <c r="G331" t="n">
        <v>4.8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8482-2022</t>
        </is>
      </c>
      <c r="B332" s="1" t="n">
        <v>44613</v>
      </c>
      <c r="C332" s="1" t="n">
        <v>45204</v>
      </c>
      <c r="D332" t="inlineStr">
        <is>
          <t>VÄRMLANDS LÄN</t>
        </is>
      </c>
      <c r="E332" t="inlineStr">
        <is>
          <t>FILIPSTAD</t>
        </is>
      </c>
      <c r="F332" t="inlineStr">
        <is>
          <t>Bergvik skog väst AB</t>
        </is>
      </c>
      <c r="G332" t="n">
        <v>5.2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14077-2022</t>
        </is>
      </c>
      <c r="B333" s="1" t="n">
        <v>44651</v>
      </c>
      <c r="C333" s="1" t="n">
        <v>45204</v>
      </c>
      <c r="D333" t="inlineStr">
        <is>
          <t>VÄRMLANDS LÄN</t>
        </is>
      </c>
      <c r="E333" t="inlineStr">
        <is>
          <t>FILIPSTAD</t>
        </is>
      </c>
      <c r="F333" t="inlineStr">
        <is>
          <t>Bergvik skog väst AB</t>
        </is>
      </c>
      <c r="G333" t="n">
        <v>18.7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14074-2022</t>
        </is>
      </c>
      <c r="B334" s="1" t="n">
        <v>44651</v>
      </c>
      <c r="C334" s="1" t="n">
        <v>45204</v>
      </c>
      <c r="D334" t="inlineStr">
        <is>
          <t>VÄRMLANDS LÄN</t>
        </is>
      </c>
      <c r="E334" t="inlineStr">
        <is>
          <t>FILIPSTAD</t>
        </is>
      </c>
      <c r="F334" t="inlineStr">
        <is>
          <t>Bergvik skog väst AB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14582-2022</t>
        </is>
      </c>
      <c r="B335" s="1" t="n">
        <v>44655</v>
      </c>
      <c r="C335" s="1" t="n">
        <v>45204</v>
      </c>
      <c r="D335" t="inlineStr">
        <is>
          <t>VÄRMLANDS LÄN</t>
        </is>
      </c>
      <c r="E335" t="inlineStr">
        <is>
          <t>FILIPSTAD</t>
        </is>
      </c>
      <c r="F335" t="inlineStr">
        <is>
          <t>Bergvik skog väst AB</t>
        </is>
      </c>
      <c r="G335" t="n">
        <v>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15932-2022</t>
        </is>
      </c>
      <c r="B336" s="1" t="n">
        <v>44664</v>
      </c>
      <c r="C336" s="1" t="n">
        <v>45204</v>
      </c>
      <c r="D336" t="inlineStr">
        <is>
          <t>VÄRMLANDS LÄN</t>
        </is>
      </c>
      <c r="E336" t="inlineStr">
        <is>
          <t>FILIPSTAD</t>
        </is>
      </c>
      <c r="F336" t="inlineStr">
        <is>
          <t>Bergvik skog väst AB</t>
        </is>
      </c>
      <c r="G336" t="n">
        <v>11.5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15901-2022</t>
        </is>
      </c>
      <c r="B337" s="1" t="n">
        <v>44664</v>
      </c>
      <c r="C337" s="1" t="n">
        <v>45204</v>
      </c>
      <c r="D337" t="inlineStr">
        <is>
          <t>VÄRMLANDS LÄN</t>
        </is>
      </c>
      <c r="E337" t="inlineStr">
        <is>
          <t>FILIPSTAD</t>
        </is>
      </c>
      <c r="F337" t="inlineStr">
        <is>
          <t>Bergvik skog väst AB</t>
        </is>
      </c>
      <c r="G337" t="n">
        <v>23.7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16303-2022</t>
        </is>
      </c>
      <c r="B338" s="1" t="n">
        <v>44670</v>
      </c>
      <c r="C338" s="1" t="n">
        <v>45204</v>
      </c>
      <c r="D338" t="inlineStr">
        <is>
          <t>VÄRMLANDS LÄN</t>
        </is>
      </c>
      <c r="E338" t="inlineStr">
        <is>
          <t>FILIPSTAD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16591-2022</t>
        </is>
      </c>
      <c r="B339" s="1" t="n">
        <v>44672</v>
      </c>
      <c r="C339" s="1" t="n">
        <v>45204</v>
      </c>
      <c r="D339" t="inlineStr">
        <is>
          <t>VÄRMLANDS LÄN</t>
        </is>
      </c>
      <c r="E339" t="inlineStr">
        <is>
          <t>FILIPSTAD</t>
        </is>
      </c>
      <c r="G339" t="n">
        <v>2.9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19018-2022</t>
        </is>
      </c>
      <c r="B340" s="1" t="n">
        <v>44691</v>
      </c>
      <c r="C340" s="1" t="n">
        <v>45204</v>
      </c>
      <c r="D340" t="inlineStr">
        <is>
          <t>VÄRMLANDS LÄN</t>
        </is>
      </c>
      <c r="E340" t="inlineStr">
        <is>
          <t>FILIPSTAD</t>
        </is>
      </c>
      <c r="F340" t="inlineStr">
        <is>
          <t>Bergvik skog väst AB</t>
        </is>
      </c>
      <c r="G340" t="n">
        <v>4.4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19626-2022</t>
        </is>
      </c>
      <c r="B341" s="1" t="n">
        <v>44694</v>
      </c>
      <c r="C341" s="1" t="n">
        <v>45204</v>
      </c>
      <c r="D341" t="inlineStr">
        <is>
          <t>VÄRMLANDS LÄN</t>
        </is>
      </c>
      <c r="E341" t="inlineStr">
        <is>
          <t>FILIPSTAD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22356-2022</t>
        </is>
      </c>
      <c r="B342" s="1" t="n">
        <v>44713</v>
      </c>
      <c r="C342" s="1" t="n">
        <v>45204</v>
      </c>
      <c r="D342" t="inlineStr">
        <is>
          <t>VÄRMLANDS LÄN</t>
        </is>
      </c>
      <c r="E342" t="inlineStr">
        <is>
          <t>FILIPSTAD</t>
        </is>
      </c>
      <c r="F342" t="inlineStr">
        <is>
          <t>Bergvik skog väst AB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23063-2022</t>
        </is>
      </c>
      <c r="B343" s="1" t="n">
        <v>44719</v>
      </c>
      <c r="C343" s="1" t="n">
        <v>45204</v>
      </c>
      <c r="D343" t="inlineStr">
        <is>
          <t>VÄRMLANDS LÄN</t>
        </is>
      </c>
      <c r="E343" t="inlineStr">
        <is>
          <t>FILIPSTAD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24442-2022</t>
        </is>
      </c>
      <c r="B344" s="1" t="n">
        <v>44726</v>
      </c>
      <c r="C344" s="1" t="n">
        <v>45204</v>
      </c>
      <c r="D344" t="inlineStr">
        <is>
          <t>VÄRMLANDS LÄN</t>
        </is>
      </c>
      <c r="E344" t="inlineStr">
        <is>
          <t>FILIPSTAD</t>
        </is>
      </c>
      <c r="F344" t="inlineStr">
        <is>
          <t>Bergvik skog väst AB</t>
        </is>
      </c>
      <c r="G344" t="n">
        <v>30.7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28198-2022</t>
        </is>
      </c>
      <c r="B345" s="1" t="n">
        <v>44746</v>
      </c>
      <c r="C345" s="1" t="n">
        <v>45204</v>
      </c>
      <c r="D345" t="inlineStr">
        <is>
          <t>VÄRMLANDS LÄN</t>
        </is>
      </c>
      <c r="E345" t="inlineStr">
        <is>
          <t>FILIPSTAD</t>
        </is>
      </c>
      <c r="F345" t="inlineStr">
        <is>
          <t>Bergvik skog väst AB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31133-2022</t>
        </is>
      </c>
      <c r="B346" s="1" t="n">
        <v>44770</v>
      </c>
      <c r="C346" s="1" t="n">
        <v>45204</v>
      </c>
      <c r="D346" t="inlineStr">
        <is>
          <t>VÄRMLANDS LÄN</t>
        </is>
      </c>
      <c r="E346" t="inlineStr">
        <is>
          <t>FILIPSTAD</t>
        </is>
      </c>
      <c r="F346" t="inlineStr">
        <is>
          <t>Bergvik skog väst AB</t>
        </is>
      </c>
      <c r="G346" t="n">
        <v>3.2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32680-2022</t>
        </is>
      </c>
      <c r="B347" s="1" t="n">
        <v>44783</v>
      </c>
      <c r="C347" s="1" t="n">
        <v>45204</v>
      </c>
      <c r="D347" t="inlineStr">
        <is>
          <t>VÄRMLANDS LÄN</t>
        </is>
      </c>
      <c r="E347" t="inlineStr">
        <is>
          <t>FILIPSTAD</t>
        </is>
      </c>
      <c r="F347" t="inlineStr">
        <is>
          <t>Bergvik skog väst AB</t>
        </is>
      </c>
      <c r="G347" t="n">
        <v>30.5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33368-2022</t>
        </is>
      </c>
      <c r="B348" s="1" t="n">
        <v>44788</v>
      </c>
      <c r="C348" s="1" t="n">
        <v>45204</v>
      </c>
      <c r="D348" t="inlineStr">
        <is>
          <t>VÄRMLANDS LÄN</t>
        </is>
      </c>
      <c r="E348" t="inlineStr">
        <is>
          <t>FILIPSTAD</t>
        </is>
      </c>
      <c r="F348" t="inlineStr">
        <is>
          <t>Bergvik skog väst AB</t>
        </is>
      </c>
      <c r="G348" t="n">
        <v>6.7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33671-2022</t>
        </is>
      </c>
      <c r="B349" s="1" t="n">
        <v>44789</v>
      </c>
      <c r="C349" s="1" t="n">
        <v>45204</v>
      </c>
      <c r="D349" t="inlineStr">
        <is>
          <t>VÄRMLANDS LÄN</t>
        </is>
      </c>
      <c r="E349" t="inlineStr">
        <is>
          <t>FILIPSTAD</t>
        </is>
      </c>
      <c r="F349" t="inlineStr">
        <is>
          <t>Bergvik skog väst AB</t>
        </is>
      </c>
      <c r="G349" t="n">
        <v>10.6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36251-2022</t>
        </is>
      </c>
      <c r="B350" s="1" t="n">
        <v>44803</v>
      </c>
      <c r="C350" s="1" t="n">
        <v>45204</v>
      </c>
      <c r="D350" t="inlineStr">
        <is>
          <t>VÄRMLANDS LÄN</t>
        </is>
      </c>
      <c r="E350" t="inlineStr">
        <is>
          <t>FILIPSTAD</t>
        </is>
      </c>
      <c r="F350" t="inlineStr">
        <is>
          <t>Bergvik skog väst AB</t>
        </is>
      </c>
      <c r="G350" t="n">
        <v>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37611-2022</t>
        </is>
      </c>
      <c r="B351" s="1" t="n">
        <v>44809</v>
      </c>
      <c r="C351" s="1" t="n">
        <v>45204</v>
      </c>
      <c r="D351" t="inlineStr">
        <is>
          <t>VÄRMLANDS LÄN</t>
        </is>
      </c>
      <c r="E351" t="inlineStr">
        <is>
          <t>FILIPSTAD</t>
        </is>
      </c>
      <c r="G351" t="n">
        <v>5.4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42759-2022</t>
        </is>
      </c>
      <c r="B352" s="1" t="n">
        <v>44832</v>
      </c>
      <c r="C352" s="1" t="n">
        <v>45204</v>
      </c>
      <c r="D352" t="inlineStr">
        <is>
          <t>VÄRMLANDS LÄN</t>
        </is>
      </c>
      <c r="E352" t="inlineStr">
        <is>
          <t>FILIPSTAD</t>
        </is>
      </c>
      <c r="F352" t="inlineStr">
        <is>
          <t>Bergvik skog väst AB</t>
        </is>
      </c>
      <c r="G352" t="n">
        <v>4.9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42958-2022</t>
        </is>
      </c>
      <c r="B353" s="1" t="n">
        <v>44833</v>
      </c>
      <c r="C353" s="1" t="n">
        <v>45204</v>
      </c>
      <c r="D353" t="inlineStr">
        <is>
          <t>VÄRMLANDS LÄN</t>
        </is>
      </c>
      <c r="E353" t="inlineStr">
        <is>
          <t>FILIPSTAD</t>
        </is>
      </c>
      <c r="F353" t="inlineStr">
        <is>
          <t>Bergvik skog väst AB</t>
        </is>
      </c>
      <c r="G353" t="n">
        <v>6.7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43586-2022</t>
        </is>
      </c>
      <c r="B354" s="1" t="n">
        <v>44837</v>
      </c>
      <c r="C354" s="1" t="n">
        <v>45204</v>
      </c>
      <c r="D354" t="inlineStr">
        <is>
          <t>VÄRMLANDS LÄN</t>
        </is>
      </c>
      <c r="E354" t="inlineStr">
        <is>
          <t>FILIPSTAD</t>
        </is>
      </c>
      <c r="F354" t="inlineStr">
        <is>
          <t>Bergvik skog väst AB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44180-2022</t>
        </is>
      </c>
      <c r="B355" s="1" t="n">
        <v>44839</v>
      </c>
      <c r="C355" s="1" t="n">
        <v>45204</v>
      </c>
      <c r="D355" t="inlineStr">
        <is>
          <t>VÄRMLANDS LÄN</t>
        </is>
      </c>
      <c r="E355" t="inlineStr">
        <is>
          <t>FILIPSTAD</t>
        </is>
      </c>
      <c r="F355" t="inlineStr">
        <is>
          <t>Bergvik skog väst AB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44683-2022</t>
        </is>
      </c>
      <c r="B356" s="1" t="n">
        <v>44840</v>
      </c>
      <c r="C356" s="1" t="n">
        <v>45204</v>
      </c>
      <c r="D356" t="inlineStr">
        <is>
          <t>VÄRMLANDS LÄN</t>
        </is>
      </c>
      <c r="E356" t="inlineStr">
        <is>
          <t>FILIPSTAD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44971-2022</t>
        </is>
      </c>
      <c r="B357" s="1" t="n">
        <v>44841</v>
      </c>
      <c r="C357" s="1" t="n">
        <v>45204</v>
      </c>
      <c r="D357" t="inlineStr">
        <is>
          <t>VÄRMLANDS LÄN</t>
        </is>
      </c>
      <c r="E357" t="inlineStr">
        <is>
          <t>FILIPSTAD</t>
        </is>
      </c>
      <c r="F357" t="inlineStr">
        <is>
          <t>Bergvik skog väst AB</t>
        </is>
      </c>
      <c r="G357" t="n">
        <v>10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46257-2022</t>
        </is>
      </c>
      <c r="B358" s="1" t="n">
        <v>44847</v>
      </c>
      <c r="C358" s="1" t="n">
        <v>45204</v>
      </c>
      <c r="D358" t="inlineStr">
        <is>
          <t>VÄRMLANDS LÄN</t>
        </is>
      </c>
      <c r="E358" t="inlineStr">
        <is>
          <t>FILIPSTAD</t>
        </is>
      </c>
      <c r="G358" t="n">
        <v>0.3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47188-2022</t>
        </is>
      </c>
      <c r="B359" s="1" t="n">
        <v>44852</v>
      </c>
      <c r="C359" s="1" t="n">
        <v>45204</v>
      </c>
      <c r="D359" t="inlineStr">
        <is>
          <t>VÄRMLANDS LÄN</t>
        </is>
      </c>
      <c r="E359" t="inlineStr">
        <is>
          <t>FILIPSTAD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47693-2022</t>
        </is>
      </c>
      <c r="B360" s="1" t="n">
        <v>44854</v>
      </c>
      <c r="C360" s="1" t="n">
        <v>45204</v>
      </c>
      <c r="D360" t="inlineStr">
        <is>
          <t>VÄRMLANDS LÄN</t>
        </is>
      </c>
      <c r="E360" t="inlineStr">
        <is>
          <t>FILIPSTAD</t>
        </is>
      </c>
      <c r="F360" t="inlineStr">
        <is>
          <t>Bergvik skog väst AB</t>
        </is>
      </c>
      <c r="G360" t="n">
        <v>5.9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49046-2022</t>
        </is>
      </c>
      <c r="B361" s="1" t="n">
        <v>44860</v>
      </c>
      <c r="C361" s="1" t="n">
        <v>45204</v>
      </c>
      <c r="D361" t="inlineStr">
        <is>
          <t>VÄRMLANDS LÄN</t>
        </is>
      </c>
      <c r="E361" t="inlineStr">
        <is>
          <t>FILIPSTAD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50856-2022</t>
        </is>
      </c>
      <c r="B362" s="1" t="n">
        <v>44867</v>
      </c>
      <c r="C362" s="1" t="n">
        <v>45204</v>
      </c>
      <c r="D362" t="inlineStr">
        <is>
          <t>VÄRMLANDS LÄN</t>
        </is>
      </c>
      <c r="E362" t="inlineStr">
        <is>
          <t>FILIPSTAD</t>
        </is>
      </c>
      <c r="F362" t="inlineStr">
        <is>
          <t>Bergvik skog väst AB</t>
        </is>
      </c>
      <c r="G362" t="n">
        <v>3.5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51589-2022</t>
        </is>
      </c>
      <c r="B363" s="1" t="n">
        <v>44871</v>
      </c>
      <c r="C363" s="1" t="n">
        <v>45204</v>
      </c>
      <c r="D363" t="inlineStr">
        <is>
          <t>VÄRMLANDS LÄN</t>
        </is>
      </c>
      <c r="E363" t="inlineStr">
        <is>
          <t>FILIPSTAD</t>
        </is>
      </c>
      <c r="F363" t="inlineStr">
        <is>
          <t>Bergvik skog väst AB</t>
        </is>
      </c>
      <c r="G363" t="n">
        <v>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53690-2022</t>
        </is>
      </c>
      <c r="B364" s="1" t="n">
        <v>44880</v>
      </c>
      <c r="C364" s="1" t="n">
        <v>45204</v>
      </c>
      <c r="D364" t="inlineStr">
        <is>
          <t>VÄRMLANDS LÄN</t>
        </is>
      </c>
      <c r="E364" t="inlineStr">
        <is>
          <t>FILIPSTAD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55782-2022</t>
        </is>
      </c>
      <c r="B365" s="1" t="n">
        <v>44888</v>
      </c>
      <c r="C365" s="1" t="n">
        <v>45204</v>
      </c>
      <c r="D365" t="inlineStr">
        <is>
          <t>VÄRMLANDS LÄN</t>
        </is>
      </c>
      <c r="E365" t="inlineStr">
        <is>
          <t>FILIPSTAD</t>
        </is>
      </c>
      <c r="F365" t="inlineStr">
        <is>
          <t>Bergvik skog väst AB</t>
        </is>
      </c>
      <c r="G365" t="n">
        <v>14.7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55978-2022</t>
        </is>
      </c>
      <c r="B366" s="1" t="n">
        <v>44889</v>
      </c>
      <c r="C366" s="1" t="n">
        <v>45204</v>
      </c>
      <c r="D366" t="inlineStr">
        <is>
          <t>VÄRMLANDS LÄN</t>
        </is>
      </c>
      <c r="E366" t="inlineStr">
        <is>
          <t>FILIPSTAD</t>
        </is>
      </c>
      <c r="F366" t="inlineStr">
        <is>
          <t>Bergvik skog väst AB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55946-2022</t>
        </is>
      </c>
      <c r="B367" s="1" t="n">
        <v>44889</v>
      </c>
      <c r="C367" s="1" t="n">
        <v>45204</v>
      </c>
      <c r="D367" t="inlineStr">
        <is>
          <t>VÄRMLANDS LÄN</t>
        </is>
      </c>
      <c r="E367" t="inlineStr">
        <is>
          <t>FILIPSTAD</t>
        </is>
      </c>
      <c r="F367" t="inlineStr">
        <is>
          <t>Bergvik skog väst AB</t>
        </is>
      </c>
      <c r="G367" t="n">
        <v>10.2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56693-2022</t>
        </is>
      </c>
      <c r="B368" s="1" t="n">
        <v>44893</v>
      </c>
      <c r="C368" s="1" t="n">
        <v>45204</v>
      </c>
      <c r="D368" t="inlineStr">
        <is>
          <t>VÄRMLANDS LÄN</t>
        </is>
      </c>
      <c r="E368" t="inlineStr">
        <is>
          <t>FILIPSTAD</t>
        </is>
      </c>
      <c r="F368" t="inlineStr">
        <is>
          <t>Bergvik skog väst AB</t>
        </is>
      </c>
      <c r="G368" t="n">
        <v>40.1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56594-2022</t>
        </is>
      </c>
      <c r="B369" s="1" t="n">
        <v>44893</v>
      </c>
      <c r="C369" s="1" t="n">
        <v>45204</v>
      </c>
      <c r="D369" t="inlineStr">
        <is>
          <t>VÄRMLANDS LÄN</t>
        </is>
      </c>
      <c r="E369" t="inlineStr">
        <is>
          <t>FILIPSTAD</t>
        </is>
      </c>
      <c r="F369" t="inlineStr">
        <is>
          <t>Bergvik skog väst AB</t>
        </is>
      </c>
      <c r="G369" t="n">
        <v>14.1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58855-2022</t>
        </is>
      </c>
      <c r="B370" s="1" t="n">
        <v>44903</v>
      </c>
      <c r="C370" s="1" t="n">
        <v>45204</v>
      </c>
      <c r="D370" t="inlineStr">
        <is>
          <t>VÄRMLANDS LÄN</t>
        </is>
      </c>
      <c r="E370" t="inlineStr">
        <is>
          <t>FILIPSTAD</t>
        </is>
      </c>
      <c r="F370" t="inlineStr">
        <is>
          <t>Bergvik skog väst AB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59343-2022</t>
        </is>
      </c>
      <c r="B371" s="1" t="n">
        <v>44904</v>
      </c>
      <c r="C371" s="1" t="n">
        <v>45204</v>
      </c>
      <c r="D371" t="inlineStr">
        <is>
          <t>VÄRMLANDS LÄN</t>
        </is>
      </c>
      <c r="E371" t="inlineStr">
        <is>
          <t>FILIPSTAD</t>
        </is>
      </c>
      <c r="G371" t="n">
        <v>5.5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59342-2022</t>
        </is>
      </c>
      <c r="B372" s="1" t="n">
        <v>44904</v>
      </c>
      <c r="C372" s="1" t="n">
        <v>45204</v>
      </c>
      <c r="D372" t="inlineStr">
        <is>
          <t>VÄRMLANDS LÄN</t>
        </is>
      </c>
      <c r="E372" t="inlineStr">
        <is>
          <t>FILIPSTAD</t>
        </is>
      </c>
      <c r="G372" t="n">
        <v>5.5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61628-2022</t>
        </is>
      </c>
      <c r="B373" s="1" t="n">
        <v>44911</v>
      </c>
      <c r="C373" s="1" t="n">
        <v>45204</v>
      </c>
      <c r="D373" t="inlineStr">
        <is>
          <t>VÄRMLANDS LÄN</t>
        </is>
      </c>
      <c r="E373" t="inlineStr">
        <is>
          <t>FILIPSTAD</t>
        </is>
      </c>
      <c r="G373" t="n">
        <v>1.7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61741-2022</t>
        </is>
      </c>
      <c r="B374" s="1" t="n">
        <v>44911</v>
      </c>
      <c r="C374" s="1" t="n">
        <v>45204</v>
      </c>
      <c r="D374" t="inlineStr">
        <is>
          <t>VÄRMLANDS LÄN</t>
        </is>
      </c>
      <c r="E374" t="inlineStr">
        <is>
          <t>FILIPSTAD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1170-2023</t>
        </is>
      </c>
      <c r="B375" s="1" t="n">
        <v>44935</v>
      </c>
      <c r="C375" s="1" t="n">
        <v>45204</v>
      </c>
      <c r="D375" t="inlineStr">
        <is>
          <t>VÄRMLANDS LÄN</t>
        </is>
      </c>
      <c r="E375" t="inlineStr">
        <is>
          <t>FILIPSTAD</t>
        </is>
      </c>
      <c r="F375" t="inlineStr">
        <is>
          <t>Bergvik skog väst AB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4819-2023</t>
        </is>
      </c>
      <c r="B376" s="1" t="n">
        <v>44957</v>
      </c>
      <c r="C376" s="1" t="n">
        <v>45204</v>
      </c>
      <c r="D376" t="inlineStr">
        <is>
          <t>VÄRMLANDS LÄN</t>
        </is>
      </c>
      <c r="E376" t="inlineStr">
        <is>
          <t>FILIPSTAD</t>
        </is>
      </c>
      <c r="F376" t="inlineStr">
        <is>
          <t>Bergvik skog väst AB</t>
        </is>
      </c>
      <c r="G376" t="n">
        <v>11.3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5992-2023</t>
        </is>
      </c>
      <c r="B377" s="1" t="n">
        <v>44959</v>
      </c>
      <c r="C377" s="1" t="n">
        <v>45204</v>
      </c>
      <c r="D377" t="inlineStr">
        <is>
          <t>VÄRMLANDS LÄN</t>
        </is>
      </c>
      <c r="E377" t="inlineStr">
        <is>
          <t>FILIPSTAD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6523-2023</t>
        </is>
      </c>
      <c r="B378" s="1" t="n">
        <v>44960</v>
      </c>
      <c r="C378" s="1" t="n">
        <v>45204</v>
      </c>
      <c r="D378" t="inlineStr">
        <is>
          <t>VÄRMLANDS LÄN</t>
        </is>
      </c>
      <c r="E378" t="inlineStr">
        <is>
          <t>FILIPSTAD</t>
        </is>
      </c>
      <c r="F378" t="inlineStr">
        <is>
          <t>Kommuner</t>
        </is>
      </c>
      <c r="G378" t="n">
        <v>3.8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6568-2023</t>
        </is>
      </c>
      <c r="B379" s="1" t="n">
        <v>44960</v>
      </c>
      <c r="C379" s="1" t="n">
        <v>45204</v>
      </c>
      <c r="D379" t="inlineStr">
        <is>
          <t>VÄRMLANDS LÄN</t>
        </is>
      </c>
      <c r="E379" t="inlineStr">
        <is>
          <t>FILIPSTAD</t>
        </is>
      </c>
      <c r="F379" t="inlineStr">
        <is>
          <t>Kommuner</t>
        </is>
      </c>
      <c r="G379" t="n">
        <v>3.2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6520-2023</t>
        </is>
      </c>
      <c r="B380" s="1" t="n">
        <v>44960</v>
      </c>
      <c r="C380" s="1" t="n">
        <v>45204</v>
      </c>
      <c r="D380" t="inlineStr">
        <is>
          <t>VÄRMLANDS LÄN</t>
        </is>
      </c>
      <c r="E380" t="inlineStr">
        <is>
          <t>FILIPSTAD</t>
        </is>
      </c>
      <c r="F380" t="inlineStr">
        <is>
          <t>Kommuner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6561-2023</t>
        </is>
      </c>
      <c r="B381" s="1" t="n">
        <v>44960</v>
      </c>
      <c r="C381" s="1" t="n">
        <v>45204</v>
      </c>
      <c r="D381" t="inlineStr">
        <is>
          <t>VÄRMLANDS LÄN</t>
        </is>
      </c>
      <c r="E381" t="inlineStr">
        <is>
          <t>FILIPSTAD</t>
        </is>
      </c>
      <c r="F381" t="inlineStr">
        <is>
          <t>Kommuner</t>
        </is>
      </c>
      <c r="G381" t="n">
        <v>2.2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6573-2023</t>
        </is>
      </c>
      <c r="B382" s="1" t="n">
        <v>44960</v>
      </c>
      <c r="C382" s="1" t="n">
        <v>45204</v>
      </c>
      <c r="D382" t="inlineStr">
        <is>
          <t>VÄRMLANDS LÄN</t>
        </is>
      </c>
      <c r="E382" t="inlineStr">
        <is>
          <t>FILIPSTAD</t>
        </is>
      </c>
      <c r="F382" t="inlineStr">
        <is>
          <t>Kommuner</t>
        </is>
      </c>
      <c r="G382" t="n">
        <v>4.6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6555-2023</t>
        </is>
      </c>
      <c r="B383" s="1" t="n">
        <v>44960</v>
      </c>
      <c r="C383" s="1" t="n">
        <v>45204</v>
      </c>
      <c r="D383" t="inlineStr">
        <is>
          <t>VÄRMLANDS LÄN</t>
        </is>
      </c>
      <c r="E383" t="inlineStr">
        <is>
          <t>FILIPSTAD</t>
        </is>
      </c>
      <c r="F383" t="inlineStr">
        <is>
          <t>Kommuner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5846-2023</t>
        </is>
      </c>
      <c r="B384" s="1" t="n">
        <v>44963</v>
      </c>
      <c r="C384" s="1" t="n">
        <v>45204</v>
      </c>
      <c r="D384" t="inlineStr">
        <is>
          <t>VÄRMLANDS LÄN</t>
        </is>
      </c>
      <c r="E384" t="inlineStr">
        <is>
          <t>FILIPSTAD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5803-2023</t>
        </is>
      </c>
      <c r="B385" s="1" t="n">
        <v>44963</v>
      </c>
      <c r="C385" s="1" t="n">
        <v>45204</v>
      </c>
      <c r="D385" t="inlineStr">
        <is>
          <t>VÄRMLANDS LÄN</t>
        </is>
      </c>
      <c r="E385" t="inlineStr">
        <is>
          <t>FILIPSTAD</t>
        </is>
      </c>
      <c r="F385" t="inlineStr">
        <is>
          <t>Bergvik skog väst AB</t>
        </is>
      </c>
      <c r="G385" t="n">
        <v>2.5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6709-2023</t>
        </is>
      </c>
      <c r="B386" s="1" t="n">
        <v>44966</v>
      </c>
      <c r="C386" s="1" t="n">
        <v>45204</v>
      </c>
      <c r="D386" t="inlineStr">
        <is>
          <t>VÄRMLANDS LÄN</t>
        </is>
      </c>
      <c r="E386" t="inlineStr">
        <is>
          <t>FILIPSTAD</t>
        </is>
      </c>
      <c r="G386" t="n">
        <v>3.7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9270-2023</t>
        </is>
      </c>
      <c r="B387" s="1" t="n">
        <v>44980</v>
      </c>
      <c r="C387" s="1" t="n">
        <v>45204</v>
      </c>
      <c r="D387" t="inlineStr">
        <is>
          <t>VÄRMLANDS LÄN</t>
        </is>
      </c>
      <c r="E387" t="inlineStr">
        <is>
          <t>FILIPSTAD</t>
        </is>
      </c>
      <c r="F387" t="inlineStr">
        <is>
          <t>Bergvik skog väst AB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9370-2023</t>
        </is>
      </c>
      <c r="B388" s="1" t="n">
        <v>44981</v>
      </c>
      <c r="C388" s="1" t="n">
        <v>45204</v>
      </c>
      <c r="D388" t="inlineStr">
        <is>
          <t>VÄRMLANDS LÄN</t>
        </is>
      </c>
      <c r="E388" t="inlineStr">
        <is>
          <t>FILIPSTAD</t>
        </is>
      </c>
      <c r="F388" t="inlineStr">
        <is>
          <t>Bergvik skog väst AB</t>
        </is>
      </c>
      <c r="G388" t="n">
        <v>8.1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9388-2023</t>
        </is>
      </c>
      <c r="B389" s="1" t="n">
        <v>44981</v>
      </c>
      <c r="C389" s="1" t="n">
        <v>45204</v>
      </c>
      <c r="D389" t="inlineStr">
        <is>
          <t>VÄRMLANDS LÄN</t>
        </is>
      </c>
      <c r="E389" t="inlineStr">
        <is>
          <t>FILIPSTAD</t>
        </is>
      </c>
      <c r="F389" t="inlineStr">
        <is>
          <t>Bergvik skog väst AB</t>
        </is>
      </c>
      <c r="G389" t="n">
        <v>16.6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10395-2023</t>
        </is>
      </c>
      <c r="B390" s="1" t="n">
        <v>44987</v>
      </c>
      <c r="C390" s="1" t="n">
        <v>45204</v>
      </c>
      <c r="D390" t="inlineStr">
        <is>
          <t>VÄRMLANDS LÄN</t>
        </is>
      </c>
      <c r="E390" t="inlineStr">
        <is>
          <t>FILIPSTAD</t>
        </is>
      </c>
      <c r="F390" t="inlineStr">
        <is>
          <t>Bergvik skog väst AB</t>
        </is>
      </c>
      <c r="G390" t="n">
        <v>7.4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11466-2023</t>
        </is>
      </c>
      <c r="B391" s="1" t="n">
        <v>44993</v>
      </c>
      <c r="C391" s="1" t="n">
        <v>45204</v>
      </c>
      <c r="D391" t="inlineStr">
        <is>
          <t>VÄRMLANDS LÄN</t>
        </is>
      </c>
      <c r="E391" t="inlineStr">
        <is>
          <t>FILIPSTAD</t>
        </is>
      </c>
      <c r="F391" t="inlineStr">
        <is>
          <t>Bergvik skog väst AB</t>
        </is>
      </c>
      <c r="G391" t="n">
        <v>12.5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11866-2023</t>
        </is>
      </c>
      <c r="B392" s="1" t="n">
        <v>44993</v>
      </c>
      <c r="C392" s="1" t="n">
        <v>45204</v>
      </c>
      <c r="D392" t="inlineStr">
        <is>
          <t>VÄRMLANDS LÄN</t>
        </is>
      </c>
      <c r="E392" t="inlineStr">
        <is>
          <t>FILIPSTAD</t>
        </is>
      </c>
      <c r="G392" t="n">
        <v>4.5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11745-2023</t>
        </is>
      </c>
      <c r="B393" s="1" t="n">
        <v>44994</v>
      </c>
      <c r="C393" s="1" t="n">
        <v>45204</v>
      </c>
      <c r="D393" t="inlineStr">
        <is>
          <t>VÄRMLANDS LÄN</t>
        </is>
      </c>
      <c r="E393" t="inlineStr">
        <is>
          <t>FILIPSTAD</t>
        </is>
      </c>
      <c r="F393" t="inlineStr">
        <is>
          <t>Bergvik skog väst AB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11680-2023</t>
        </is>
      </c>
      <c r="B394" s="1" t="n">
        <v>44994</v>
      </c>
      <c r="C394" s="1" t="n">
        <v>45204</v>
      </c>
      <c r="D394" t="inlineStr">
        <is>
          <t>VÄRMLANDS LÄN</t>
        </is>
      </c>
      <c r="E394" t="inlineStr">
        <is>
          <t>FILIPSTAD</t>
        </is>
      </c>
      <c r="F394" t="inlineStr">
        <is>
          <t>Bergvik skog väst AB</t>
        </is>
      </c>
      <c r="G394" t="n">
        <v>3.2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12160-2023</t>
        </is>
      </c>
      <c r="B395" s="1" t="n">
        <v>44998</v>
      </c>
      <c r="C395" s="1" t="n">
        <v>45204</v>
      </c>
      <c r="D395" t="inlineStr">
        <is>
          <t>VÄRMLANDS LÄN</t>
        </is>
      </c>
      <c r="E395" t="inlineStr">
        <is>
          <t>FILIPSTAD</t>
        </is>
      </c>
      <c r="F395" t="inlineStr">
        <is>
          <t>Bergvik skog väst AB</t>
        </is>
      </c>
      <c r="G395" t="n">
        <v>11.2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13623-2023</t>
        </is>
      </c>
      <c r="B396" s="1" t="n">
        <v>45006</v>
      </c>
      <c r="C396" s="1" t="n">
        <v>45204</v>
      </c>
      <c r="D396" t="inlineStr">
        <is>
          <t>VÄRMLANDS LÄN</t>
        </is>
      </c>
      <c r="E396" t="inlineStr">
        <is>
          <t>FILIPSTAD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14204-2023</t>
        </is>
      </c>
      <c r="B397" s="1" t="n">
        <v>45009</v>
      </c>
      <c r="C397" s="1" t="n">
        <v>45204</v>
      </c>
      <c r="D397" t="inlineStr">
        <is>
          <t>VÄRMLANDS LÄN</t>
        </is>
      </c>
      <c r="E397" t="inlineStr">
        <is>
          <t>FILIPSTAD</t>
        </is>
      </c>
      <c r="G397" t="n">
        <v>3.4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14459-2023</t>
        </is>
      </c>
      <c r="B398" s="1" t="n">
        <v>45012</v>
      </c>
      <c r="C398" s="1" t="n">
        <v>45204</v>
      </c>
      <c r="D398" t="inlineStr">
        <is>
          <t>VÄRMLANDS LÄN</t>
        </is>
      </c>
      <c r="E398" t="inlineStr">
        <is>
          <t>FILIPSTAD</t>
        </is>
      </c>
      <c r="G398" t="n">
        <v>2.3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14726-2023</t>
        </is>
      </c>
      <c r="B399" s="1" t="n">
        <v>45014</v>
      </c>
      <c r="C399" s="1" t="n">
        <v>45204</v>
      </c>
      <c r="D399" t="inlineStr">
        <is>
          <t>VÄRMLANDS LÄN</t>
        </is>
      </c>
      <c r="E399" t="inlineStr">
        <is>
          <t>FILIPSTAD</t>
        </is>
      </c>
      <c r="F399" t="inlineStr">
        <is>
          <t>Bergvik skog väst AB</t>
        </is>
      </c>
      <c r="G399" t="n">
        <v>8.800000000000001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15003-2023</t>
        </is>
      </c>
      <c r="B400" s="1" t="n">
        <v>45015</v>
      </c>
      <c r="C400" s="1" t="n">
        <v>45204</v>
      </c>
      <c r="D400" t="inlineStr">
        <is>
          <t>VÄRMLANDS LÄN</t>
        </is>
      </c>
      <c r="E400" t="inlineStr">
        <is>
          <t>FILIPSTAD</t>
        </is>
      </c>
      <c r="F400" t="inlineStr">
        <is>
          <t>Bergvik skog väst AB</t>
        </is>
      </c>
      <c r="G400" t="n">
        <v>10.4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14920-2023</t>
        </is>
      </c>
      <c r="B401" s="1" t="n">
        <v>45015</v>
      </c>
      <c r="C401" s="1" t="n">
        <v>45204</v>
      </c>
      <c r="D401" t="inlineStr">
        <is>
          <t>VÄRMLANDS LÄN</t>
        </is>
      </c>
      <c r="E401" t="inlineStr">
        <is>
          <t>FILIPSTAD</t>
        </is>
      </c>
      <c r="F401" t="inlineStr">
        <is>
          <t>Bergvik skog väst AB</t>
        </is>
      </c>
      <c r="G401" t="n">
        <v>9.699999999999999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15136-2023</t>
        </is>
      </c>
      <c r="B402" s="1" t="n">
        <v>45016</v>
      </c>
      <c r="C402" s="1" t="n">
        <v>45204</v>
      </c>
      <c r="D402" t="inlineStr">
        <is>
          <t>VÄRMLANDS LÄN</t>
        </is>
      </c>
      <c r="E402" t="inlineStr">
        <is>
          <t>FILIPSTAD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16335-2023</t>
        </is>
      </c>
      <c r="B403" s="1" t="n">
        <v>45028</v>
      </c>
      <c r="C403" s="1" t="n">
        <v>45204</v>
      </c>
      <c r="D403" t="inlineStr">
        <is>
          <t>VÄRMLANDS LÄN</t>
        </is>
      </c>
      <c r="E403" t="inlineStr">
        <is>
          <t>FILIPSTAD</t>
        </is>
      </c>
      <c r="F403" t="inlineStr">
        <is>
          <t>Bergvik skog väst AB</t>
        </is>
      </c>
      <c r="G403" t="n">
        <v>15.1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16446-2023</t>
        </is>
      </c>
      <c r="B404" s="1" t="n">
        <v>45029</v>
      </c>
      <c r="C404" s="1" t="n">
        <v>45204</v>
      </c>
      <c r="D404" t="inlineStr">
        <is>
          <t>VÄRMLANDS LÄN</t>
        </is>
      </c>
      <c r="E404" t="inlineStr">
        <is>
          <t>FILIPSTAD</t>
        </is>
      </c>
      <c r="F404" t="inlineStr">
        <is>
          <t>Bergvik skog väst AB</t>
        </is>
      </c>
      <c r="G404" t="n">
        <v>3.2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16479-2023</t>
        </is>
      </c>
      <c r="B405" s="1" t="n">
        <v>45029</v>
      </c>
      <c r="C405" s="1" t="n">
        <v>45204</v>
      </c>
      <c r="D405" t="inlineStr">
        <is>
          <t>VÄRMLANDS LÄN</t>
        </is>
      </c>
      <c r="E405" t="inlineStr">
        <is>
          <t>FILIPSTAD</t>
        </is>
      </c>
      <c r="F405" t="inlineStr">
        <is>
          <t>Bergvik skog väst AB</t>
        </is>
      </c>
      <c r="G405" t="n">
        <v>6.1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16513-2023</t>
        </is>
      </c>
      <c r="B406" s="1" t="n">
        <v>45029</v>
      </c>
      <c r="C406" s="1" t="n">
        <v>45204</v>
      </c>
      <c r="D406" t="inlineStr">
        <is>
          <t>VÄRMLANDS LÄN</t>
        </is>
      </c>
      <c r="E406" t="inlineStr">
        <is>
          <t>FILIPSTAD</t>
        </is>
      </c>
      <c r="F406" t="inlineStr">
        <is>
          <t>Bergvik skog väst AB</t>
        </is>
      </c>
      <c r="G406" t="n">
        <v>6.2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18181-2023</t>
        </is>
      </c>
      <c r="B407" s="1" t="n">
        <v>45040</v>
      </c>
      <c r="C407" s="1" t="n">
        <v>45204</v>
      </c>
      <c r="D407" t="inlineStr">
        <is>
          <t>VÄRMLANDS LÄN</t>
        </is>
      </c>
      <c r="E407" t="inlineStr">
        <is>
          <t>FILIPSTAD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20791-2023</t>
        </is>
      </c>
      <c r="B408" s="1" t="n">
        <v>45058</v>
      </c>
      <c r="C408" s="1" t="n">
        <v>45204</v>
      </c>
      <c r="D408" t="inlineStr">
        <is>
          <t>VÄRMLANDS LÄN</t>
        </is>
      </c>
      <c r="E408" t="inlineStr">
        <is>
          <t>FILIPSTAD</t>
        </is>
      </c>
      <c r="F408" t="inlineStr">
        <is>
          <t>Bergvik skog väst AB</t>
        </is>
      </c>
      <c r="G408" t="n">
        <v>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20832-2023</t>
        </is>
      </c>
      <c r="B409" s="1" t="n">
        <v>45058</v>
      </c>
      <c r="C409" s="1" t="n">
        <v>45204</v>
      </c>
      <c r="D409" t="inlineStr">
        <is>
          <t>VÄRMLANDS LÄN</t>
        </is>
      </c>
      <c r="E409" t="inlineStr">
        <is>
          <t>FILIPSTAD</t>
        </is>
      </c>
      <c r="F409" t="inlineStr">
        <is>
          <t>Bergvik skog väst AB</t>
        </is>
      </c>
      <c r="G409" t="n">
        <v>2.6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22051-2023</t>
        </is>
      </c>
      <c r="B410" s="1" t="n">
        <v>45069</v>
      </c>
      <c r="C410" s="1" t="n">
        <v>45204</v>
      </c>
      <c r="D410" t="inlineStr">
        <is>
          <t>VÄRMLANDS LÄN</t>
        </is>
      </c>
      <c r="E410" t="inlineStr">
        <is>
          <t>FILIPSTAD</t>
        </is>
      </c>
      <c r="F410" t="inlineStr">
        <is>
          <t>Bergvik skog väst AB</t>
        </is>
      </c>
      <c r="G410" t="n">
        <v>5.8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22132-2023</t>
        </is>
      </c>
      <c r="B411" s="1" t="n">
        <v>45069</v>
      </c>
      <c r="C411" s="1" t="n">
        <v>45204</v>
      </c>
      <c r="D411" t="inlineStr">
        <is>
          <t>VÄRMLANDS LÄN</t>
        </is>
      </c>
      <c r="E411" t="inlineStr">
        <is>
          <t>FILIPSTAD</t>
        </is>
      </c>
      <c r="F411" t="inlineStr">
        <is>
          <t>Bergvik skog väst AB</t>
        </is>
      </c>
      <c r="G411" t="n">
        <v>16.4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22681-2023</t>
        </is>
      </c>
      <c r="B412" s="1" t="n">
        <v>45071</v>
      </c>
      <c r="C412" s="1" t="n">
        <v>45204</v>
      </c>
      <c r="D412" t="inlineStr">
        <is>
          <t>VÄRMLANDS LÄN</t>
        </is>
      </c>
      <c r="E412" t="inlineStr">
        <is>
          <t>FILIPSTAD</t>
        </is>
      </c>
      <c r="F412" t="inlineStr">
        <is>
          <t>Bergvik skog väst AB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22866-2023</t>
        </is>
      </c>
      <c r="B413" s="1" t="n">
        <v>45072</v>
      </c>
      <c r="C413" s="1" t="n">
        <v>45204</v>
      </c>
      <c r="D413" t="inlineStr">
        <is>
          <t>VÄRMLANDS LÄN</t>
        </is>
      </c>
      <c r="E413" t="inlineStr">
        <is>
          <t>FILIPSTAD</t>
        </is>
      </c>
      <c r="F413" t="inlineStr">
        <is>
          <t>Bergvik skog väst AB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22830-2023</t>
        </is>
      </c>
      <c r="B414" s="1" t="n">
        <v>45072</v>
      </c>
      <c r="C414" s="1" t="n">
        <v>45204</v>
      </c>
      <c r="D414" t="inlineStr">
        <is>
          <t>VÄRMLANDS LÄN</t>
        </is>
      </c>
      <c r="E414" t="inlineStr">
        <is>
          <t>FILIPSTAD</t>
        </is>
      </c>
      <c r="F414" t="inlineStr">
        <is>
          <t>Bergvik skog väst AB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23045-2023</t>
        </is>
      </c>
      <c r="B415" s="1" t="n">
        <v>45075</v>
      </c>
      <c r="C415" s="1" t="n">
        <v>45204</v>
      </c>
      <c r="D415" t="inlineStr">
        <is>
          <t>VÄRMLANDS LÄN</t>
        </is>
      </c>
      <c r="E415" t="inlineStr">
        <is>
          <t>FILIPSTAD</t>
        </is>
      </c>
      <c r="F415" t="inlineStr">
        <is>
          <t>Bergvik skog väst AB</t>
        </is>
      </c>
      <c r="G415" t="n">
        <v>2.8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  <c r="U415">
        <f>HYPERLINK("https://klasma.github.io/Logging_FILIPSTAD/knärot/A 23045-2023.png", "A 23045-2023")</f>
        <v/>
      </c>
      <c r="V415">
        <f>HYPERLINK("https://klasma.github.io/Logging_FILIPSTAD/klagomål/A 23045-2023.docx", "A 23045-2023")</f>
        <v/>
      </c>
      <c r="W415">
        <f>HYPERLINK("https://klasma.github.io/Logging_FILIPSTAD/klagomålsmail/A 23045-2023.docx", "A 23045-2023")</f>
        <v/>
      </c>
      <c r="X415">
        <f>HYPERLINK("https://klasma.github.io/Logging_FILIPSTAD/tillsyn/A 23045-2023.docx", "A 23045-2023")</f>
        <v/>
      </c>
      <c r="Y415">
        <f>HYPERLINK("https://klasma.github.io/Logging_FILIPSTAD/tillsynsmail/A 23045-2023.docx", "A 23045-2023")</f>
        <v/>
      </c>
    </row>
    <row r="416" ht="15" customHeight="1">
      <c r="A416" t="inlineStr">
        <is>
          <t>A 23046-2023</t>
        </is>
      </c>
      <c r="B416" s="1" t="n">
        <v>45075</v>
      </c>
      <c r="C416" s="1" t="n">
        <v>45204</v>
      </c>
      <c r="D416" t="inlineStr">
        <is>
          <t>VÄRMLANDS LÄN</t>
        </is>
      </c>
      <c r="E416" t="inlineStr">
        <is>
          <t>FILIPSTAD</t>
        </is>
      </c>
      <c r="F416" t="inlineStr">
        <is>
          <t>Bergvik skog väst AB</t>
        </is>
      </c>
      <c r="G416" t="n">
        <v>1.7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  <c r="U416">
        <f>HYPERLINK("https://klasma.github.io/Logging_FILIPSTAD/knärot/A 23046-2023.png", "A 23046-2023")</f>
        <v/>
      </c>
      <c r="V416">
        <f>HYPERLINK("https://klasma.github.io/Logging_FILIPSTAD/klagomål/A 23046-2023.docx", "A 23046-2023")</f>
        <v/>
      </c>
      <c r="W416">
        <f>HYPERLINK("https://klasma.github.io/Logging_FILIPSTAD/klagomålsmail/A 23046-2023.docx", "A 23046-2023")</f>
        <v/>
      </c>
      <c r="X416">
        <f>HYPERLINK("https://klasma.github.io/Logging_FILIPSTAD/tillsyn/A 23046-2023.docx", "A 23046-2023")</f>
        <v/>
      </c>
      <c r="Y416">
        <f>HYPERLINK("https://klasma.github.io/Logging_FILIPSTAD/tillsynsmail/A 23046-2023.docx", "A 23046-2023")</f>
        <v/>
      </c>
    </row>
    <row r="417" ht="15" customHeight="1">
      <c r="A417" t="inlineStr">
        <is>
          <t>A 23335-2023</t>
        </is>
      </c>
      <c r="B417" s="1" t="n">
        <v>45076</v>
      </c>
      <c r="C417" s="1" t="n">
        <v>45204</v>
      </c>
      <c r="D417" t="inlineStr">
        <is>
          <t>VÄRMLANDS LÄN</t>
        </is>
      </c>
      <c r="E417" t="inlineStr">
        <is>
          <t>FILIPSTAD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23696-2023</t>
        </is>
      </c>
      <c r="B418" s="1" t="n">
        <v>45077</v>
      </c>
      <c r="C418" s="1" t="n">
        <v>45204</v>
      </c>
      <c r="D418" t="inlineStr">
        <is>
          <t>VÄRMLANDS LÄN</t>
        </is>
      </c>
      <c r="E418" t="inlineStr">
        <is>
          <t>FILIPSTAD</t>
        </is>
      </c>
      <c r="F418" t="inlineStr">
        <is>
          <t>Bergvik skog väst AB</t>
        </is>
      </c>
      <c r="G418" t="n">
        <v>4.7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23822-2023</t>
        </is>
      </c>
      <c r="B419" s="1" t="n">
        <v>45078</v>
      </c>
      <c r="C419" s="1" t="n">
        <v>45204</v>
      </c>
      <c r="D419" t="inlineStr">
        <is>
          <t>VÄRMLANDS LÄN</t>
        </is>
      </c>
      <c r="E419" t="inlineStr">
        <is>
          <t>FILIPSTAD</t>
        </is>
      </c>
      <c r="F419" t="inlineStr">
        <is>
          <t>Bergvik skog väst AB</t>
        </is>
      </c>
      <c r="G419" t="n">
        <v>7.5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23837-2023</t>
        </is>
      </c>
      <c r="B420" s="1" t="n">
        <v>45078</v>
      </c>
      <c r="C420" s="1" t="n">
        <v>45204</v>
      </c>
      <c r="D420" t="inlineStr">
        <is>
          <t>VÄRMLANDS LÄN</t>
        </is>
      </c>
      <c r="E420" t="inlineStr">
        <is>
          <t>FILIPSTAD</t>
        </is>
      </c>
      <c r="F420" t="inlineStr">
        <is>
          <t>Bergvik skog väst AB</t>
        </is>
      </c>
      <c r="G420" t="n">
        <v>5.9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26804-2023</t>
        </is>
      </c>
      <c r="B421" s="1" t="n">
        <v>45090</v>
      </c>
      <c r="C421" s="1" t="n">
        <v>45204</v>
      </c>
      <c r="D421" t="inlineStr">
        <is>
          <t>VÄRMLANDS LÄN</t>
        </is>
      </c>
      <c r="E421" t="inlineStr">
        <is>
          <t>FILIPSTAD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25737-2023</t>
        </is>
      </c>
      <c r="B422" s="1" t="n">
        <v>45090</v>
      </c>
      <c r="C422" s="1" t="n">
        <v>45204</v>
      </c>
      <c r="D422" t="inlineStr">
        <is>
          <t>VÄRMLANDS LÄN</t>
        </is>
      </c>
      <c r="E422" t="inlineStr">
        <is>
          <t>FILIPSTAD</t>
        </is>
      </c>
      <c r="F422" t="inlineStr">
        <is>
          <t>Bergvik skog väst AB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25738-2023</t>
        </is>
      </c>
      <c r="B423" s="1" t="n">
        <v>45090</v>
      </c>
      <c r="C423" s="1" t="n">
        <v>45204</v>
      </c>
      <c r="D423" t="inlineStr">
        <is>
          <t>VÄRMLANDS LÄN</t>
        </is>
      </c>
      <c r="E423" t="inlineStr">
        <is>
          <t>FILIPSTAD</t>
        </is>
      </c>
      <c r="F423" t="inlineStr">
        <is>
          <t>Bergvik skog väst AB</t>
        </is>
      </c>
      <c r="G423" t="n">
        <v>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26280-2023</t>
        </is>
      </c>
      <c r="B424" s="1" t="n">
        <v>45091</v>
      </c>
      <c r="C424" s="1" t="n">
        <v>45204</v>
      </c>
      <c r="D424" t="inlineStr">
        <is>
          <t>VÄRMLANDS LÄN</t>
        </is>
      </c>
      <c r="E424" t="inlineStr">
        <is>
          <t>FILIPSTAD</t>
        </is>
      </c>
      <c r="F424" t="inlineStr">
        <is>
          <t>Bergvik skog väst AB</t>
        </is>
      </c>
      <c r="G424" t="n">
        <v>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28161-2023</t>
        </is>
      </c>
      <c r="B425" s="1" t="n">
        <v>45093</v>
      </c>
      <c r="C425" s="1" t="n">
        <v>45204</v>
      </c>
      <c r="D425" t="inlineStr">
        <is>
          <t>VÄRMLANDS LÄN</t>
        </is>
      </c>
      <c r="E425" t="inlineStr">
        <is>
          <t>FILIPSTAD</t>
        </is>
      </c>
      <c r="F425" t="inlineStr">
        <is>
          <t>Kommuner</t>
        </is>
      </c>
      <c r="G425" t="n">
        <v>15.4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27059-2023</t>
        </is>
      </c>
      <c r="B426" s="1" t="n">
        <v>45096</v>
      </c>
      <c r="C426" s="1" t="n">
        <v>45204</v>
      </c>
      <c r="D426" t="inlineStr">
        <is>
          <t>VÄRMLANDS LÄN</t>
        </is>
      </c>
      <c r="E426" t="inlineStr">
        <is>
          <t>FILIPSTAD</t>
        </is>
      </c>
      <c r="F426" t="inlineStr">
        <is>
          <t>Bergvik skog väst AB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27861-2023</t>
        </is>
      </c>
      <c r="B427" s="1" t="n">
        <v>45098</v>
      </c>
      <c r="C427" s="1" t="n">
        <v>45204</v>
      </c>
      <c r="D427" t="inlineStr">
        <is>
          <t>VÄRMLANDS LÄN</t>
        </is>
      </c>
      <c r="E427" t="inlineStr">
        <is>
          <t>FILIPSTAD</t>
        </is>
      </c>
      <c r="F427" t="inlineStr">
        <is>
          <t>Bergvik skog väst AB</t>
        </is>
      </c>
      <c r="G427" t="n">
        <v>4.1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28229-2023</t>
        </is>
      </c>
      <c r="B428" s="1" t="n">
        <v>45099</v>
      </c>
      <c r="C428" s="1" t="n">
        <v>45204</v>
      </c>
      <c r="D428" t="inlineStr">
        <is>
          <t>VÄRMLANDS LÄN</t>
        </is>
      </c>
      <c r="E428" t="inlineStr">
        <is>
          <t>FILIPSTAD</t>
        </is>
      </c>
      <c r="F428" t="inlineStr">
        <is>
          <t>Kommuner</t>
        </is>
      </c>
      <c r="G428" t="n">
        <v>12.7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28234-2023</t>
        </is>
      </c>
      <c r="B429" s="1" t="n">
        <v>45099</v>
      </c>
      <c r="C429" s="1" t="n">
        <v>45204</v>
      </c>
      <c r="D429" t="inlineStr">
        <is>
          <t>VÄRMLANDS LÄN</t>
        </is>
      </c>
      <c r="E429" t="inlineStr">
        <is>
          <t>FILIPSTAD</t>
        </is>
      </c>
      <c r="F429" t="inlineStr">
        <is>
          <t>Kommuner</t>
        </is>
      </c>
      <c r="G429" t="n">
        <v>2.7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28223-2023</t>
        </is>
      </c>
      <c r="B430" s="1" t="n">
        <v>45099</v>
      </c>
      <c r="C430" s="1" t="n">
        <v>45204</v>
      </c>
      <c r="D430" t="inlineStr">
        <is>
          <t>VÄRMLANDS LÄN</t>
        </is>
      </c>
      <c r="E430" t="inlineStr">
        <is>
          <t>FILIPSTAD</t>
        </is>
      </c>
      <c r="F430" t="inlineStr">
        <is>
          <t>Kommuner</t>
        </is>
      </c>
      <c r="G430" t="n">
        <v>5.2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29426-2023</t>
        </is>
      </c>
      <c r="B431" s="1" t="n">
        <v>45106</v>
      </c>
      <c r="C431" s="1" t="n">
        <v>45204</v>
      </c>
      <c r="D431" t="inlineStr">
        <is>
          <t>VÄRMLANDS LÄN</t>
        </is>
      </c>
      <c r="E431" t="inlineStr">
        <is>
          <t>FILIPSTAD</t>
        </is>
      </c>
      <c r="F431" t="inlineStr">
        <is>
          <t>Kyrkan</t>
        </is>
      </c>
      <c r="G431" t="n">
        <v>5.9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29444-2023</t>
        </is>
      </c>
      <c r="B432" s="1" t="n">
        <v>45106</v>
      </c>
      <c r="C432" s="1" t="n">
        <v>45204</v>
      </c>
      <c r="D432" t="inlineStr">
        <is>
          <t>VÄRMLANDS LÄN</t>
        </is>
      </c>
      <c r="E432" t="inlineStr">
        <is>
          <t>FILIPSTAD</t>
        </is>
      </c>
      <c r="F432" t="inlineStr">
        <is>
          <t>Bergvik skog väst AB</t>
        </is>
      </c>
      <c r="G432" t="n">
        <v>14.1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29429-2023</t>
        </is>
      </c>
      <c r="B433" s="1" t="n">
        <v>45106</v>
      </c>
      <c r="C433" s="1" t="n">
        <v>45204</v>
      </c>
      <c r="D433" t="inlineStr">
        <is>
          <t>VÄRMLANDS LÄN</t>
        </is>
      </c>
      <c r="E433" t="inlineStr">
        <is>
          <t>FILIPSTAD</t>
        </is>
      </c>
      <c r="F433" t="inlineStr">
        <is>
          <t>Kyrkan</t>
        </is>
      </c>
      <c r="G433" t="n">
        <v>1.8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29825-2023</t>
        </is>
      </c>
      <c r="B434" s="1" t="n">
        <v>45107</v>
      </c>
      <c r="C434" s="1" t="n">
        <v>45204</v>
      </c>
      <c r="D434" t="inlineStr">
        <is>
          <t>VÄRMLANDS LÄN</t>
        </is>
      </c>
      <c r="E434" t="inlineStr">
        <is>
          <t>FILIPSTAD</t>
        </is>
      </c>
      <c r="G434" t="n">
        <v>0.3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30037-2023</t>
        </is>
      </c>
      <c r="B435" s="1" t="n">
        <v>45110</v>
      </c>
      <c r="C435" s="1" t="n">
        <v>45204</v>
      </c>
      <c r="D435" t="inlineStr">
        <is>
          <t>VÄRMLANDS LÄN</t>
        </is>
      </c>
      <c r="E435" t="inlineStr">
        <is>
          <t>FILIPSTAD</t>
        </is>
      </c>
      <c r="F435" t="inlineStr">
        <is>
          <t>Bergvik skog väst AB</t>
        </is>
      </c>
      <c r="G435" t="n">
        <v>9.4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31350-2023</t>
        </is>
      </c>
      <c r="B436" s="1" t="n">
        <v>45114</v>
      </c>
      <c r="C436" s="1" t="n">
        <v>45204</v>
      </c>
      <c r="D436" t="inlineStr">
        <is>
          <t>VÄRMLANDS LÄN</t>
        </is>
      </c>
      <c r="E436" t="inlineStr">
        <is>
          <t>FILIPSTAD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31358-2023</t>
        </is>
      </c>
      <c r="B437" s="1" t="n">
        <v>45114</v>
      </c>
      <c r="C437" s="1" t="n">
        <v>45204</v>
      </c>
      <c r="D437" t="inlineStr">
        <is>
          <t>VÄRMLANDS LÄN</t>
        </is>
      </c>
      <c r="E437" t="inlineStr">
        <is>
          <t>FILIPSTAD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31306-2023</t>
        </is>
      </c>
      <c r="B438" s="1" t="n">
        <v>45114</v>
      </c>
      <c r="C438" s="1" t="n">
        <v>45204</v>
      </c>
      <c r="D438" t="inlineStr">
        <is>
          <t>VÄRMLANDS LÄN</t>
        </is>
      </c>
      <c r="E438" t="inlineStr">
        <is>
          <t>FILIPSTAD</t>
        </is>
      </c>
      <c r="F438" t="inlineStr">
        <is>
          <t>Bergvik skog väst AB</t>
        </is>
      </c>
      <c r="G438" t="n">
        <v>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31342-2023</t>
        </is>
      </c>
      <c r="B439" s="1" t="n">
        <v>45114</v>
      </c>
      <c r="C439" s="1" t="n">
        <v>45204</v>
      </c>
      <c r="D439" t="inlineStr">
        <is>
          <t>VÄRMLANDS LÄN</t>
        </is>
      </c>
      <c r="E439" t="inlineStr">
        <is>
          <t>FILIPSTAD</t>
        </is>
      </c>
      <c r="G439" t="n">
        <v>4.5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31300-2023</t>
        </is>
      </c>
      <c r="B440" s="1" t="n">
        <v>45114</v>
      </c>
      <c r="C440" s="1" t="n">
        <v>45204</v>
      </c>
      <c r="D440" t="inlineStr">
        <is>
          <t>VÄRMLANDS LÄN</t>
        </is>
      </c>
      <c r="E440" t="inlineStr">
        <is>
          <t>FILIPSTAD</t>
        </is>
      </c>
      <c r="F440" t="inlineStr">
        <is>
          <t>Bergvik skog väst AB</t>
        </is>
      </c>
      <c r="G440" t="n">
        <v>4.6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32376-2023</t>
        </is>
      </c>
      <c r="B441" s="1" t="n">
        <v>45120</v>
      </c>
      <c r="C441" s="1" t="n">
        <v>45204</v>
      </c>
      <c r="D441" t="inlineStr">
        <is>
          <t>VÄRMLANDS LÄN</t>
        </is>
      </c>
      <c r="E441" t="inlineStr">
        <is>
          <t>FILIPSTAD</t>
        </is>
      </c>
      <c r="F441" t="inlineStr">
        <is>
          <t>Bergvik skog väst AB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33966-2023</t>
        </is>
      </c>
      <c r="B442" s="1" t="n">
        <v>45124</v>
      </c>
      <c r="C442" s="1" t="n">
        <v>45204</v>
      </c>
      <c r="D442" t="inlineStr">
        <is>
          <t>VÄRMLANDS LÄN</t>
        </is>
      </c>
      <c r="E442" t="inlineStr">
        <is>
          <t>FILIPSTAD</t>
        </is>
      </c>
      <c r="G442" t="n">
        <v>3.3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33973-2023</t>
        </is>
      </c>
      <c r="B443" s="1" t="n">
        <v>45124</v>
      </c>
      <c r="C443" s="1" t="n">
        <v>45204</v>
      </c>
      <c r="D443" t="inlineStr">
        <is>
          <t>VÄRMLANDS LÄN</t>
        </is>
      </c>
      <c r="E443" t="inlineStr">
        <is>
          <t>FILIPSTAD</t>
        </is>
      </c>
      <c r="G443" t="n">
        <v>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33967-2023</t>
        </is>
      </c>
      <c r="B444" s="1" t="n">
        <v>45124</v>
      </c>
      <c r="C444" s="1" t="n">
        <v>45204</v>
      </c>
      <c r="D444" t="inlineStr">
        <is>
          <t>VÄRMLANDS LÄN</t>
        </is>
      </c>
      <c r="E444" t="inlineStr">
        <is>
          <t>FILIPSTAD</t>
        </is>
      </c>
      <c r="G444" t="n">
        <v>3.1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33969-2023</t>
        </is>
      </c>
      <c r="B445" s="1" t="n">
        <v>45124</v>
      </c>
      <c r="C445" s="1" t="n">
        <v>45204</v>
      </c>
      <c r="D445" t="inlineStr">
        <is>
          <t>VÄRMLANDS LÄN</t>
        </is>
      </c>
      <c r="E445" t="inlineStr">
        <is>
          <t>FILIPSTAD</t>
        </is>
      </c>
      <c r="G445" t="n">
        <v>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33971-2023</t>
        </is>
      </c>
      <c r="B446" s="1" t="n">
        <v>45124</v>
      </c>
      <c r="C446" s="1" t="n">
        <v>45204</v>
      </c>
      <c r="D446" t="inlineStr">
        <is>
          <t>VÄRMLANDS LÄN</t>
        </is>
      </c>
      <c r="E446" t="inlineStr">
        <is>
          <t>FILIPSTAD</t>
        </is>
      </c>
      <c r="G446" t="n">
        <v>7.3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36291-2023</t>
        </is>
      </c>
      <c r="B447" s="1" t="n">
        <v>45152</v>
      </c>
      <c r="C447" s="1" t="n">
        <v>45204</v>
      </c>
      <c r="D447" t="inlineStr">
        <is>
          <t>VÄRMLANDS LÄN</t>
        </is>
      </c>
      <c r="E447" t="inlineStr">
        <is>
          <t>FILIPSTAD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36317-2023</t>
        </is>
      </c>
      <c r="B448" s="1" t="n">
        <v>45152</v>
      </c>
      <c r="C448" s="1" t="n">
        <v>45204</v>
      </c>
      <c r="D448" t="inlineStr">
        <is>
          <t>VÄRMLANDS LÄN</t>
        </is>
      </c>
      <c r="E448" t="inlineStr">
        <is>
          <t>FILIPSTAD</t>
        </is>
      </c>
      <c r="G448" t="n">
        <v>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36680-2023</t>
        </is>
      </c>
      <c r="B449" s="1" t="n">
        <v>45153</v>
      </c>
      <c r="C449" s="1" t="n">
        <v>45204</v>
      </c>
      <c r="D449" t="inlineStr">
        <is>
          <t>VÄRMLANDS LÄN</t>
        </is>
      </c>
      <c r="E449" t="inlineStr">
        <is>
          <t>FILIPSTAD</t>
        </is>
      </c>
      <c r="G449" t="n">
        <v>0.3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38463-2023</t>
        </is>
      </c>
      <c r="B450" s="1" t="n">
        <v>45162</v>
      </c>
      <c r="C450" s="1" t="n">
        <v>45204</v>
      </c>
      <c r="D450" t="inlineStr">
        <is>
          <t>VÄRMLANDS LÄN</t>
        </is>
      </c>
      <c r="E450" t="inlineStr">
        <is>
          <t>FILIPSTAD</t>
        </is>
      </c>
      <c r="G450" t="n">
        <v>4.6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40362-2023</t>
        </is>
      </c>
      <c r="B451" s="1" t="n">
        <v>45169</v>
      </c>
      <c r="C451" s="1" t="n">
        <v>45204</v>
      </c>
      <c r="D451" t="inlineStr">
        <is>
          <t>VÄRMLANDS LÄN</t>
        </is>
      </c>
      <c r="E451" t="inlineStr">
        <is>
          <t>FILIPSTAD</t>
        </is>
      </c>
      <c r="G451" t="n">
        <v>7.1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43484-2023</t>
        </is>
      </c>
      <c r="B452" s="1" t="n">
        <v>45184</v>
      </c>
      <c r="C452" s="1" t="n">
        <v>45204</v>
      </c>
      <c r="D452" t="inlineStr">
        <is>
          <t>VÄRMLANDS LÄN</t>
        </is>
      </c>
      <c r="E452" t="inlineStr">
        <is>
          <t>FILIPSTAD</t>
        </is>
      </c>
      <c r="F452" t="inlineStr">
        <is>
          <t>Bergvik skog väst AB</t>
        </is>
      </c>
      <c r="G452" t="n">
        <v>3.4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43542-2023</t>
        </is>
      </c>
      <c r="B453" s="1" t="n">
        <v>45184</v>
      </c>
      <c r="C453" s="1" t="n">
        <v>45204</v>
      </c>
      <c r="D453" t="inlineStr">
        <is>
          <t>VÄRMLANDS LÄN</t>
        </is>
      </c>
      <c r="E453" t="inlineStr">
        <is>
          <t>FILIPSTAD</t>
        </is>
      </c>
      <c r="F453" t="inlineStr">
        <is>
          <t>Bergvik skog väst AB</t>
        </is>
      </c>
      <c r="G453" t="n">
        <v>5.1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44119-2023</t>
        </is>
      </c>
      <c r="B454" s="1" t="n">
        <v>45188</v>
      </c>
      <c r="C454" s="1" t="n">
        <v>45204</v>
      </c>
      <c r="D454" t="inlineStr">
        <is>
          <t>VÄRMLANDS LÄN</t>
        </is>
      </c>
      <c r="E454" t="inlineStr">
        <is>
          <t>FILIPSTAD</t>
        </is>
      </c>
      <c r="G454" t="n">
        <v>19.4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44503-2023</t>
        </is>
      </c>
      <c r="B455" s="1" t="n">
        <v>45189</v>
      </c>
      <c r="C455" s="1" t="n">
        <v>45204</v>
      </c>
      <c r="D455" t="inlineStr">
        <is>
          <t>VÄRMLANDS LÄN</t>
        </is>
      </c>
      <c r="E455" t="inlineStr">
        <is>
          <t>FILIPSTAD</t>
        </is>
      </c>
      <c r="F455" t="inlineStr">
        <is>
          <t>Bergvik skog väst AB</t>
        </is>
      </c>
      <c r="G455" t="n">
        <v>5.2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44792-2023</t>
        </is>
      </c>
      <c r="B456" s="1" t="n">
        <v>45190</v>
      </c>
      <c r="C456" s="1" t="n">
        <v>45204</v>
      </c>
      <c r="D456" t="inlineStr">
        <is>
          <t>VÄRMLANDS LÄN</t>
        </is>
      </c>
      <c r="E456" t="inlineStr">
        <is>
          <t>FILIPSTAD</t>
        </is>
      </c>
      <c r="G456" t="n">
        <v>18.4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45987-2023</t>
        </is>
      </c>
      <c r="B457" s="1" t="n">
        <v>45196</v>
      </c>
      <c r="C457" s="1" t="n">
        <v>45204</v>
      </c>
      <c r="D457" t="inlineStr">
        <is>
          <t>VÄRMLANDS LÄN</t>
        </is>
      </c>
      <c r="E457" t="inlineStr">
        <is>
          <t>FILIPSTAD</t>
        </is>
      </c>
      <c r="G457" t="n">
        <v>1.8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>
      <c r="A458" t="inlineStr">
        <is>
          <t>A 46513-2023</t>
        </is>
      </c>
      <c r="B458" s="1" t="n">
        <v>45197</v>
      </c>
      <c r="C458" s="1" t="n">
        <v>45204</v>
      </c>
      <c r="D458" t="inlineStr">
        <is>
          <t>VÄRMLANDS LÄN</t>
        </is>
      </c>
      <c r="E458" t="inlineStr">
        <is>
          <t>FILIPSTAD</t>
        </is>
      </c>
      <c r="F458" t="inlineStr">
        <is>
          <t>Bergvik skog väst AB</t>
        </is>
      </c>
      <c r="G458" t="n">
        <v>3.9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2023-10-05T07:14:20Z</dcterms:created>
  <dcterms:modified xmlns:dcterms="http://purl.org/dc/terms/" xmlns:xsi="http://www.w3.org/2001/XMLSchema-instance" xsi:type="dcterms:W3CDTF">2023-10-05T07:14:20Z</dcterms:modified>
</cp:coreProperties>
</file>