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6"/>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Östra Luspenåivve</t>
        </is>
      </c>
      <c r="B2" t="inlineStr">
        <is>
          <t>2023-07-27</t>
        </is>
      </c>
      <c r="C2" s="1" t="n">
        <v>45498</v>
      </c>
      <c r="D2" t="inlineStr"/>
      <c r="E2" t="inlineStr">
        <is>
          <t>Arvidsjaur</t>
        </is>
      </c>
      <c r="G2" t="n">
        <v>207.9</v>
      </c>
      <c r="H2" t="n">
        <v>14</v>
      </c>
      <c r="I2" t="n">
        <v>16</v>
      </c>
      <c r="J2" t="n">
        <v>37</v>
      </c>
      <c r="K2" t="n">
        <v>8</v>
      </c>
      <c r="L2" t="n">
        <v>1</v>
      </c>
      <c r="M2" t="n">
        <v>0</v>
      </c>
      <c r="N2" t="n">
        <v>0</v>
      </c>
      <c r="O2" t="n">
        <v>46</v>
      </c>
      <c r="P2" t="n">
        <v>9</v>
      </c>
      <c r="Q2" t="n">
        <v>68</v>
      </c>
      <c r="R2" s="2" t="inlineStr">
        <is>
          <t>Urskogsporing
Blackticka
Doftticka
Fläckporing
Gräddporing
Knärot
Lateritticka
Smalfotad taggsvamp
Tajgataggsvamp
Blanksvart spiklav
Blå taggsvamp
Blågrå svartspik
Brunpudrad nållav
Doftskinn
Dvärgbägarlav
Gammelgransskål
Garnlav
Granticka
Gränsticka
Grå blåbärsfältmätare
Hornvaxskinn
Järpe
Knottrig blåslav
Kolflarnlav
Kortskaftad ärgspik
Kådvaxskinn
Liten svartspik
Luddfingersvamp
Lunglav
Mörk kolflarnlav
Nordtagging
Orange taggsvamp
Rosenticka
Spillkråka
Svart taggsvamp
Tallticka
Talltita
Tretåig hackspett
Ullticka
Vaddporing
Vedflamlav
Vedskivlav
Vedtrappmossa
Violmussling
Vitgrynig nållav
Vitplätt
Blodticka
Bårdlav
Dropptaggsvamp
Källpraktmossa
Luddlav
Norrlandslav
Nästlav
Plattlummer
Skarp dropptaggsvamp
Skinnlav
Sotlav
Spindelblomster
Stuplav
Vedticka
Vågbandad barkbock
Ögonpyrola
Kungsfågel
Lavskrika
Tjäder
Vanlig groda
Fläcknycklar
Revlummer</t>
        </is>
      </c>
      <c r="S2">
        <f>HYPERLINK("https://klasma.github.io/Logging_FORSKNINGSRESAN_2024/artfynd/Östra Luspenåivve artfynd.xlsx", "Östra Luspenåivve")</f>
        <v/>
      </c>
      <c r="T2">
        <f>HYPERLINK("https://klasma.github.io/Logging_FORSKNINGSRESAN_2024/kartor/Östra Luspenåivve karta.png", "Östra Luspenåivve")</f>
        <v/>
      </c>
      <c r="U2">
        <f>HYPERLINK("https://klasma.github.io/Logging_FORSKNINGSRESAN_2024/knärot/Östra Luspenåivve karta knärot.png", "Östra Luspenåivve")</f>
        <v/>
      </c>
      <c r="V2">
        <f>HYPERLINK("https://klasma.github.io/Logging_FORSKNINGSRESAN_2024/klagomål/Östra Luspenåivve FSC-klagomål.docx", "Östra Luspenåivve")</f>
        <v/>
      </c>
      <c r="W2">
        <f>HYPERLINK("https://klasma.github.io/Logging_FORSKNINGSRESAN_2024/klagomålsmail/Östra Luspenåivve FSC-klagomål mail.docx", "Östra Luspenåivve")</f>
        <v/>
      </c>
      <c r="X2">
        <f>HYPERLINK("https://klasma.github.io/Logging_FORSKNINGSRESAN_2024/tillsyn/Östra Luspenåivve tillsynsbegäran.docx", "Östra Luspenåivve")</f>
        <v/>
      </c>
      <c r="Y2">
        <f>HYPERLINK("https://klasma.github.io/Logging_FORSKNINGSRESAN_2024/tillsynsmail/Östra Luspenåivve tillsynsbegäran mail.docx", "Östra Luspenåivve")</f>
        <v/>
      </c>
      <c r="Z2">
        <f>HYPERLINK("https://klasma.github.io/Logging_FORSKNINGSRESAN_2024/fåglar/Östra Luspenåivve prioriterade fågelarter.docx", "Östra Luspenåivve")</f>
        <v/>
      </c>
    </row>
    <row r="3" ht="15" customHeight="1">
      <c r="A3" t="inlineStr">
        <is>
          <t>Slaktarberget</t>
        </is>
      </c>
      <c r="B3" t="inlineStr">
        <is>
          <t>2023-07-27</t>
        </is>
      </c>
      <c r="C3" s="1" t="n">
        <v>45498</v>
      </c>
      <c r="D3" t="inlineStr"/>
      <c r="E3" t="inlineStr">
        <is>
          <t>Arvidsjaur</t>
        </is>
      </c>
      <c r="G3" t="n">
        <v>61.3</v>
      </c>
      <c r="H3" t="n">
        <v>13</v>
      </c>
      <c r="I3" t="n">
        <v>16</v>
      </c>
      <c r="J3" t="n">
        <v>31</v>
      </c>
      <c r="K3" t="n">
        <v>6</v>
      </c>
      <c r="L3" t="n">
        <v>0</v>
      </c>
      <c r="M3" t="n">
        <v>0</v>
      </c>
      <c r="N3" t="n">
        <v>0</v>
      </c>
      <c r="O3" t="n">
        <v>37</v>
      </c>
      <c r="P3" t="n">
        <v>6</v>
      </c>
      <c r="Q3" t="n">
        <v>57</v>
      </c>
      <c r="R3" s="2" t="inlineStr">
        <is>
          <t>Doftticka
Fläckporing
Gräddporing
Gräddticka
Knärot
Lappticka
Blanksvart spiklav
Blågrå svartspik
Dvärgbägarlav
Gammelgransskål
Garnlav
Granticka
Gränsticka
Grå blåbärsfältmätare
Harticka
Hornvaxskinn
Järpe
Knottrig blåslav
Kolflarnlav
Kortskaftad ärgspik
Lunglav
Mospindling
Mörk kolflarnlav
Nordtagging
Rosenticka
Skrovellav
Skrovlig taggsvamp
Spillkråka
Stjärntagging
Talltita
Tretåig hackspett
Ullticka
Vedflamlav
Vedskivlav
Vedtrappmossa
Vitgrynig nållav
Vitplätt
Bronshjon
Bårdlav
Dropptaggsvamp
Korallrot
Luddlav
Mörk husmossa
Norrlandslav
Nästlav
Plattlummer
Skarp dropptaggsvamp
Skinnlav
Spindelblomster
Stuplav
Trådticka
Vedticka
Ögonpyrola
Lavskrika
Tjäder
Fläcknycklar
Revlummer</t>
        </is>
      </c>
      <c r="S3">
        <f>HYPERLINK("https://klasma.github.io/Logging_FORSKNINGSRESAN_2024/artfynd/Slaktarberget artfynd.xlsx", "Slaktarberget")</f>
        <v/>
      </c>
      <c r="T3">
        <f>HYPERLINK("https://klasma.github.io/Logging_FORSKNINGSRESAN_2024/kartor/Slaktarberget karta.png", "Slaktarberget")</f>
        <v/>
      </c>
      <c r="U3">
        <f>HYPERLINK("https://klasma.github.io/Logging_FORSKNINGSRESAN_2024/knärot/Slaktarberget karta knärot.png", "Slaktarberget")</f>
        <v/>
      </c>
      <c r="V3">
        <f>HYPERLINK("https://klasma.github.io/Logging_FORSKNINGSRESAN_2024/klagomål/Slaktarberget FSC-klagomål.docx", "Slaktarberget")</f>
        <v/>
      </c>
      <c r="W3">
        <f>HYPERLINK("https://klasma.github.io/Logging_FORSKNINGSRESAN_2024/klagomålsmail/Slaktarberget FSC-klagomål mail.docx", "Slaktarberget")</f>
        <v/>
      </c>
      <c r="X3">
        <f>HYPERLINK("https://klasma.github.io/Logging_FORSKNINGSRESAN_2024/tillsyn/Slaktarberget tillsynsbegäran.docx", "Slaktarberget")</f>
        <v/>
      </c>
      <c r="Y3">
        <f>HYPERLINK("https://klasma.github.io/Logging_FORSKNINGSRESAN_2024/tillsynsmail/Slaktarberget tillsynsbegäran mail.docx", "Slaktarberget")</f>
        <v/>
      </c>
      <c r="Z3">
        <f>HYPERLINK("https://klasma.github.io/Logging_FORSKNINGSRESAN_2024/fåglar/Slaktarberget prioriterade fågelarter.docx", "Slaktarberget")</f>
        <v/>
      </c>
    </row>
    <row r="4" ht="15" customHeight="1">
      <c r="A4" t="inlineStr">
        <is>
          <t>Stenberget-Klockartjärnen</t>
        </is>
      </c>
      <c r="B4" t="inlineStr">
        <is>
          <t>2023-07-27</t>
        </is>
      </c>
      <c r="C4" s="1" t="n">
        <v>45498</v>
      </c>
      <c r="D4" t="inlineStr"/>
      <c r="E4" t="inlineStr">
        <is>
          <t>Arvidsjaur</t>
        </is>
      </c>
      <c r="G4" t="n">
        <v>98.5</v>
      </c>
      <c r="H4" t="n">
        <v>12</v>
      </c>
      <c r="I4" t="n">
        <v>12</v>
      </c>
      <c r="J4" t="n">
        <v>28</v>
      </c>
      <c r="K4" t="n">
        <v>5</v>
      </c>
      <c r="L4" t="n">
        <v>0</v>
      </c>
      <c r="M4" t="n">
        <v>0</v>
      </c>
      <c r="N4" t="n">
        <v>0</v>
      </c>
      <c r="O4" t="n">
        <v>33</v>
      </c>
      <c r="P4" t="n">
        <v>5</v>
      </c>
      <c r="Q4" t="n">
        <v>52</v>
      </c>
      <c r="R4" s="2" t="inlineStr">
        <is>
          <t>Fläckporing
Gräddporing
Liten sotlav
Narrporing
Tajgaskinn
Blanksvart spiklav
Blågrå svartspik
Dvärgbägarlav
Gammelgransskål
Garnlav
Granticka
Gränsticka
Grå blåbärsfältmätare
Järpe
Knottrig blåslav
Kolflarnlav
Koralltaggsvamp
Kortskaftad ärgspik
Leptoporus mollis
Mörk kolflarnlav
Nordtagging
Rosenticka
Rödbrun blekspik
Talltita
Tretåig hackspett
Ullticka
Vaddporing
Vedflamlav
Vedskivlav
Vedtrappmossa
Violmussling
Vitgrynig nållav
Vitplätt
Björksplintborre
Blodticka
Bronshjon
Bårdlav
Dropptaggsvamp
Norrlandslav
Nästlav
Plattlummer
Skinnlav
Spindelblomster
Vedticka
Vågbandad barkbock
Lavskrika
Tjäder
Vanlig groda
Vanlig padda
Fläcknycklar
Lopplummer
Revlummer</t>
        </is>
      </c>
      <c r="S4">
        <f>HYPERLINK("https://klasma.github.io/Logging_FORSKNINGSRESAN_2024/artfynd/Stenberget-Klockartjärnen artfynd.xlsx", "Stenberget-Klockartjärnen")</f>
        <v/>
      </c>
      <c r="T4">
        <f>HYPERLINK("https://klasma.github.io/Logging_FORSKNINGSRESAN_2024/kartor/Stenberget-Klockartjärnen karta.png", "Stenberget-Klockartjärnen")</f>
        <v/>
      </c>
      <c r="V4">
        <f>HYPERLINK("https://klasma.github.io/Logging_FORSKNINGSRESAN_2024/klagomål/Stenberget-Klockartjärnen FSC-klagomål.docx", "Stenberget-Klockartjärnen")</f>
        <v/>
      </c>
      <c r="W4">
        <f>HYPERLINK("https://klasma.github.io/Logging_FORSKNINGSRESAN_2024/klagomålsmail/Stenberget-Klockartjärnen FSC-klagomål mail.docx", "Stenberget-Klockartjärnen")</f>
        <v/>
      </c>
      <c r="X4">
        <f>HYPERLINK("https://klasma.github.io/Logging_FORSKNINGSRESAN_2024/tillsyn/Stenberget-Klockartjärnen tillsynsbegäran.docx", "Stenberget-Klockartjärnen")</f>
        <v/>
      </c>
      <c r="Y4">
        <f>HYPERLINK("https://klasma.github.io/Logging_FORSKNINGSRESAN_2024/tillsynsmail/Stenberget-Klockartjärnen tillsynsbegäran mail.docx", "Stenberget-Klockartjärnen")</f>
        <v/>
      </c>
      <c r="Z4">
        <f>HYPERLINK("https://klasma.github.io/Logging_FORSKNINGSRESAN_2024/fåglar/Stenberget-Klockartjärnen prioriterade fågelarter.docx", "Stenberget-Klockartjärnen")</f>
        <v/>
      </c>
    </row>
    <row r="5" ht="15" customHeight="1">
      <c r="A5" t="inlineStr">
        <is>
          <t>Suddiesjávrrie</t>
        </is>
      </c>
      <c r="B5" t="inlineStr">
        <is>
          <t>2023-07-27</t>
        </is>
      </c>
      <c r="C5" s="1" t="n">
        <v>45498</v>
      </c>
      <c r="D5" t="inlineStr"/>
      <c r="E5" t="inlineStr">
        <is>
          <t>Arvidsjaur</t>
        </is>
      </c>
      <c r="G5" t="n">
        <v>233.9</v>
      </c>
      <c r="H5" t="n">
        <v>10</v>
      </c>
      <c r="I5" t="n">
        <v>5</v>
      </c>
      <c r="J5" t="n">
        <v>24</v>
      </c>
      <c r="K5" t="n">
        <v>6</v>
      </c>
      <c r="L5" t="n">
        <v>0</v>
      </c>
      <c r="M5" t="n">
        <v>0</v>
      </c>
      <c r="N5" t="n">
        <v>0</v>
      </c>
      <c r="O5" t="n">
        <v>30</v>
      </c>
      <c r="P5" t="n">
        <v>6</v>
      </c>
      <c r="Q5" t="n">
        <v>41</v>
      </c>
      <c r="R5" s="2" t="inlineStr">
        <is>
          <t>Doftticka
Fläckporing
Gräddporing
Smalfotad taggsvamp
Tajgataggsvamp
Tallgråticka
Blanksvart spiklav
Blå taggsvamp
Blågrå svartspik
Dvärgbägarlav
Gammelgransskål
Garnlav
Knottrig blåslav
Kolflarnlav
Kortskaftad ärgspik
Mörk kolflarnlav
Nordtagging
Reliktbock
Rosenticka
Skrovlig taggsvamp
Spillkråka
Svartvit taggsvamp
Talltaggsvamp
Tretåig hackspett
Ullticka
Vaddporing
Vedflamlav
Vedskivlav
Vedtrappmossa
Vitgrynig nållav
Dropptaggsvamp
Norrlandslav
Nästlav
Plattlummer
Skarp dropptaggsvamp
Kungsfågel
Lavskrika
Tjäder
Lopplummer
Mattlummer
Revlummer</t>
        </is>
      </c>
      <c r="S5">
        <f>HYPERLINK("https://klasma.github.io/Logging_FORSKNINGSRESAN_2024/artfynd/Suddiesjávrrie artfynd.xlsx", "Suddiesjávrrie")</f>
        <v/>
      </c>
      <c r="T5">
        <f>HYPERLINK("https://klasma.github.io/Logging_FORSKNINGSRESAN_2024/kartor/Suddiesjávrrie karta.png", "Suddiesjávrrie")</f>
        <v/>
      </c>
      <c r="V5">
        <f>HYPERLINK("https://klasma.github.io/Logging_FORSKNINGSRESAN_2024/klagomål/Suddiesjávrrie FSC-klagomål.docx", "Suddiesjávrrie")</f>
        <v/>
      </c>
      <c r="W5">
        <f>HYPERLINK("https://klasma.github.io/Logging_FORSKNINGSRESAN_2024/klagomålsmail/Suddiesjávrrie FSC-klagomål mail.docx", "Suddiesjávrrie")</f>
        <v/>
      </c>
      <c r="X5">
        <f>HYPERLINK("https://klasma.github.io/Logging_FORSKNINGSRESAN_2024/tillsyn/Suddiesjávrrie tillsynsbegäran.docx", "Suddiesjávrrie")</f>
        <v/>
      </c>
      <c r="Y5">
        <f>HYPERLINK("https://klasma.github.io/Logging_FORSKNINGSRESAN_2024/tillsynsmail/Suddiesjávrrie tillsynsbegäran mail.docx", "Suddiesjávrrie")</f>
        <v/>
      </c>
      <c r="Z5">
        <f>HYPERLINK("https://klasma.github.io/Logging_FORSKNINGSRESAN_2024/fåglar/Suddiesjávrrie prioriterade fågelarter.docx", "Suddiesjávrrie")</f>
        <v/>
      </c>
    </row>
    <row r="6" ht="15" customHeight="1">
      <c r="A6" t="inlineStr">
        <is>
          <t>Fiskträskberget-Sotträskberget</t>
        </is>
      </c>
      <c r="B6" t="inlineStr">
        <is>
          <t>2023-07-27</t>
        </is>
      </c>
      <c r="C6" s="1" t="n">
        <v>45498</v>
      </c>
      <c r="D6" t="inlineStr"/>
      <c r="E6" t="inlineStr">
        <is>
          <t>Arvidsjaur</t>
        </is>
      </c>
      <c r="G6" t="n">
        <v>458.4</v>
      </c>
      <c r="H6" t="n">
        <v>3</v>
      </c>
      <c r="I6" t="n">
        <v>8</v>
      </c>
      <c r="J6" t="n">
        <v>15</v>
      </c>
      <c r="K6" t="n">
        <v>5</v>
      </c>
      <c r="L6" t="n">
        <v>0</v>
      </c>
      <c r="M6" t="n">
        <v>0</v>
      </c>
      <c r="N6" t="n">
        <v>0</v>
      </c>
      <c r="O6" t="n">
        <v>20</v>
      </c>
      <c r="P6" t="n">
        <v>5</v>
      </c>
      <c r="Q6" t="n">
        <v>30</v>
      </c>
      <c r="R6" s="2" t="inlineStr">
        <is>
          <t>Lappticka
Liten sotlav
Ostticka
Rynkskinn
Ulltickeporing
Doftskinn
Gammelgransskål
Garnlav
Granticka
Gränsticka
Harticka
Knottrig blåslav
Lunglav
Oljetagging
Rosenticka
Rödbrun blekspik
Skrovellav
Tretåig hackspett
Ullticka
Violmussling
Blodticka
Bårdlav
Gulnål
Luddlav
Skinnlav
Trådticka
Vedticka
Ögonpyrola
Lavskrika
Tjäder</t>
        </is>
      </c>
      <c r="S6">
        <f>HYPERLINK("https://klasma.github.io/Logging_FORSKNINGSRESAN_2024/artfynd/Fiskträskberget-Sotträskberget artfynd.xlsx", "Fiskträskberget-Sotträskberget")</f>
        <v/>
      </c>
      <c r="T6">
        <f>HYPERLINK("https://klasma.github.io/Logging_FORSKNINGSRESAN_2024/kartor/Fiskträskberget-Sotträskberget karta.png", "Fiskträskberget-Sotträskberget")</f>
        <v/>
      </c>
      <c r="V6">
        <f>HYPERLINK("https://klasma.github.io/Logging_FORSKNINGSRESAN_2024/klagomål/Fiskträskberget-Sotträskberget FSC-klagomål.docx", "Fiskträskberget-Sotträskberget")</f>
        <v/>
      </c>
      <c r="W6">
        <f>HYPERLINK("https://klasma.github.io/Logging_FORSKNINGSRESAN_2024/klagomålsmail/Fiskträskberget-Sotträskberget FSC-klagomål mail.docx", "Fiskträskberget-Sotträskberget")</f>
        <v/>
      </c>
      <c r="X6">
        <f>HYPERLINK("https://klasma.github.io/Logging_FORSKNINGSRESAN_2024/tillsyn/Fiskträskberget-Sotträskberget tillsynsbegäran.docx", "Fiskträskberget-Sotträskberget")</f>
        <v/>
      </c>
      <c r="Y6">
        <f>HYPERLINK("https://klasma.github.io/Logging_FORSKNINGSRESAN_2024/tillsynsmail/Fiskträskberget-Sotträskberget tillsynsbegäran mail.docx", "Fiskträskberget-Sotträskberget")</f>
        <v/>
      </c>
      <c r="Z6">
        <f>HYPERLINK("https://klasma.github.io/Logging_FORSKNINGSRESAN_2024/fåglar/Fiskträskberget-Sotträskberget prioriterade fågelarter.docx", "Fiskträskberget-Sotträskberget")</f>
        <v/>
      </c>
    </row>
    <row r="7" ht="15" customHeight="1">
      <c r="A7" t="inlineStr">
        <is>
          <t>Innerstliden A</t>
        </is>
      </c>
      <c r="B7" t="inlineStr">
        <is>
          <t>2023-07-27</t>
        </is>
      </c>
      <c r="C7" s="1" t="n">
        <v>45498</v>
      </c>
      <c r="D7" t="inlineStr"/>
      <c r="E7" t="inlineStr">
        <is>
          <t>Arvidsjaur</t>
        </is>
      </c>
      <c r="G7" t="n">
        <v>66.90000000000001</v>
      </c>
      <c r="H7" t="n">
        <v>6</v>
      </c>
      <c r="I7" t="n">
        <v>9</v>
      </c>
      <c r="J7" t="n">
        <v>16</v>
      </c>
      <c r="K7" t="n">
        <v>1</v>
      </c>
      <c r="L7" t="n">
        <v>0</v>
      </c>
      <c r="M7" t="n">
        <v>0</v>
      </c>
      <c r="N7" t="n">
        <v>0</v>
      </c>
      <c r="O7" t="n">
        <v>17</v>
      </c>
      <c r="P7" t="n">
        <v>1</v>
      </c>
      <c r="Q7" t="n">
        <v>28</v>
      </c>
      <c r="R7" s="2" t="inlineStr">
        <is>
          <t>Fläckporing
Blanksvart spiklav
Blågrå svartspik
Garnlav
Granticka
Gränsticka
Knottrig blåslav
Kolflarnlav
Kortskaftad ärgspik
Mörk kolflarnlav
Talltita
Tretåig hackspett
Ullticka
Vedflamlav
Vedskivlav
Vedtrappmossa
Vitgrynig nållav
Dropptaggsvamp
Dvärgtufs
Luddlav
Plattlummer
Skinnlav
Spindelblomster
Stuplav
Vedticka
Vågbandad barkbock
Lavskrika
Tjäder</t>
        </is>
      </c>
      <c r="S7">
        <f>HYPERLINK("https://klasma.github.io/Logging_FORSKNINGSRESAN_2024/artfynd/Innerstliden A artfynd.xlsx", "Innerstliden A")</f>
        <v/>
      </c>
      <c r="T7">
        <f>HYPERLINK("https://klasma.github.io/Logging_FORSKNINGSRESAN_2024/kartor/Innerstliden A karta.png", "Innerstliden A")</f>
        <v/>
      </c>
      <c r="V7">
        <f>HYPERLINK("https://klasma.github.io/Logging_FORSKNINGSRESAN_2024/klagomål/Innerstliden A FSC-klagomål.docx", "Innerstliden A")</f>
        <v/>
      </c>
      <c r="W7">
        <f>HYPERLINK("https://klasma.github.io/Logging_FORSKNINGSRESAN_2024/klagomålsmail/Innerstliden A FSC-klagomål mail.docx", "Innerstliden A")</f>
        <v/>
      </c>
      <c r="X7">
        <f>HYPERLINK("https://klasma.github.io/Logging_FORSKNINGSRESAN_2024/tillsyn/Innerstliden A tillsynsbegäran.docx", "Innerstliden A")</f>
        <v/>
      </c>
      <c r="Y7">
        <f>HYPERLINK("https://klasma.github.io/Logging_FORSKNINGSRESAN_2024/tillsynsmail/Innerstliden A tillsynsbegäran mail.docx", "Innerstliden A")</f>
        <v/>
      </c>
      <c r="Z7">
        <f>HYPERLINK("https://klasma.github.io/Logging_FORSKNINGSRESAN_2024/fåglar/Innerstliden A prioriterade fågelarter.docx", "Innerstliden A")</f>
        <v/>
      </c>
    </row>
    <row r="8" ht="15" customHeight="1">
      <c r="A8" t="inlineStr">
        <is>
          <t>Innerstliden B</t>
        </is>
      </c>
      <c r="B8" t="inlineStr">
        <is>
          <t>2023-07-27</t>
        </is>
      </c>
      <c r="C8" s="1" t="n">
        <v>45498</v>
      </c>
      <c r="D8" t="inlineStr"/>
      <c r="E8" t="inlineStr">
        <is>
          <t>Arvidsjaur</t>
        </is>
      </c>
      <c r="G8" t="n">
        <v>30.7</v>
      </c>
      <c r="H8" t="n">
        <v>5</v>
      </c>
      <c r="I8" t="n">
        <v>3</v>
      </c>
      <c r="J8" t="n">
        <v>15</v>
      </c>
      <c r="K8" t="n">
        <v>0</v>
      </c>
      <c r="L8" t="n">
        <v>1</v>
      </c>
      <c r="M8" t="n">
        <v>0</v>
      </c>
      <c r="N8" t="n">
        <v>0</v>
      </c>
      <c r="O8" t="n">
        <v>16</v>
      </c>
      <c r="P8" t="n">
        <v>1</v>
      </c>
      <c r="Q8" t="n">
        <v>20</v>
      </c>
      <c r="R8" s="2" t="inlineStr">
        <is>
          <t>Tornseglare
Blågrå svartspik
Dvärgbägarlav
Garnlav
Granticka
Kolflarnlav
Kortskaftad ärgspik
Mörk kolflarnlav
Rosenticka
Talltita
Tretåig hackspett
Ullticka
Vedflamlav
Vedskivlav
Vedtrappmossa
Vitgrynig nållav
Dropptaggsvamp
Plattlummer
Vågbandad barkbock
Tjäder</t>
        </is>
      </c>
      <c r="S8">
        <f>HYPERLINK("https://klasma.github.io/Logging_FORSKNINGSRESAN_2024/artfynd/Innerstliden B artfynd.xlsx", "Innerstliden B")</f>
        <v/>
      </c>
      <c r="T8">
        <f>HYPERLINK("https://klasma.github.io/Logging_FORSKNINGSRESAN_2024/kartor/Innerstliden B karta.png", "Innerstliden B")</f>
        <v/>
      </c>
      <c r="V8">
        <f>HYPERLINK("https://klasma.github.io/Logging_FORSKNINGSRESAN_2024/klagomål/Innerstliden B FSC-klagomål.docx", "Innerstliden B")</f>
        <v/>
      </c>
      <c r="W8">
        <f>HYPERLINK("https://klasma.github.io/Logging_FORSKNINGSRESAN_2024/klagomålsmail/Innerstliden B FSC-klagomål mail.docx", "Innerstliden B")</f>
        <v/>
      </c>
      <c r="X8">
        <f>HYPERLINK("https://klasma.github.io/Logging_FORSKNINGSRESAN_2024/tillsyn/Innerstliden B tillsynsbegäran.docx", "Innerstliden B")</f>
        <v/>
      </c>
      <c r="Y8">
        <f>HYPERLINK("https://klasma.github.io/Logging_FORSKNINGSRESAN_2024/tillsynsmail/Innerstliden B tillsynsbegäran mail.docx", "Innerstliden B")</f>
        <v/>
      </c>
      <c r="Z8">
        <f>HYPERLINK("https://klasma.github.io/Logging_FORSKNINGSRESAN_2024/fåglar/Innerstliden B prioriterade fågelarter.docx", "Innerstliden B")</f>
        <v/>
      </c>
    </row>
    <row r="9" ht="15" customHeight="1">
      <c r="A9" t="inlineStr">
        <is>
          <t>Mittiliden</t>
        </is>
      </c>
      <c r="B9" t="inlineStr">
        <is>
          <t>2023-07-27</t>
        </is>
      </c>
      <c r="C9" s="1" t="n">
        <v>45498</v>
      </c>
      <c r="D9" t="inlineStr"/>
      <c r="E9" t="inlineStr">
        <is>
          <t>Arvidsjaur</t>
        </is>
      </c>
      <c r="G9" t="n">
        <v>51.3</v>
      </c>
      <c r="H9" t="n">
        <v>5</v>
      </c>
      <c r="I9" t="n">
        <v>4</v>
      </c>
      <c r="J9" t="n">
        <v>12</v>
      </c>
      <c r="K9" t="n">
        <v>0</v>
      </c>
      <c r="L9" t="n">
        <v>0</v>
      </c>
      <c r="M9" t="n">
        <v>0</v>
      </c>
      <c r="N9" t="n">
        <v>0</v>
      </c>
      <c r="O9" t="n">
        <v>12</v>
      </c>
      <c r="P9" t="n">
        <v>0</v>
      </c>
      <c r="Q9" t="n">
        <v>16</v>
      </c>
      <c r="R9" s="2" t="inlineStr">
        <is>
          <t>Doftskinn
Dvärgbägarlav
Garnlav
Granticka
Kolflarnlav
Rosenticka
Spillkråka
Talltita
Tretåig hackspett
Ullticka
Vedtrappmossa
Vitgrynig nållav
Plattlummer
Spindelblomster
Vedticka
Vågbandad barkbock</t>
        </is>
      </c>
      <c r="S9">
        <f>HYPERLINK("https://klasma.github.io/Logging_FORSKNINGSRESAN_2024/artfynd/Mittiliden artfynd.xlsx", "Mittiliden")</f>
        <v/>
      </c>
      <c r="T9">
        <f>HYPERLINK("https://klasma.github.io/Logging_FORSKNINGSRESAN_2024/kartor/Mittiliden karta.png", "Mittiliden")</f>
        <v/>
      </c>
      <c r="V9">
        <f>HYPERLINK("https://klasma.github.io/Logging_FORSKNINGSRESAN_2024/klagomål/Mittiliden FSC-klagomål.docx", "Mittiliden")</f>
        <v/>
      </c>
      <c r="W9">
        <f>HYPERLINK("https://klasma.github.io/Logging_FORSKNINGSRESAN_2024/klagomålsmail/Mittiliden FSC-klagomål mail.docx", "Mittiliden")</f>
        <v/>
      </c>
      <c r="X9">
        <f>HYPERLINK("https://klasma.github.io/Logging_FORSKNINGSRESAN_2024/tillsyn/Mittiliden tillsynsbegäran.docx", "Mittiliden")</f>
        <v/>
      </c>
      <c r="Y9">
        <f>HYPERLINK("https://klasma.github.io/Logging_FORSKNINGSRESAN_2024/tillsynsmail/Mittiliden tillsynsbegäran mail.docx", "Mittiliden")</f>
        <v/>
      </c>
      <c r="Z9">
        <f>HYPERLINK("https://klasma.github.io/Logging_FORSKNINGSRESAN_2024/fåglar/Mittiliden prioriterade fågelarter.docx", "Mittiliden")</f>
        <v/>
      </c>
    </row>
    <row r="10" ht="15" customHeight="1">
      <c r="A10" t="inlineStr">
        <is>
          <t>Klammájávrrie</t>
        </is>
      </c>
      <c r="B10" t="inlineStr">
        <is>
          <t>2023-07-27</t>
        </is>
      </c>
      <c r="C10" s="1" t="n">
        <v>45498</v>
      </c>
      <c r="D10" t="inlineStr"/>
      <c r="E10" t="inlineStr">
        <is>
          <t>Arvidsjaur</t>
        </is>
      </c>
      <c r="G10" t="n">
        <v>166.3</v>
      </c>
      <c r="H10" t="n">
        <v>2</v>
      </c>
      <c r="I10" t="n">
        <v>3</v>
      </c>
      <c r="J10" t="n">
        <v>5</v>
      </c>
      <c r="K10" t="n">
        <v>0</v>
      </c>
      <c r="L10" t="n">
        <v>0</v>
      </c>
      <c r="M10" t="n">
        <v>0</v>
      </c>
      <c r="N10" t="n">
        <v>0</v>
      </c>
      <c r="O10" t="n">
        <v>5</v>
      </c>
      <c r="P10" t="n">
        <v>0</v>
      </c>
      <c r="Q10" t="n">
        <v>10</v>
      </c>
      <c r="R10" s="2" t="inlineStr">
        <is>
          <t>Blå taggsvamp
Garnlav
Harticka
Svartvit taggsvamp
Vitgrynig nållav
Dropptaggsvamp
Luddlav
Vedticka
Fläcknycklar
Revlummer</t>
        </is>
      </c>
      <c r="S10">
        <f>HYPERLINK("https://klasma.github.io/Logging_FORSKNINGSRESAN_2024/artfynd/Klammájávrrie artfynd.xlsx", "Klammájávrrie")</f>
        <v/>
      </c>
      <c r="T10">
        <f>HYPERLINK("https://klasma.github.io/Logging_FORSKNINGSRESAN_2024/kartor/Klammájávrrie karta.png", "Klammájávrrie")</f>
        <v/>
      </c>
      <c r="V10">
        <f>HYPERLINK("https://klasma.github.io/Logging_FORSKNINGSRESAN_2024/klagomål/Klammájávrrie FSC-klagomål.docx", "Klammájávrrie")</f>
        <v/>
      </c>
      <c r="W10">
        <f>HYPERLINK("https://klasma.github.io/Logging_FORSKNINGSRESAN_2024/klagomålsmail/Klammájávrrie FSC-klagomål mail.docx", "Klammájávrrie")</f>
        <v/>
      </c>
      <c r="X10">
        <f>HYPERLINK("https://klasma.github.io/Logging_FORSKNINGSRESAN_2024/tillsyn/Klammájávrrie tillsynsbegäran.docx", "Klammájávrrie")</f>
        <v/>
      </c>
      <c r="Y10">
        <f>HYPERLINK("https://klasma.github.io/Logging_FORSKNINGSRESAN_2024/tillsynsmail/Klammájávrrie tillsynsbegäran mail.docx", "Klammájávrrie")</f>
        <v/>
      </c>
    </row>
    <row r="11" ht="15" customHeight="1">
      <c r="A11" t="inlineStr">
        <is>
          <t>Gárddiejávrrie</t>
        </is>
      </c>
      <c r="B11" t="inlineStr">
        <is>
          <t>2023-07-27</t>
        </is>
      </c>
      <c r="C11" s="1" t="n">
        <v>45498</v>
      </c>
      <c r="D11" t="inlineStr"/>
      <c r="E11" t="inlineStr">
        <is>
          <t>Arvidsjaur</t>
        </is>
      </c>
      <c r="G11" t="n">
        <v>193.7</v>
      </c>
      <c r="H11" t="n">
        <v>1</v>
      </c>
      <c r="I11" t="n">
        <v>0</v>
      </c>
      <c r="J11" t="n">
        <v>8</v>
      </c>
      <c r="K11" t="n">
        <v>0</v>
      </c>
      <c r="L11" t="n">
        <v>0</v>
      </c>
      <c r="M11" t="n">
        <v>0</v>
      </c>
      <c r="N11" t="n">
        <v>0</v>
      </c>
      <c r="O11" t="n">
        <v>8</v>
      </c>
      <c r="P11" t="n">
        <v>0</v>
      </c>
      <c r="Q11" t="n">
        <v>8</v>
      </c>
      <c r="R11" s="2" t="inlineStr">
        <is>
          <t>Dvärgbägarlav
Gammelgransskål
Garnlav
Granticka
Harticka
Rosenticka
Tretåig hackspett
Ullticka</t>
        </is>
      </c>
      <c r="S11">
        <f>HYPERLINK("https://klasma.github.io/Logging_FORSKNINGSRESAN_2024/artfynd/Gárddiejávrrie artfynd.xlsx", "Gárddiejávrrie")</f>
        <v/>
      </c>
      <c r="T11">
        <f>HYPERLINK("https://klasma.github.io/Logging_FORSKNINGSRESAN_2024/kartor/Gárddiejávrrie karta.png", "Gárddiejávrrie")</f>
        <v/>
      </c>
      <c r="V11">
        <f>HYPERLINK("https://klasma.github.io/Logging_FORSKNINGSRESAN_2024/klagomål/Gárddiejávrrie FSC-klagomål.docx", "Gárddiejávrrie")</f>
        <v/>
      </c>
      <c r="W11">
        <f>HYPERLINK("https://klasma.github.io/Logging_FORSKNINGSRESAN_2024/klagomålsmail/Gárddiejávrrie FSC-klagomål mail.docx", "Gárddiejávrrie")</f>
        <v/>
      </c>
      <c r="X11">
        <f>HYPERLINK("https://klasma.github.io/Logging_FORSKNINGSRESAN_2024/tillsyn/Gárddiejávrrie tillsynsbegäran.docx", "Gárddiejávrrie")</f>
        <v/>
      </c>
      <c r="Y11">
        <f>HYPERLINK("https://klasma.github.io/Logging_FORSKNINGSRESAN_2024/tillsynsmail/Gárddiejávrrie tillsynsbegäran mail.docx", "Gárddiejávrrie")</f>
        <v/>
      </c>
      <c r="Z11">
        <f>HYPERLINK("https://klasma.github.io/Logging_FORSKNINGSRESAN_2024/fåglar/Gárddiejávrrie prioriterade fågelarter.docx", "Gárddiejávrrie")</f>
        <v/>
      </c>
    </row>
    <row r="12" ht="15" customHeight="1">
      <c r="A12" t="inlineStr">
        <is>
          <t>Tjakttjavárrie</t>
        </is>
      </c>
      <c r="B12" t="inlineStr">
        <is>
          <t>2023-07-27</t>
        </is>
      </c>
      <c r="C12" s="1" t="n">
        <v>45498</v>
      </c>
      <c r="D12" t="inlineStr"/>
      <c r="E12" t="inlineStr">
        <is>
          <t>Arvidsjaur</t>
        </is>
      </c>
      <c r="G12" t="n">
        <v>83.8</v>
      </c>
      <c r="H12" t="n">
        <v>1</v>
      </c>
      <c r="I12" t="n">
        <v>1</v>
      </c>
      <c r="J12" t="n">
        <v>7</v>
      </c>
      <c r="K12" t="n">
        <v>0</v>
      </c>
      <c r="L12" t="n">
        <v>0</v>
      </c>
      <c r="M12" t="n">
        <v>0</v>
      </c>
      <c r="N12" t="n">
        <v>0</v>
      </c>
      <c r="O12" t="n">
        <v>7</v>
      </c>
      <c r="P12" t="n">
        <v>0</v>
      </c>
      <c r="Q12" t="n">
        <v>8</v>
      </c>
      <c r="R12" s="2" t="inlineStr">
        <is>
          <t>Dvärgbägarlav
Garnlav
Granticka
Knottrig blåslav
Nordtagging
Tretåig hackspett
Vitgrynig nållav
Stuplav</t>
        </is>
      </c>
      <c r="S12">
        <f>HYPERLINK("https://klasma.github.io/Logging_FORSKNINGSRESAN_2024/artfynd/Tjakttjavárrie artfynd.xlsx", "Tjakttjavárrie")</f>
        <v/>
      </c>
      <c r="T12">
        <f>HYPERLINK("https://klasma.github.io/Logging_FORSKNINGSRESAN_2024/kartor/Tjakttjavárrie karta.png", "Tjakttjavárrie")</f>
        <v/>
      </c>
      <c r="V12">
        <f>HYPERLINK("https://klasma.github.io/Logging_FORSKNINGSRESAN_2024/klagomål/Tjakttjavárrie FSC-klagomål.docx", "Tjakttjavárrie")</f>
        <v/>
      </c>
      <c r="W12">
        <f>HYPERLINK("https://klasma.github.io/Logging_FORSKNINGSRESAN_2024/klagomålsmail/Tjakttjavárrie FSC-klagomål mail.docx", "Tjakttjavárrie")</f>
        <v/>
      </c>
      <c r="X12">
        <f>HYPERLINK("https://klasma.github.io/Logging_FORSKNINGSRESAN_2024/tillsyn/Tjakttjavárrie tillsynsbegäran.docx", "Tjakttjavárrie")</f>
        <v/>
      </c>
      <c r="Y12">
        <f>HYPERLINK("https://klasma.github.io/Logging_FORSKNINGSRESAN_2024/tillsynsmail/Tjakttjavárrie tillsynsbegäran mail.docx", "Tjakttjavárrie")</f>
        <v/>
      </c>
      <c r="Z12">
        <f>HYPERLINK("https://klasma.github.io/Logging_FORSKNINGSRESAN_2024/fåglar/Tjakttjavárrie prioriterade fågelarter.docx", "Tjakttjavárrie")</f>
        <v/>
      </c>
    </row>
    <row r="13" ht="15" customHeight="1">
      <c r="A13" t="inlineStr">
        <is>
          <t>Avvanm 36411</t>
        </is>
      </c>
      <c r="B13" t="inlineStr">
        <is>
          <t>2023-07-27</t>
        </is>
      </c>
      <c r="C13" s="1" t="n">
        <v>45498</v>
      </c>
      <c r="D13" t="inlineStr"/>
      <c r="E13" t="inlineStr">
        <is>
          <t>Arvidsjaur</t>
        </is>
      </c>
      <c r="G13" t="n">
        <v>11.4</v>
      </c>
      <c r="H13" t="n">
        <v>0</v>
      </c>
      <c r="I13" t="n">
        <v>1</v>
      </c>
      <c r="J13" t="n">
        <v>2</v>
      </c>
      <c r="K13" t="n">
        <v>3</v>
      </c>
      <c r="L13" t="n">
        <v>0</v>
      </c>
      <c r="M13" t="n">
        <v>0</v>
      </c>
      <c r="N13" t="n">
        <v>0</v>
      </c>
      <c r="O13" t="n">
        <v>5</v>
      </c>
      <c r="P13" t="n">
        <v>3</v>
      </c>
      <c r="Q13" t="n">
        <v>6</v>
      </c>
      <c r="R13" s="2" t="inlineStr">
        <is>
          <t>Fläckporing
Gräddporing
Smalfotad taggsvamp
Nordtagging
Vaddporing
Dropptaggsvamp</t>
        </is>
      </c>
      <c r="S13">
        <f>HYPERLINK("https://klasma.github.io/Logging_FORSKNINGSRESAN_2024/artfynd/Avvanm 36411 artfynd.xlsx", "Avvanm 36411")</f>
        <v/>
      </c>
      <c r="T13">
        <f>HYPERLINK("https://klasma.github.io/Logging_FORSKNINGSRESAN_2024/kartor/Avvanm 36411 karta.png", "Avvanm 36411")</f>
        <v/>
      </c>
      <c r="V13">
        <f>HYPERLINK("https://klasma.github.io/Logging_FORSKNINGSRESAN_2024/klagomål/Avvanm 36411 FSC-klagomål.docx", "Avvanm 36411")</f>
        <v/>
      </c>
      <c r="W13">
        <f>HYPERLINK("https://klasma.github.io/Logging_FORSKNINGSRESAN_2024/klagomålsmail/Avvanm 36411 FSC-klagomål mail.docx", "Avvanm 36411")</f>
        <v/>
      </c>
      <c r="X13">
        <f>HYPERLINK("https://klasma.github.io/Logging_FORSKNINGSRESAN_2024/tillsyn/Avvanm 36411 tillsynsbegäran.docx", "Avvanm 36411")</f>
        <v/>
      </c>
      <c r="Y13">
        <f>HYPERLINK("https://klasma.github.io/Logging_FORSKNINGSRESAN_2024/tillsynsmail/Avvanm 36411 tillsynsbegäran mail.docx", "Avvanm 36411")</f>
        <v/>
      </c>
    </row>
    <row r="14" ht="15" customHeight="1">
      <c r="A14" t="inlineStr">
        <is>
          <t>Björnideforsen C</t>
        </is>
      </c>
      <c r="B14" t="inlineStr">
        <is>
          <t>2023-07-27</t>
        </is>
      </c>
      <c r="C14" s="1" t="n">
        <v>45498</v>
      </c>
      <c r="D14" t="inlineStr"/>
      <c r="E14" t="inlineStr">
        <is>
          <t>Arvidsjaur</t>
        </is>
      </c>
      <c r="G14" t="n">
        <v>150.9</v>
      </c>
      <c r="H14" t="n">
        <v>0</v>
      </c>
      <c r="I14" t="n">
        <v>2</v>
      </c>
      <c r="J14" t="n">
        <v>4</v>
      </c>
      <c r="K14" t="n">
        <v>0</v>
      </c>
      <c r="L14" t="n">
        <v>0</v>
      </c>
      <c r="M14" t="n">
        <v>0</v>
      </c>
      <c r="N14" t="n">
        <v>0</v>
      </c>
      <c r="O14" t="n">
        <v>4</v>
      </c>
      <c r="P14" t="n">
        <v>0</v>
      </c>
      <c r="Q14" t="n">
        <v>6</v>
      </c>
      <c r="R14" s="2" t="inlineStr">
        <is>
          <t>Garnlav
Knottrig blåslav
Liten svartspik
Vitgrynig nållav
Gytterlav
Norrlandslav</t>
        </is>
      </c>
      <c r="S14">
        <f>HYPERLINK("https://klasma.github.io/Logging_FORSKNINGSRESAN_2024/artfynd/Björnideforsen C artfynd.xlsx", "Björnideforsen C")</f>
        <v/>
      </c>
      <c r="T14">
        <f>HYPERLINK("https://klasma.github.io/Logging_FORSKNINGSRESAN_2024/kartor/Björnideforsen C karta.png", "Björnideforsen C")</f>
        <v/>
      </c>
      <c r="V14">
        <f>HYPERLINK("https://klasma.github.io/Logging_FORSKNINGSRESAN_2024/klagomål/Björnideforsen C FSC-klagomål.docx", "Björnideforsen C")</f>
        <v/>
      </c>
      <c r="W14">
        <f>HYPERLINK("https://klasma.github.io/Logging_FORSKNINGSRESAN_2024/klagomålsmail/Björnideforsen C FSC-klagomål mail.docx", "Björnideforsen C")</f>
        <v/>
      </c>
      <c r="X14">
        <f>HYPERLINK("https://klasma.github.io/Logging_FORSKNINGSRESAN_2024/tillsyn/Björnideforsen C tillsynsbegäran.docx", "Björnideforsen C")</f>
        <v/>
      </c>
      <c r="Y14">
        <f>HYPERLINK("https://klasma.github.io/Logging_FORSKNINGSRESAN_2024/tillsynsmail/Björnideforsen C tillsynsbegäran mail.docx", "Björnideforsen C")</f>
        <v/>
      </c>
    </row>
    <row r="15" ht="15" customHeight="1">
      <c r="A15" t="inlineStr">
        <is>
          <t>Njuorokvárátj</t>
        </is>
      </c>
      <c r="B15" t="inlineStr">
        <is>
          <t>2023-07-27</t>
        </is>
      </c>
      <c r="C15" s="1" t="n">
        <v>45498</v>
      </c>
      <c r="D15" t="inlineStr"/>
      <c r="E15" t="inlineStr">
        <is>
          <t>Arvidsjaur</t>
        </is>
      </c>
      <c r="G15" t="n">
        <v>57.8</v>
      </c>
      <c r="H15" t="n">
        <v>1</v>
      </c>
      <c r="I15" t="n">
        <v>0</v>
      </c>
      <c r="J15" t="n">
        <v>4</v>
      </c>
      <c r="K15" t="n">
        <v>1</v>
      </c>
      <c r="L15" t="n">
        <v>0</v>
      </c>
      <c r="M15" t="n">
        <v>0</v>
      </c>
      <c r="N15" t="n">
        <v>0</v>
      </c>
      <c r="O15" t="n">
        <v>5</v>
      </c>
      <c r="P15" t="n">
        <v>1</v>
      </c>
      <c r="Q15" t="n">
        <v>5</v>
      </c>
      <c r="R15" s="2" t="inlineStr">
        <is>
          <t>Gräddporing
Blå taggsvamp
Dvärgbägarlav
Skrovlig taggsvamp
Tretåig hackspett</t>
        </is>
      </c>
      <c r="S15">
        <f>HYPERLINK("https://klasma.github.io/Logging_FORSKNINGSRESAN_2024/artfynd/Njuorokvárátj artfynd.xlsx", "Njuorokvárátj")</f>
        <v/>
      </c>
      <c r="T15">
        <f>HYPERLINK("https://klasma.github.io/Logging_FORSKNINGSRESAN_2024/kartor/Njuorokvárátj karta.png", "Njuorokvárátj")</f>
        <v/>
      </c>
      <c r="V15">
        <f>HYPERLINK("https://klasma.github.io/Logging_FORSKNINGSRESAN_2024/klagomål/Njuorokvárátj FSC-klagomål.docx", "Njuorokvárátj")</f>
        <v/>
      </c>
      <c r="W15">
        <f>HYPERLINK("https://klasma.github.io/Logging_FORSKNINGSRESAN_2024/klagomålsmail/Njuorokvárátj FSC-klagomål mail.docx", "Njuorokvárátj")</f>
        <v/>
      </c>
      <c r="X15">
        <f>HYPERLINK("https://klasma.github.io/Logging_FORSKNINGSRESAN_2024/tillsyn/Njuorokvárátj tillsynsbegäran.docx", "Njuorokvárátj")</f>
        <v/>
      </c>
      <c r="Y15">
        <f>HYPERLINK("https://klasma.github.io/Logging_FORSKNINGSRESAN_2024/tillsynsmail/Njuorokvárátj tillsynsbegäran mail.docx", "Njuorokvárátj")</f>
        <v/>
      </c>
      <c r="Z15">
        <f>HYPERLINK("https://klasma.github.io/Logging_FORSKNINGSRESAN_2024/fåglar/Njuorokvárátj prioriterade fågelarter.docx", "Njuorokvárátj")</f>
        <v/>
      </c>
    </row>
    <row r="16" ht="15" customHeight="1">
      <c r="A16" t="inlineStr">
        <is>
          <t>Båtselkojan-Lidvista</t>
        </is>
      </c>
      <c r="B16" t="inlineStr">
        <is>
          <t>2023-07-27</t>
        </is>
      </c>
      <c r="C16" s="1" t="n">
        <v>45498</v>
      </c>
      <c r="D16" t="inlineStr"/>
      <c r="E16" t="inlineStr">
        <is>
          <t>Arvidsjaur</t>
        </is>
      </c>
      <c r="G16" t="n">
        <v>142.8</v>
      </c>
      <c r="H16" t="n">
        <v>3</v>
      </c>
      <c r="I16" t="n">
        <v>0</v>
      </c>
      <c r="J16" t="n">
        <v>3</v>
      </c>
      <c r="K16" t="n">
        <v>1</v>
      </c>
      <c r="L16" t="n">
        <v>0</v>
      </c>
      <c r="M16" t="n">
        <v>0</v>
      </c>
      <c r="N16" t="n">
        <v>0</v>
      </c>
      <c r="O16" t="n">
        <v>4</v>
      </c>
      <c r="P16" t="n">
        <v>1</v>
      </c>
      <c r="Q16" t="n">
        <v>5</v>
      </c>
      <c r="R16" s="2" t="inlineStr">
        <is>
          <t>Knärot
Reliktbock
Rosenticka
Tretåig hackspett
Revlummer</t>
        </is>
      </c>
      <c r="S16">
        <f>HYPERLINK("https://klasma.github.io/Logging_FORSKNINGSRESAN_2024/artfynd/Båtselkojan-Lidvista artfynd.xlsx", "Båtselkojan-Lidvista")</f>
        <v/>
      </c>
      <c r="T16">
        <f>HYPERLINK("https://klasma.github.io/Logging_FORSKNINGSRESAN_2024/kartor/Båtselkojan-Lidvista karta.png", "Båtselkojan-Lidvista")</f>
        <v/>
      </c>
      <c r="U16">
        <f>HYPERLINK("https://klasma.github.io/Logging_FORSKNINGSRESAN_2024/knärot/Båtselkojan-Lidvista karta knärot.png", "Båtselkojan-Lidvista")</f>
        <v/>
      </c>
      <c r="V16">
        <f>HYPERLINK("https://klasma.github.io/Logging_FORSKNINGSRESAN_2024/klagomål/Båtselkojan-Lidvista FSC-klagomål.docx", "Båtselkojan-Lidvista")</f>
        <v/>
      </c>
      <c r="W16">
        <f>HYPERLINK("https://klasma.github.io/Logging_FORSKNINGSRESAN_2024/klagomålsmail/Båtselkojan-Lidvista FSC-klagomål mail.docx", "Båtselkojan-Lidvista")</f>
        <v/>
      </c>
      <c r="X16">
        <f>HYPERLINK("https://klasma.github.io/Logging_FORSKNINGSRESAN_2024/tillsyn/Båtselkojan-Lidvista tillsynsbegäran.docx", "Båtselkojan-Lidvista")</f>
        <v/>
      </c>
      <c r="Y16">
        <f>HYPERLINK("https://klasma.github.io/Logging_FORSKNINGSRESAN_2024/tillsynsmail/Båtselkojan-Lidvista tillsynsbegäran mail.docx", "Båtselkojan-Lidvista")</f>
        <v/>
      </c>
      <c r="Z16">
        <f>HYPERLINK("https://klasma.github.io/Logging_FORSKNINGSRESAN_2024/fåglar/Båtselkojan-Lidvista prioriterade fågelarter.docx", "Båtselkojan-Lidvista")</f>
        <v/>
      </c>
    </row>
    <row r="17" ht="15" customHeight="1">
      <c r="A17" t="inlineStr">
        <is>
          <t>F</t>
        </is>
      </c>
      <c r="B17" t="inlineStr">
        <is>
          <t>2023-07-27</t>
        </is>
      </c>
      <c r="C17" s="1" t="n">
        <v>45498</v>
      </c>
      <c r="D17" t="inlineStr"/>
      <c r="E17" t="inlineStr">
        <is>
          <t>Arvidsjaur</t>
        </is>
      </c>
      <c r="G17" t="n">
        <v>55.4</v>
      </c>
      <c r="H17" t="n">
        <v>0</v>
      </c>
      <c r="I17" t="n">
        <v>0</v>
      </c>
      <c r="J17" t="n">
        <v>3</v>
      </c>
      <c r="K17" t="n">
        <v>1</v>
      </c>
      <c r="L17" t="n">
        <v>0</v>
      </c>
      <c r="M17" t="n">
        <v>0</v>
      </c>
      <c r="N17" t="n">
        <v>0</v>
      </c>
      <c r="O17" t="n">
        <v>4</v>
      </c>
      <c r="P17" t="n">
        <v>1</v>
      </c>
      <c r="Q17" t="n">
        <v>4</v>
      </c>
      <c r="R17" s="2" t="inlineStr">
        <is>
          <t>Fläckporing
Dvärgbägarlav
Vedskivlav
Vitplätt</t>
        </is>
      </c>
      <c r="S17">
        <f>HYPERLINK("https://klasma.github.io/Logging_FORSKNINGSRESAN_2024/artfynd/F artfynd.xlsx", "F")</f>
        <v/>
      </c>
      <c r="T17">
        <f>HYPERLINK("https://klasma.github.io/Logging_FORSKNINGSRESAN_2024/kartor/F karta.png", "F")</f>
        <v/>
      </c>
      <c r="V17">
        <f>HYPERLINK("https://klasma.github.io/Logging_FORSKNINGSRESAN_2024/klagomål/F FSC-klagomål.docx", "F")</f>
        <v/>
      </c>
      <c r="W17">
        <f>HYPERLINK("https://klasma.github.io/Logging_FORSKNINGSRESAN_2024/klagomålsmail/F FSC-klagomål mail.docx", "F")</f>
        <v/>
      </c>
      <c r="X17">
        <f>HYPERLINK("https://klasma.github.io/Logging_FORSKNINGSRESAN_2024/tillsyn/F tillsynsbegäran.docx", "F")</f>
        <v/>
      </c>
      <c r="Y17">
        <f>HYPERLINK("https://klasma.github.io/Logging_FORSKNINGSRESAN_2024/tillsynsmail/F tillsynsbegäran mail.docx", "F")</f>
        <v/>
      </c>
    </row>
    <row r="18" ht="15" customHeight="1">
      <c r="A18" t="inlineStr">
        <is>
          <t>Junkásavvun</t>
        </is>
      </c>
      <c r="B18" t="inlineStr">
        <is>
          <t>2023-07-27</t>
        </is>
      </c>
      <c r="C18" s="1" t="n">
        <v>45498</v>
      </c>
      <c r="D18" t="inlineStr"/>
      <c r="E18" t="inlineStr">
        <is>
          <t>Arvidsjaur</t>
        </is>
      </c>
      <c r="G18" t="n">
        <v>116</v>
      </c>
      <c r="H18" t="n">
        <v>0</v>
      </c>
      <c r="I18" t="n">
        <v>1</v>
      </c>
      <c r="J18" t="n">
        <v>2</v>
      </c>
      <c r="K18" t="n">
        <v>1</v>
      </c>
      <c r="L18" t="n">
        <v>0</v>
      </c>
      <c r="M18" t="n">
        <v>0</v>
      </c>
      <c r="N18" t="n">
        <v>0</v>
      </c>
      <c r="O18" t="n">
        <v>3</v>
      </c>
      <c r="P18" t="n">
        <v>1</v>
      </c>
      <c r="Q18" t="n">
        <v>4</v>
      </c>
      <c r="R18" s="2" t="inlineStr">
        <is>
          <t>Tallgråticka
Blågrå svartspik
Skrovlig taggsvamp
Skarp dropptaggsvamp</t>
        </is>
      </c>
      <c r="S18">
        <f>HYPERLINK("https://klasma.github.io/Logging_FORSKNINGSRESAN_2024/artfynd/Junkásavvun artfynd.xlsx", "Junkásavvun")</f>
        <v/>
      </c>
      <c r="T18">
        <f>HYPERLINK("https://klasma.github.io/Logging_FORSKNINGSRESAN_2024/kartor/Junkásavvun karta.png", "Junkásavvun")</f>
        <v/>
      </c>
      <c r="V18">
        <f>HYPERLINK("https://klasma.github.io/Logging_FORSKNINGSRESAN_2024/klagomål/Junkásavvun FSC-klagomål.docx", "Junkásavvun")</f>
        <v/>
      </c>
      <c r="W18">
        <f>HYPERLINK("https://klasma.github.io/Logging_FORSKNINGSRESAN_2024/klagomålsmail/Junkásavvun FSC-klagomål mail.docx", "Junkásavvun")</f>
        <v/>
      </c>
      <c r="X18">
        <f>HYPERLINK("https://klasma.github.io/Logging_FORSKNINGSRESAN_2024/tillsyn/Junkásavvun tillsynsbegäran.docx", "Junkásavvun")</f>
        <v/>
      </c>
      <c r="Y18">
        <f>HYPERLINK("https://klasma.github.io/Logging_FORSKNINGSRESAN_2024/tillsynsmail/Junkásavvun tillsynsbegäran mail.docx", "Junkásavvun")</f>
        <v/>
      </c>
    </row>
    <row r="19" ht="15" customHeight="1">
      <c r="A19" t="inlineStr">
        <is>
          <t>Björnideforsen A</t>
        </is>
      </c>
      <c r="B19" t="inlineStr">
        <is>
          <t>2023-07-27</t>
        </is>
      </c>
      <c r="C19" s="1" t="n">
        <v>45498</v>
      </c>
      <c r="D19" t="inlineStr"/>
      <c r="E19" t="inlineStr">
        <is>
          <t>Arvidsjaur</t>
        </is>
      </c>
      <c r="G19" t="n">
        <v>56.9</v>
      </c>
      <c r="H19" t="n">
        <v>0</v>
      </c>
      <c r="I19" t="n">
        <v>1</v>
      </c>
      <c r="J19" t="n">
        <v>0</v>
      </c>
      <c r="K19" t="n">
        <v>1</v>
      </c>
      <c r="L19" t="n">
        <v>0</v>
      </c>
      <c r="M19" t="n">
        <v>0</v>
      </c>
      <c r="N19" t="n">
        <v>0</v>
      </c>
      <c r="O19" t="n">
        <v>1</v>
      </c>
      <c r="P19" t="n">
        <v>1</v>
      </c>
      <c r="Q19" t="n">
        <v>2</v>
      </c>
      <c r="R19" s="2" t="inlineStr">
        <is>
          <t>Fläckporing
Dropptaggsvamp</t>
        </is>
      </c>
      <c r="S19">
        <f>HYPERLINK("https://klasma.github.io/Logging_FORSKNINGSRESAN_2024/artfynd/Björnideforsen A artfynd.xlsx", "Björnideforsen A")</f>
        <v/>
      </c>
      <c r="T19">
        <f>HYPERLINK("https://klasma.github.io/Logging_FORSKNINGSRESAN_2024/kartor/Björnideforsen A karta.png", "Björnideforsen A")</f>
        <v/>
      </c>
      <c r="V19">
        <f>HYPERLINK("https://klasma.github.io/Logging_FORSKNINGSRESAN_2024/klagomål/Björnideforsen A FSC-klagomål.docx", "Björnideforsen A")</f>
        <v/>
      </c>
      <c r="W19">
        <f>HYPERLINK("https://klasma.github.io/Logging_FORSKNINGSRESAN_2024/klagomålsmail/Björnideforsen A FSC-klagomål mail.docx", "Björnideforsen A")</f>
        <v/>
      </c>
      <c r="X19">
        <f>HYPERLINK("https://klasma.github.io/Logging_FORSKNINGSRESAN_2024/tillsyn/Björnideforsen A tillsynsbegäran.docx", "Björnideforsen A")</f>
        <v/>
      </c>
      <c r="Y19">
        <f>HYPERLINK("https://klasma.github.io/Logging_FORSKNINGSRESAN_2024/tillsynsmail/Björnideforsen A tillsynsbegäran mail.docx", "Björnideforsen A")</f>
        <v/>
      </c>
    </row>
    <row r="20" ht="15" customHeight="1">
      <c r="A20" t="inlineStr">
        <is>
          <t>Gullesheden-Ábrávrre</t>
        </is>
      </c>
      <c r="B20" t="inlineStr">
        <is>
          <t>2023-07-27</t>
        </is>
      </c>
      <c r="C20" s="1" t="n">
        <v>45498</v>
      </c>
      <c r="D20" t="inlineStr"/>
      <c r="E20" t="inlineStr">
        <is>
          <t>Arvidsjaur</t>
        </is>
      </c>
      <c r="G20" t="n">
        <v>252.8</v>
      </c>
      <c r="H20" t="n">
        <v>0</v>
      </c>
      <c r="I20" t="n">
        <v>0</v>
      </c>
      <c r="J20" t="n">
        <v>2</v>
      </c>
      <c r="K20" t="n">
        <v>0</v>
      </c>
      <c r="L20" t="n">
        <v>0</v>
      </c>
      <c r="M20" t="n">
        <v>0</v>
      </c>
      <c r="N20" t="n">
        <v>0</v>
      </c>
      <c r="O20" t="n">
        <v>2</v>
      </c>
      <c r="P20" t="n">
        <v>0</v>
      </c>
      <c r="Q20" t="n">
        <v>2</v>
      </c>
      <c r="R20" s="2" t="inlineStr">
        <is>
          <t>Granticka
Knottrig blåslav</t>
        </is>
      </c>
      <c r="S20">
        <f>HYPERLINK("https://klasma.github.io/Logging_FORSKNINGSRESAN_2024/artfynd/Gullesheden-Ábrávrre artfynd.xlsx", "Gullesheden-Ábrávrre")</f>
        <v/>
      </c>
      <c r="T20">
        <f>HYPERLINK("https://klasma.github.io/Logging_FORSKNINGSRESAN_2024/kartor/Gullesheden-Ábrávrre karta.png", "Gullesheden-Ábrávrre")</f>
        <v/>
      </c>
      <c r="V20">
        <f>HYPERLINK("https://klasma.github.io/Logging_FORSKNINGSRESAN_2024/klagomål/Gullesheden-Ábrávrre FSC-klagomål.docx", "Gullesheden-Ábrávrre")</f>
        <v/>
      </c>
      <c r="W20">
        <f>HYPERLINK("https://klasma.github.io/Logging_FORSKNINGSRESAN_2024/klagomålsmail/Gullesheden-Ábrávrre FSC-klagomål mail.docx", "Gullesheden-Ábrávrre")</f>
        <v/>
      </c>
      <c r="X20">
        <f>HYPERLINK("https://klasma.github.io/Logging_FORSKNINGSRESAN_2024/tillsyn/Gullesheden-Ábrávrre tillsynsbegäran.docx", "Gullesheden-Ábrávrre")</f>
        <v/>
      </c>
      <c r="Y20">
        <f>HYPERLINK("https://klasma.github.io/Logging_FORSKNINGSRESAN_2024/tillsynsmail/Gullesheden-Ábrávrre tillsynsbegäran mail.docx", "Gullesheden-Ábrávrre")</f>
        <v/>
      </c>
    </row>
    <row r="21" ht="15" customHeight="1">
      <c r="A21" t="inlineStr">
        <is>
          <t>Björnideforsen B</t>
        </is>
      </c>
      <c r="B21" t="inlineStr">
        <is>
          <t>2023-07-27</t>
        </is>
      </c>
      <c r="C21" s="1" t="n">
        <v>45498</v>
      </c>
      <c r="D21" t="inlineStr"/>
      <c r="E21" t="inlineStr">
        <is>
          <t>Arvidsjaur</t>
        </is>
      </c>
      <c r="G21" t="n">
        <v>91.7</v>
      </c>
      <c r="H21" t="n">
        <v>0</v>
      </c>
      <c r="I21" t="n">
        <v>0</v>
      </c>
      <c r="J21" t="n">
        <v>0</v>
      </c>
      <c r="K21" t="n">
        <v>2</v>
      </c>
      <c r="L21" t="n">
        <v>0</v>
      </c>
      <c r="M21" t="n">
        <v>0</v>
      </c>
      <c r="N21" t="n">
        <v>0</v>
      </c>
      <c r="O21" t="n">
        <v>2</v>
      </c>
      <c r="P21" t="n">
        <v>2</v>
      </c>
      <c r="Q21" t="n">
        <v>2</v>
      </c>
      <c r="R21" s="2" t="inlineStr">
        <is>
          <t>Gräddporing
Ostticka</t>
        </is>
      </c>
      <c r="S21">
        <f>HYPERLINK("https://klasma.github.io/Logging_FORSKNINGSRESAN_2024/artfynd/Björnideforsen B artfynd.xlsx", "Björnideforsen B")</f>
        <v/>
      </c>
      <c r="T21">
        <f>HYPERLINK("https://klasma.github.io/Logging_FORSKNINGSRESAN_2024/kartor/Björnideforsen B karta.png", "Björnideforsen B")</f>
        <v/>
      </c>
      <c r="V21">
        <f>HYPERLINK("https://klasma.github.io/Logging_FORSKNINGSRESAN_2024/klagomål/Björnideforsen B FSC-klagomål.docx", "Björnideforsen B")</f>
        <v/>
      </c>
      <c r="W21">
        <f>HYPERLINK("https://klasma.github.io/Logging_FORSKNINGSRESAN_2024/klagomålsmail/Björnideforsen B FSC-klagomål mail.docx", "Björnideforsen B")</f>
        <v/>
      </c>
      <c r="X21">
        <f>HYPERLINK("https://klasma.github.io/Logging_FORSKNINGSRESAN_2024/tillsyn/Björnideforsen B tillsynsbegäran.docx", "Björnideforsen B")</f>
        <v/>
      </c>
      <c r="Y21">
        <f>HYPERLINK("https://klasma.github.io/Logging_FORSKNINGSRESAN_2024/tillsynsmail/Björnideforsen B tillsynsbegäran mail.docx", "Björnideforsen B")</f>
        <v/>
      </c>
    </row>
    <row r="22" ht="15" customHeight="1">
      <c r="A22" t="inlineStr">
        <is>
          <t>Bergmyrberget</t>
        </is>
      </c>
      <c r="B22" t="inlineStr">
        <is>
          <t>2023-07-27</t>
        </is>
      </c>
      <c r="C22" s="1" t="n">
        <v>45498</v>
      </c>
      <c r="D22" t="inlineStr"/>
      <c r="E22" t="inlineStr">
        <is>
          <t>Arvidsjaur</t>
        </is>
      </c>
      <c r="G22" t="n">
        <v>12.5</v>
      </c>
      <c r="H22" t="n">
        <v>0</v>
      </c>
      <c r="I22" t="n">
        <v>0</v>
      </c>
      <c r="J22" t="n">
        <v>0</v>
      </c>
      <c r="K22" t="n">
        <v>0</v>
      </c>
      <c r="L22" t="n">
        <v>0</v>
      </c>
      <c r="M22" t="n">
        <v>0</v>
      </c>
      <c r="N22" t="n">
        <v>0</v>
      </c>
      <c r="O22" t="n">
        <v>0</v>
      </c>
      <c r="P22" t="n">
        <v>0</v>
      </c>
      <c r="Q22" t="n">
        <v>0</v>
      </c>
      <c r="R22" s="2" t="inlineStr"/>
    </row>
    <row r="23" ht="15" customHeight="1">
      <c r="A23" t="inlineStr">
        <is>
          <t>F</t>
        </is>
      </c>
      <c r="B23" t="inlineStr">
        <is>
          <t>2023-07-27</t>
        </is>
      </c>
      <c r="C23" s="1" t="n">
        <v>45498</v>
      </c>
      <c r="D23" t="inlineStr"/>
      <c r="E23" t="inlineStr">
        <is>
          <t>Arvidsjaur</t>
        </is>
      </c>
      <c r="G23" t="n">
        <v>78.7</v>
      </c>
      <c r="H23" t="n">
        <v>0</v>
      </c>
      <c r="I23" t="n">
        <v>0</v>
      </c>
      <c r="J23" t="n">
        <v>0</v>
      </c>
      <c r="K23" t="n">
        <v>0</v>
      </c>
      <c r="L23" t="n">
        <v>0</v>
      </c>
      <c r="M23" t="n">
        <v>0</v>
      </c>
      <c r="N23" t="n">
        <v>0</v>
      </c>
      <c r="O23" t="n">
        <v>0</v>
      </c>
      <c r="P23" t="n">
        <v>0</v>
      </c>
      <c r="Q23" t="n">
        <v>0</v>
      </c>
      <c r="R23" s="2" t="inlineStr"/>
      <c r="T23">
        <f>HYPERLINK("https://klasma.github.io/Logging_FORSKNINGSRESAN_2024/kartor/F karta.png", "F")</f>
        <v/>
      </c>
      <c r="V23">
        <f>HYPERLINK("https://klasma.github.io/Logging_FORSKNINGSRESAN_2024/klagomål/F FSC-klagomål.docx", "F")</f>
        <v/>
      </c>
      <c r="W23">
        <f>HYPERLINK("https://klasma.github.io/Logging_FORSKNINGSRESAN_2024/klagomålsmail/F FSC-klagomål mail.docx", "F")</f>
        <v/>
      </c>
      <c r="X23">
        <f>HYPERLINK("https://klasma.github.io/Logging_FORSKNINGSRESAN_2024/tillsyn/F tillsynsbegäran.docx", "F")</f>
        <v/>
      </c>
      <c r="Y23">
        <f>HYPERLINK("https://klasma.github.io/Logging_FORSKNINGSRESAN_2024/tillsynsmail/F tillsynsbegäran mail.docx", "F")</f>
        <v/>
      </c>
    </row>
    <row r="24" ht="15" customHeight="1">
      <c r="A24" t="inlineStr">
        <is>
          <t>Suorrggesuoloj</t>
        </is>
      </c>
      <c r="B24" t="inlineStr">
        <is>
          <t>2023-07-27</t>
        </is>
      </c>
      <c r="C24" s="1" t="n">
        <v>45498</v>
      </c>
      <c r="D24" t="inlineStr"/>
      <c r="E24" t="inlineStr">
        <is>
          <t>Arvidsjaur</t>
        </is>
      </c>
      <c r="G24" t="n">
        <v>40.6</v>
      </c>
      <c r="H24" t="n">
        <v>0</v>
      </c>
      <c r="I24" t="n">
        <v>0</v>
      </c>
      <c r="J24" t="n">
        <v>0</v>
      </c>
      <c r="K24" t="n">
        <v>0</v>
      </c>
      <c r="L24" t="n">
        <v>0</v>
      </c>
      <c r="M24" t="n">
        <v>0</v>
      </c>
      <c r="N24" t="n">
        <v>0</v>
      </c>
      <c r="O24" t="n">
        <v>0</v>
      </c>
      <c r="P24" t="n">
        <v>0</v>
      </c>
      <c r="Q24" t="n">
        <v>0</v>
      </c>
      <c r="R24" s="2" t="inlineStr"/>
    </row>
    <row r="25">
      <c r="A25" t="inlineStr">
        <is>
          <t>Innerstliden fräkenträsket</t>
        </is>
      </c>
      <c r="B25" t="inlineStr">
        <is>
          <t>2023-07-27</t>
        </is>
      </c>
      <c r="C25" s="1" t="n">
        <v>45498</v>
      </c>
      <c r="D25" t="inlineStr"/>
      <c r="E25" t="inlineStr">
        <is>
          <t>Arvidsjaur</t>
        </is>
      </c>
      <c r="G25" t="n">
        <v>94.8</v>
      </c>
      <c r="H25" t="n">
        <v>0</v>
      </c>
      <c r="I25" t="n">
        <v>0</v>
      </c>
      <c r="J25" t="n">
        <v>0</v>
      </c>
      <c r="K25" t="n">
        <v>0</v>
      </c>
      <c r="L25" t="n">
        <v>0</v>
      </c>
      <c r="M25" t="n">
        <v>0</v>
      </c>
      <c r="N25" t="n">
        <v>0</v>
      </c>
      <c r="O25" t="n">
        <v>0</v>
      </c>
      <c r="P25" t="n">
        <v>0</v>
      </c>
      <c r="Q25" t="n">
        <v>0</v>
      </c>
      <c r="R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2024-07-24T22:04:37Z</dcterms:created>
  <dcterms:modified xmlns:dcterms="http://purl.org/dc/terms/" xmlns:xsi="http://www.w3.org/2001/XMLSchema-instance" xsi:type="dcterms:W3CDTF">2024-07-24T22:04:37Z</dcterms:modified>
</cp:coreProperties>
</file>