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45171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18337-2020.xlsx")</f>
        <v/>
      </c>
      <c r="T2">
        <f>HYPERLINK("https://klasma.github.io/Logging_GAVLE/kartor/A 18337-2020.png")</f>
        <v/>
      </c>
      <c r="U2">
        <f>HYPERLINK("https://klasma.github.io/Logging_GAVLE/knärot/A 18337-2020.png")</f>
        <v/>
      </c>
      <c r="V2">
        <f>HYPERLINK("https://klasma.github.io/Logging_GAVLE/klagomål/A 18337-2020.docx")</f>
        <v/>
      </c>
      <c r="W2">
        <f>HYPERLINK("https://klasma.github.io/Logging_GAVLE/klagomålsmail/A 18337-2020.docx")</f>
        <v/>
      </c>
      <c r="X2">
        <f>HYPERLINK("https://klasma.github.io/Logging_GAVLE/tillsyn/A 18337-2020.docx")</f>
        <v/>
      </c>
      <c r="Y2">
        <f>HYPERLINK("https://klasma.github.io/Logging_GAVLE/tillsynsmail/A 18337-2020.docx")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45171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59885-2021.xlsx")</f>
        <v/>
      </c>
      <c r="T3">
        <f>HYPERLINK("https://klasma.github.io/Logging_GAVLE/kartor/A 59885-2021.png")</f>
        <v/>
      </c>
      <c r="V3">
        <f>HYPERLINK("https://klasma.github.io/Logging_GAVLE/klagomål/A 59885-2021.docx")</f>
        <v/>
      </c>
      <c r="W3">
        <f>HYPERLINK("https://klasma.github.io/Logging_GAVLE/klagomålsmail/A 59885-2021.docx")</f>
        <v/>
      </c>
      <c r="X3">
        <f>HYPERLINK("https://klasma.github.io/Logging_GAVLE/tillsyn/A 59885-2021.docx")</f>
        <v/>
      </c>
      <c r="Y3">
        <f>HYPERLINK("https://klasma.github.io/Logging_GAVLE/tillsynsmail/A 59885-2021.docx")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45171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67329-2019.xlsx")</f>
        <v/>
      </c>
      <c r="T4">
        <f>HYPERLINK("https://klasma.github.io/Logging_GAVLE/kartor/A 67329-2019.png")</f>
        <v/>
      </c>
      <c r="U4">
        <f>HYPERLINK("https://klasma.github.io/Logging_GAVLE/knärot/A 67329-2019.png")</f>
        <v/>
      </c>
      <c r="V4">
        <f>HYPERLINK("https://klasma.github.io/Logging_GAVLE/klagomål/A 67329-2019.docx")</f>
        <v/>
      </c>
      <c r="W4">
        <f>HYPERLINK("https://klasma.github.io/Logging_GAVLE/klagomålsmail/A 67329-2019.docx")</f>
        <v/>
      </c>
      <c r="X4">
        <f>HYPERLINK("https://klasma.github.io/Logging_GAVLE/tillsyn/A 67329-2019.docx")</f>
        <v/>
      </c>
      <c r="Y4">
        <f>HYPERLINK("https://klasma.github.io/Logging_GAVLE/tillsynsmail/A 67329-2019.docx")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45171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45278-2022.xlsx")</f>
        <v/>
      </c>
      <c r="T5">
        <f>HYPERLINK("https://klasma.github.io/Logging_GAVLE/kartor/A 45278-2022.png")</f>
        <v/>
      </c>
      <c r="V5">
        <f>HYPERLINK("https://klasma.github.io/Logging_GAVLE/klagomål/A 45278-2022.docx")</f>
        <v/>
      </c>
      <c r="W5">
        <f>HYPERLINK("https://klasma.github.io/Logging_GAVLE/klagomålsmail/A 45278-2022.docx")</f>
        <v/>
      </c>
      <c r="X5">
        <f>HYPERLINK("https://klasma.github.io/Logging_GAVLE/tillsyn/A 45278-2022.docx")</f>
        <v/>
      </c>
      <c r="Y5">
        <f>HYPERLINK("https://klasma.github.io/Logging_GAVLE/tillsynsmail/A 45278-2022.docx")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45171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47377-2019.xlsx")</f>
        <v/>
      </c>
      <c r="T6">
        <f>HYPERLINK("https://klasma.github.io/Logging_GAVLE/kartor/A 47377-2019.png")</f>
        <v/>
      </c>
      <c r="V6">
        <f>HYPERLINK("https://klasma.github.io/Logging_GAVLE/klagomål/A 47377-2019.docx")</f>
        <v/>
      </c>
      <c r="W6">
        <f>HYPERLINK("https://klasma.github.io/Logging_GAVLE/klagomålsmail/A 47377-2019.docx")</f>
        <v/>
      </c>
      <c r="X6">
        <f>HYPERLINK("https://klasma.github.io/Logging_GAVLE/tillsyn/A 47377-2019.docx")</f>
        <v/>
      </c>
      <c r="Y6">
        <f>HYPERLINK("https://klasma.github.io/Logging_GAVLE/tillsynsmail/A 47377-2019.docx")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45171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67390-2019.xlsx")</f>
        <v/>
      </c>
      <c r="T7">
        <f>HYPERLINK("https://klasma.github.io/Logging_GAVLE/kartor/A 67390-2019.png")</f>
        <v/>
      </c>
      <c r="V7">
        <f>HYPERLINK("https://klasma.github.io/Logging_GAVLE/klagomål/A 67390-2019.docx")</f>
        <v/>
      </c>
      <c r="W7">
        <f>HYPERLINK("https://klasma.github.io/Logging_GAVLE/klagomålsmail/A 67390-2019.docx")</f>
        <v/>
      </c>
      <c r="X7">
        <f>HYPERLINK("https://klasma.github.io/Logging_GAVLE/tillsyn/A 67390-2019.docx")</f>
        <v/>
      </c>
      <c r="Y7">
        <f>HYPERLINK("https://klasma.github.io/Logging_GAVLE/tillsynsmail/A 67390-2019.docx")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45171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32677-2023.xlsx")</f>
        <v/>
      </c>
      <c r="T8">
        <f>HYPERLINK("https://klasma.github.io/Logging_GAVLE/kartor/A 32677-2023.png")</f>
        <v/>
      </c>
      <c r="V8">
        <f>HYPERLINK("https://klasma.github.io/Logging_GAVLE/klagomål/A 32677-2023.docx")</f>
        <v/>
      </c>
      <c r="W8">
        <f>HYPERLINK("https://klasma.github.io/Logging_GAVLE/klagomålsmail/A 32677-2023.docx")</f>
        <v/>
      </c>
      <c r="X8">
        <f>HYPERLINK("https://klasma.github.io/Logging_GAVLE/tillsyn/A 32677-2023.docx")</f>
        <v/>
      </c>
      <c r="Y8">
        <f>HYPERLINK("https://klasma.github.io/Logging_GAVLE/tillsynsmail/A 32677-2023.docx")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45171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13261-2021.xlsx")</f>
        <v/>
      </c>
      <c r="T9">
        <f>HYPERLINK("https://klasma.github.io/Logging_GAVLE/kartor/A 13261-2021.png")</f>
        <v/>
      </c>
      <c r="V9">
        <f>HYPERLINK("https://klasma.github.io/Logging_GAVLE/klagomål/A 13261-2021.docx")</f>
        <v/>
      </c>
      <c r="W9">
        <f>HYPERLINK("https://klasma.github.io/Logging_GAVLE/klagomålsmail/A 13261-2021.docx")</f>
        <v/>
      </c>
      <c r="X9">
        <f>HYPERLINK("https://klasma.github.io/Logging_GAVLE/tillsyn/A 13261-2021.docx")</f>
        <v/>
      </c>
      <c r="Y9">
        <f>HYPERLINK("https://klasma.github.io/Logging_GAVLE/tillsynsmail/A 13261-2021.docx")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45171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20198-2021.xlsx")</f>
        <v/>
      </c>
      <c r="T10">
        <f>HYPERLINK("https://klasma.github.io/Logging_GAVLE/kartor/A 20198-2021.png")</f>
        <v/>
      </c>
      <c r="V10">
        <f>HYPERLINK("https://klasma.github.io/Logging_GAVLE/klagomål/A 20198-2021.docx")</f>
        <v/>
      </c>
      <c r="W10">
        <f>HYPERLINK("https://klasma.github.io/Logging_GAVLE/klagomålsmail/A 20198-2021.docx")</f>
        <v/>
      </c>
      <c r="X10">
        <f>HYPERLINK("https://klasma.github.io/Logging_GAVLE/tillsyn/A 20198-2021.docx")</f>
        <v/>
      </c>
      <c r="Y10">
        <f>HYPERLINK("https://klasma.github.io/Logging_GAVLE/tillsynsmail/A 20198-2021.docx")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45171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15365-2023.xlsx")</f>
        <v/>
      </c>
      <c r="T11">
        <f>HYPERLINK("https://klasma.github.io/Logging_GAVLE/kartor/A 15365-2023.png")</f>
        <v/>
      </c>
      <c r="U11">
        <f>HYPERLINK("https://klasma.github.io/Logging_GAVLE/knärot/A 15365-2023.png")</f>
        <v/>
      </c>
      <c r="V11">
        <f>HYPERLINK("https://klasma.github.io/Logging_GAVLE/klagomål/A 15365-2023.docx")</f>
        <v/>
      </c>
      <c r="W11">
        <f>HYPERLINK("https://klasma.github.io/Logging_GAVLE/klagomålsmail/A 15365-2023.docx")</f>
        <v/>
      </c>
      <c r="X11">
        <f>HYPERLINK("https://klasma.github.io/Logging_GAVLE/tillsyn/A 15365-2023.docx")</f>
        <v/>
      </c>
      <c r="Y11">
        <f>HYPERLINK("https://klasma.github.io/Logging_GAVLE/tillsynsmail/A 15365-2023.docx")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45171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16499-2023.xlsx")</f>
        <v/>
      </c>
      <c r="T12">
        <f>HYPERLINK("https://klasma.github.io/Logging_GAVLE/kartor/A 16499-2023.png")</f>
        <v/>
      </c>
      <c r="V12">
        <f>HYPERLINK("https://klasma.github.io/Logging_GAVLE/klagomål/A 16499-2023.docx")</f>
        <v/>
      </c>
      <c r="W12">
        <f>HYPERLINK("https://klasma.github.io/Logging_GAVLE/klagomålsmail/A 16499-2023.docx")</f>
        <v/>
      </c>
      <c r="X12">
        <f>HYPERLINK("https://klasma.github.io/Logging_GAVLE/tillsyn/A 16499-2023.docx")</f>
        <v/>
      </c>
      <c r="Y12">
        <f>HYPERLINK("https://klasma.github.io/Logging_GAVLE/tillsynsmail/A 16499-2023.docx")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45171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18332-2023.xlsx")</f>
        <v/>
      </c>
      <c r="T13">
        <f>HYPERLINK("https://klasma.github.io/Logging_GAVLE/kartor/A 18332-2023.png")</f>
        <v/>
      </c>
      <c r="V13">
        <f>HYPERLINK("https://klasma.github.io/Logging_GAVLE/klagomål/A 18332-2023.docx")</f>
        <v/>
      </c>
      <c r="W13">
        <f>HYPERLINK("https://klasma.github.io/Logging_GAVLE/klagomålsmail/A 18332-2023.docx")</f>
        <v/>
      </c>
      <c r="X13">
        <f>HYPERLINK("https://klasma.github.io/Logging_GAVLE/tillsyn/A 18332-2023.docx")</f>
        <v/>
      </c>
      <c r="Y13">
        <f>HYPERLINK("https://klasma.github.io/Logging_GAVLE/tillsynsmail/A 18332-2023.docx")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45171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31541-2023.xlsx")</f>
        <v/>
      </c>
      <c r="T14">
        <f>HYPERLINK("https://klasma.github.io/Logging_GAVLE/kartor/A 31541-2023.png")</f>
        <v/>
      </c>
      <c r="V14">
        <f>HYPERLINK("https://klasma.github.io/Logging_GAVLE/klagomål/A 31541-2023.docx")</f>
        <v/>
      </c>
      <c r="W14">
        <f>HYPERLINK("https://klasma.github.io/Logging_GAVLE/klagomålsmail/A 31541-2023.docx")</f>
        <v/>
      </c>
      <c r="X14">
        <f>HYPERLINK("https://klasma.github.io/Logging_GAVLE/tillsyn/A 31541-2023.docx")</f>
        <v/>
      </c>
      <c r="Y14">
        <f>HYPERLINK("https://klasma.github.io/Logging_GAVLE/tillsynsmail/A 31541-2023.docx")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45171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22616-2019.xlsx")</f>
        <v/>
      </c>
      <c r="T15">
        <f>HYPERLINK("https://klasma.github.io/Logging_GAVLE/kartor/A 22616-2019.png")</f>
        <v/>
      </c>
      <c r="V15">
        <f>HYPERLINK("https://klasma.github.io/Logging_GAVLE/klagomål/A 22616-2019.docx")</f>
        <v/>
      </c>
      <c r="W15">
        <f>HYPERLINK("https://klasma.github.io/Logging_GAVLE/klagomålsmail/A 22616-2019.docx")</f>
        <v/>
      </c>
      <c r="X15">
        <f>HYPERLINK("https://klasma.github.io/Logging_GAVLE/tillsyn/A 22616-2019.docx")</f>
        <v/>
      </c>
      <c r="Y15">
        <f>HYPERLINK("https://klasma.github.io/Logging_GAVLE/tillsynsmail/A 22616-2019.docx")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45171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58168-2020.xlsx")</f>
        <v/>
      </c>
      <c r="T16">
        <f>HYPERLINK("https://klasma.github.io/Logging_GAVLE/kartor/A 58168-2020.png")</f>
        <v/>
      </c>
      <c r="U16">
        <f>HYPERLINK("https://klasma.github.io/Logging_GAVLE/knärot/A 58168-2020.png")</f>
        <v/>
      </c>
      <c r="V16">
        <f>HYPERLINK("https://klasma.github.io/Logging_GAVLE/klagomål/A 58168-2020.docx")</f>
        <v/>
      </c>
      <c r="W16">
        <f>HYPERLINK("https://klasma.github.io/Logging_GAVLE/klagomålsmail/A 58168-2020.docx")</f>
        <v/>
      </c>
      <c r="X16">
        <f>HYPERLINK("https://klasma.github.io/Logging_GAVLE/tillsyn/A 58168-2020.docx")</f>
        <v/>
      </c>
      <c r="Y16">
        <f>HYPERLINK("https://klasma.github.io/Logging_GAVLE/tillsynsmail/A 58168-2020.docx")</f>
        <v/>
      </c>
    </row>
    <row r="17" ht="15" customHeight="1">
      <c r="A17" t="inlineStr">
        <is>
          <t>A 14569-2021</t>
        </is>
      </c>
      <c r="B17" s="1" t="n">
        <v>44279</v>
      </c>
      <c r="C17" s="1" t="n">
        <v>45171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öst AB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Svavelriska</t>
        </is>
      </c>
      <c r="S17">
        <f>HYPERLINK("https://klasma.github.io/Logging_GAVLE/artfynd/A 14569-2021.xlsx")</f>
        <v/>
      </c>
      <c r="T17">
        <f>HYPERLINK("https://klasma.github.io/Logging_GAVLE/kartor/A 14569-2021.png")</f>
        <v/>
      </c>
      <c r="V17">
        <f>HYPERLINK("https://klasma.github.io/Logging_GAVLE/klagomål/A 14569-2021.docx")</f>
        <v/>
      </c>
      <c r="W17">
        <f>HYPERLINK("https://klasma.github.io/Logging_GAVLE/klagomålsmail/A 14569-2021.docx")</f>
        <v/>
      </c>
      <c r="X17">
        <f>HYPERLINK("https://klasma.github.io/Logging_GAVLE/tillsyn/A 14569-2021.docx")</f>
        <v/>
      </c>
      <c r="Y17">
        <f>HYPERLINK("https://klasma.github.io/Logging_GAVLE/tillsynsmail/A 14569-2021.docx")</f>
        <v/>
      </c>
    </row>
    <row r="18" ht="15" customHeight="1">
      <c r="A18" t="inlineStr">
        <is>
          <t>A 66495-2021</t>
        </is>
      </c>
      <c r="B18" s="1" t="n">
        <v>44519</v>
      </c>
      <c r="C18" s="1" t="n">
        <v>45171</v>
      </c>
      <c r="D18" t="inlineStr">
        <is>
          <t>GÄVLEBORGS LÄN</t>
        </is>
      </c>
      <c r="E18" t="inlineStr">
        <is>
          <t>GÄVLE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Sumpviol</t>
        </is>
      </c>
      <c r="S18">
        <f>HYPERLINK("https://klasma.github.io/Logging_GAVLE/artfynd/A 66495-2021.xlsx")</f>
        <v/>
      </c>
      <c r="T18">
        <f>HYPERLINK("https://klasma.github.io/Logging_GAVLE/kartor/A 66495-2021.png")</f>
        <v/>
      </c>
      <c r="V18">
        <f>HYPERLINK("https://klasma.github.io/Logging_GAVLE/klagomål/A 66495-2021.docx")</f>
        <v/>
      </c>
      <c r="W18">
        <f>HYPERLINK("https://klasma.github.io/Logging_GAVLE/klagomålsmail/A 66495-2021.docx")</f>
        <v/>
      </c>
      <c r="X18">
        <f>HYPERLINK("https://klasma.github.io/Logging_GAVLE/tillsyn/A 66495-2021.docx")</f>
        <v/>
      </c>
      <c r="Y18">
        <f>HYPERLINK("https://klasma.github.io/Logging_GAVLE/tillsynsmail/A 66495-2021.docx")</f>
        <v/>
      </c>
    </row>
    <row r="19" ht="15" customHeight="1">
      <c r="A19" t="inlineStr">
        <is>
          <t>A 6779-2022</t>
        </is>
      </c>
      <c r="B19" s="1" t="n">
        <v>44602</v>
      </c>
      <c r="C19" s="1" t="n">
        <v>45171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öst AB</t>
        </is>
      </c>
      <c r="G19" t="n">
        <v>2.8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HYPERLINK("https://klasma.github.io/Logging_GAVLE/artfynd/A 6779-2022.xlsx")</f>
        <v/>
      </c>
      <c r="T19">
        <f>HYPERLINK("https://klasma.github.io/Logging_GAVLE/kartor/A 6779-2022.png")</f>
        <v/>
      </c>
      <c r="V19">
        <f>HYPERLINK("https://klasma.github.io/Logging_GAVLE/klagomål/A 6779-2022.docx")</f>
        <v/>
      </c>
      <c r="W19">
        <f>HYPERLINK("https://klasma.github.io/Logging_GAVLE/klagomålsmail/A 6779-2022.docx")</f>
        <v/>
      </c>
      <c r="X19">
        <f>HYPERLINK("https://klasma.github.io/Logging_GAVLE/tillsyn/A 6779-2022.docx")</f>
        <v/>
      </c>
      <c r="Y19">
        <f>HYPERLINK("https://klasma.github.io/Logging_GAVLE/tillsynsmail/A 6779-2022.docx")</f>
        <v/>
      </c>
    </row>
    <row r="20" ht="15" customHeight="1">
      <c r="A20" t="inlineStr">
        <is>
          <t>A 15102-2022</t>
        </is>
      </c>
      <c r="B20" s="1" t="n">
        <v>44658</v>
      </c>
      <c r="C20" s="1" t="n">
        <v>45171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4.5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Sumpviol</t>
        </is>
      </c>
      <c r="S20">
        <f>HYPERLINK("https://klasma.github.io/Logging_GAVLE/artfynd/A 15102-2022.xlsx")</f>
        <v/>
      </c>
      <c r="T20">
        <f>HYPERLINK("https://klasma.github.io/Logging_GAVLE/kartor/A 15102-2022.png")</f>
        <v/>
      </c>
      <c r="V20">
        <f>HYPERLINK("https://klasma.github.io/Logging_GAVLE/klagomål/A 15102-2022.docx")</f>
        <v/>
      </c>
      <c r="W20">
        <f>HYPERLINK("https://klasma.github.io/Logging_GAVLE/klagomålsmail/A 15102-2022.docx")</f>
        <v/>
      </c>
      <c r="X20">
        <f>HYPERLINK("https://klasma.github.io/Logging_GAVLE/tillsyn/A 15102-2022.docx")</f>
        <v/>
      </c>
      <c r="Y20">
        <f>HYPERLINK("https://klasma.github.io/Logging_GAVLE/tillsynsmail/A 15102-2022.docx")</f>
        <v/>
      </c>
    </row>
    <row r="21" ht="15" customHeight="1">
      <c r="A21" t="inlineStr">
        <is>
          <t>A 23511-2022</t>
        </is>
      </c>
      <c r="B21" s="1" t="n">
        <v>44721</v>
      </c>
      <c r="C21" s="1" t="n">
        <v>45171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7.9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Grantaggsvamp</t>
        </is>
      </c>
      <c r="S21">
        <f>HYPERLINK("https://klasma.github.io/Logging_GAVLE/artfynd/A 23511-2022.xlsx")</f>
        <v/>
      </c>
      <c r="T21">
        <f>HYPERLINK("https://klasma.github.io/Logging_GAVLE/kartor/A 23511-2022.png")</f>
        <v/>
      </c>
      <c r="V21">
        <f>HYPERLINK("https://klasma.github.io/Logging_GAVLE/klagomål/A 23511-2022.docx")</f>
        <v/>
      </c>
      <c r="W21">
        <f>HYPERLINK("https://klasma.github.io/Logging_GAVLE/klagomålsmail/A 23511-2022.docx")</f>
        <v/>
      </c>
      <c r="X21">
        <f>HYPERLINK("https://klasma.github.io/Logging_GAVLE/tillsyn/A 23511-2022.docx")</f>
        <v/>
      </c>
      <c r="Y21">
        <f>HYPERLINK("https://klasma.github.io/Logging_GAVLE/tillsynsmail/A 23511-2022.docx")</f>
        <v/>
      </c>
    </row>
    <row r="22" ht="15" customHeight="1">
      <c r="A22" t="inlineStr">
        <is>
          <t>A 33812-2022</t>
        </is>
      </c>
      <c r="B22" s="1" t="n">
        <v>44790</v>
      </c>
      <c r="C22" s="1" t="n">
        <v>45171</v>
      </c>
      <c r="D22" t="inlineStr">
        <is>
          <t>GÄVLEBORGS LÄN</t>
        </is>
      </c>
      <c r="E22" t="inlineStr">
        <is>
          <t>GÄVLE</t>
        </is>
      </c>
      <c r="G22" t="n">
        <v>2.1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Myskmadra</t>
        </is>
      </c>
      <c r="S22">
        <f>HYPERLINK("https://klasma.github.io/Logging_GAVLE/artfynd/A 33812-2022.xlsx")</f>
        <v/>
      </c>
      <c r="T22">
        <f>HYPERLINK("https://klasma.github.io/Logging_GAVLE/kartor/A 33812-2022.png")</f>
        <v/>
      </c>
      <c r="V22">
        <f>HYPERLINK("https://klasma.github.io/Logging_GAVLE/klagomål/A 33812-2022.docx")</f>
        <v/>
      </c>
      <c r="W22">
        <f>HYPERLINK("https://klasma.github.io/Logging_GAVLE/klagomålsmail/A 33812-2022.docx")</f>
        <v/>
      </c>
      <c r="X22">
        <f>HYPERLINK("https://klasma.github.io/Logging_GAVLE/tillsyn/A 33812-2022.docx")</f>
        <v/>
      </c>
      <c r="Y22">
        <f>HYPERLINK("https://klasma.github.io/Logging_GAVLE/tillsynsmail/A 33812-2022.docx")</f>
        <v/>
      </c>
    </row>
    <row r="23" ht="15" customHeight="1">
      <c r="A23" t="inlineStr">
        <is>
          <t>A 37927-2022</t>
        </is>
      </c>
      <c r="B23" s="1" t="n">
        <v>44811</v>
      </c>
      <c r="C23" s="1" t="n">
        <v>45171</v>
      </c>
      <c r="D23" t="inlineStr">
        <is>
          <t>GÄVLEBORGS LÄN</t>
        </is>
      </c>
      <c r="E23" t="inlineStr">
        <is>
          <t>GÄVLE</t>
        </is>
      </c>
      <c r="G23" t="n">
        <v>1.6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HYPERLINK("https://klasma.github.io/Logging_GAVLE/artfynd/A 37927-2022.xlsx")</f>
        <v/>
      </c>
      <c r="T23">
        <f>HYPERLINK("https://klasma.github.io/Logging_GAVLE/kartor/A 37927-2022.png")</f>
        <v/>
      </c>
      <c r="U23">
        <f>HYPERLINK("https://klasma.github.io/Logging_GAVLE/knärot/A 37927-2022.png")</f>
        <v/>
      </c>
      <c r="V23">
        <f>HYPERLINK("https://klasma.github.io/Logging_GAVLE/klagomål/A 37927-2022.docx")</f>
        <v/>
      </c>
      <c r="W23">
        <f>HYPERLINK("https://klasma.github.io/Logging_GAVLE/klagomålsmail/A 37927-2022.docx")</f>
        <v/>
      </c>
      <c r="X23">
        <f>HYPERLINK("https://klasma.github.io/Logging_GAVLE/tillsyn/A 37927-2022.docx")</f>
        <v/>
      </c>
      <c r="Y23">
        <f>HYPERLINK("https://klasma.github.io/Logging_GAVLE/tillsynsmail/A 37927-2022.docx")</f>
        <v/>
      </c>
    </row>
    <row r="24" ht="15" customHeight="1">
      <c r="A24" t="inlineStr">
        <is>
          <t>A 45241-2022</t>
        </is>
      </c>
      <c r="B24" s="1" t="n">
        <v>44840</v>
      </c>
      <c r="C24" s="1" t="n">
        <v>45171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väst AB</t>
        </is>
      </c>
      <c r="G24" t="n">
        <v>22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HYPERLINK("https://klasma.github.io/Logging_GAVLE/artfynd/A 45241-2022.xlsx")</f>
        <v/>
      </c>
      <c r="T24">
        <f>HYPERLINK("https://klasma.github.io/Logging_GAVLE/kartor/A 45241-2022.png")</f>
        <v/>
      </c>
      <c r="V24">
        <f>HYPERLINK("https://klasma.github.io/Logging_GAVLE/klagomål/A 45241-2022.docx")</f>
        <v/>
      </c>
      <c r="W24">
        <f>HYPERLINK("https://klasma.github.io/Logging_GAVLE/klagomålsmail/A 45241-2022.docx")</f>
        <v/>
      </c>
      <c r="X24">
        <f>HYPERLINK("https://klasma.github.io/Logging_GAVLE/tillsyn/A 45241-2022.docx")</f>
        <v/>
      </c>
      <c r="Y24">
        <f>HYPERLINK("https://klasma.github.io/Logging_GAVLE/tillsynsmail/A 45241-2022.docx")</f>
        <v/>
      </c>
    </row>
    <row r="25" ht="15" customHeight="1">
      <c r="A25" t="inlineStr">
        <is>
          <t>A 8622-2023</t>
        </is>
      </c>
      <c r="B25" s="1" t="n">
        <v>44977</v>
      </c>
      <c r="C25" s="1" t="n">
        <v>45171</v>
      </c>
      <c r="D25" t="inlineStr">
        <is>
          <t>GÄVLEBORGS LÄN</t>
        </is>
      </c>
      <c r="E25" t="inlineStr">
        <is>
          <t>GÄVLE</t>
        </is>
      </c>
      <c r="G25" t="n">
        <v>9.199999999999999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HYPERLINK("https://klasma.github.io/Logging_GAVLE/artfynd/A 8622-2023.xlsx")</f>
        <v/>
      </c>
      <c r="T25">
        <f>HYPERLINK("https://klasma.github.io/Logging_GAVLE/kartor/A 8622-2023.png")</f>
        <v/>
      </c>
      <c r="U25">
        <f>HYPERLINK("https://klasma.github.io/Logging_GAVLE/knärot/A 8622-2023.png")</f>
        <v/>
      </c>
      <c r="V25">
        <f>HYPERLINK("https://klasma.github.io/Logging_GAVLE/klagomål/A 8622-2023.docx")</f>
        <v/>
      </c>
      <c r="W25">
        <f>HYPERLINK("https://klasma.github.io/Logging_GAVLE/klagomålsmail/A 8622-2023.docx")</f>
        <v/>
      </c>
      <c r="X25">
        <f>HYPERLINK("https://klasma.github.io/Logging_GAVLE/tillsyn/A 8622-2023.docx")</f>
        <v/>
      </c>
      <c r="Y25">
        <f>HYPERLINK("https://klasma.github.io/Logging_GAVLE/tillsynsmail/A 8622-2023.docx")</f>
        <v/>
      </c>
    </row>
    <row r="26" ht="15" customHeight="1">
      <c r="A26" t="inlineStr">
        <is>
          <t>A 20232-2023</t>
        </is>
      </c>
      <c r="B26" s="1" t="n">
        <v>45055</v>
      </c>
      <c r="C26" s="1" t="n">
        <v>45171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öst AB</t>
        </is>
      </c>
      <c r="G26" t="n">
        <v>12.7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Stor låsbräken</t>
        </is>
      </c>
      <c r="S26">
        <f>HYPERLINK("https://klasma.github.io/Logging_GAVLE/artfynd/A 20232-2023.xlsx")</f>
        <v/>
      </c>
      <c r="T26">
        <f>HYPERLINK("https://klasma.github.io/Logging_GAVLE/kartor/A 20232-2023.png")</f>
        <v/>
      </c>
      <c r="V26">
        <f>HYPERLINK("https://klasma.github.io/Logging_GAVLE/klagomål/A 20232-2023.docx")</f>
        <v/>
      </c>
      <c r="W26">
        <f>HYPERLINK("https://klasma.github.io/Logging_GAVLE/klagomålsmail/A 20232-2023.docx")</f>
        <v/>
      </c>
      <c r="X26">
        <f>HYPERLINK("https://klasma.github.io/Logging_GAVLE/tillsyn/A 20232-2023.docx")</f>
        <v/>
      </c>
      <c r="Y26">
        <f>HYPERLINK("https://klasma.github.io/Logging_GAVLE/tillsynsmail/A 20232-2023.docx")</f>
        <v/>
      </c>
    </row>
    <row r="27" ht="15" customHeight="1">
      <c r="A27" t="inlineStr">
        <is>
          <t>A 32254-2023</t>
        </is>
      </c>
      <c r="B27" s="1" t="n">
        <v>45120</v>
      </c>
      <c r="C27" s="1" t="n">
        <v>45171</v>
      </c>
      <c r="D27" t="inlineStr">
        <is>
          <t>GÄVLEBORGS LÄN</t>
        </is>
      </c>
      <c r="E27" t="inlineStr">
        <is>
          <t>GÄVLE</t>
        </is>
      </c>
      <c r="G27" t="n">
        <v>2.5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Slåtterfibbla</t>
        </is>
      </c>
      <c r="S27">
        <f>HYPERLINK("https://klasma.github.io/Logging_GAVLE/artfynd/A 32254-2023.xlsx")</f>
        <v/>
      </c>
      <c r="T27">
        <f>HYPERLINK("https://klasma.github.io/Logging_GAVLE/kartor/A 32254-2023.png")</f>
        <v/>
      </c>
      <c r="V27">
        <f>HYPERLINK("https://klasma.github.io/Logging_GAVLE/klagomål/A 32254-2023.docx")</f>
        <v/>
      </c>
      <c r="W27">
        <f>HYPERLINK("https://klasma.github.io/Logging_GAVLE/klagomålsmail/A 32254-2023.docx")</f>
        <v/>
      </c>
      <c r="X27">
        <f>HYPERLINK("https://klasma.github.io/Logging_GAVLE/tillsyn/A 32254-2023.docx")</f>
        <v/>
      </c>
      <c r="Y27">
        <f>HYPERLINK("https://klasma.github.io/Logging_GAVLE/tillsynsmail/A 32254-2023.docx")</f>
        <v/>
      </c>
    </row>
    <row r="28" ht="15" customHeight="1">
      <c r="A28" t="inlineStr">
        <is>
          <t>A 36861-2018</t>
        </is>
      </c>
      <c r="B28" s="1" t="n">
        <v>43332</v>
      </c>
      <c r="C28" s="1" t="n">
        <v>45171</v>
      </c>
      <c r="D28" t="inlineStr">
        <is>
          <t>GÄVLEBORGS LÄN</t>
        </is>
      </c>
      <c r="E28" t="inlineStr">
        <is>
          <t>GÄVLE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41117-2018</t>
        </is>
      </c>
      <c r="B29" s="1" t="n">
        <v>43348</v>
      </c>
      <c r="C29" s="1" t="n">
        <v>45171</v>
      </c>
      <c r="D29" t="inlineStr">
        <is>
          <t>GÄVLEBORGS LÄN</t>
        </is>
      </c>
      <c r="E29" t="inlineStr">
        <is>
          <t>GÄVLE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44238-2018</t>
        </is>
      </c>
      <c r="B30" s="1" t="n">
        <v>43360</v>
      </c>
      <c r="C30" s="1" t="n">
        <v>45171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59762-2018</t>
        </is>
      </c>
      <c r="B31" s="1" t="n">
        <v>43382</v>
      </c>
      <c r="C31" s="1" t="n">
        <v>45171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57113-2018</t>
        </is>
      </c>
      <c r="B32" s="1" t="n">
        <v>43403</v>
      </c>
      <c r="C32" s="1" t="n">
        <v>45171</v>
      </c>
      <c r="D32" t="inlineStr">
        <is>
          <t>GÄVLEBORGS LÄN</t>
        </is>
      </c>
      <c r="E32" t="inlineStr">
        <is>
          <t>GÄVLE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59123-2018</t>
        </is>
      </c>
      <c r="B33" s="1" t="n">
        <v>43411</v>
      </c>
      <c r="C33" s="1" t="n">
        <v>45171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öst AB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59115-2018</t>
        </is>
      </c>
      <c r="B34" s="1" t="n">
        <v>43411</v>
      </c>
      <c r="C34" s="1" t="n">
        <v>45171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5.1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58965-2018</t>
        </is>
      </c>
      <c r="B35" s="1" t="n">
        <v>43413</v>
      </c>
      <c r="C35" s="1" t="n">
        <v>45171</v>
      </c>
      <c r="D35" t="inlineStr">
        <is>
          <t>GÄVLEBORGS LÄN</t>
        </is>
      </c>
      <c r="E35" t="inlineStr">
        <is>
          <t>GÄVLE</t>
        </is>
      </c>
      <c r="F35" t="inlineStr">
        <is>
          <t>Övriga statliga verk och myndigheter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59172-2018</t>
        </is>
      </c>
      <c r="B36" s="1" t="n">
        <v>43417</v>
      </c>
      <c r="C36" s="1" t="n">
        <v>45171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62768-2018</t>
        </is>
      </c>
      <c r="B37" s="1" t="n">
        <v>43417</v>
      </c>
      <c r="C37" s="1" t="n">
        <v>45171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59397-2018</t>
        </is>
      </c>
      <c r="B38" s="1" t="n">
        <v>43418</v>
      </c>
      <c r="C38" s="1" t="n">
        <v>45171</v>
      </c>
      <c r="D38" t="inlineStr">
        <is>
          <t>GÄVLEBORGS LÄN</t>
        </is>
      </c>
      <c r="E38" t="inlineStr">
        <is>
          <t>GÄVLE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63067-2018</t>
        </is>
      </c>
      <c r="B39" s="1" t="n">
        <v>43418</v>
      </c>
      <c r="C39" s="1" t="n">
        <v>45171</v>
      </c>
      <c r="D39" t="inlineStr">
        <is>
          <t>GÄVLEBORGS LÄN</t>
        </is>
      </c>
      <c r="E39" t="inlineStr">
        <is>
          <t>GÄVLE</t>
        </is>
      </c>
      <c r="F39" t="inlineStr">
        <is>
          <t>Bergvik skog väst AB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64795-2018</t>
        </is>
      </c>
      <c r="B40" s="1" t="n">
        <v>43423</v>
      </c>
      <c r="C40" s="1" t="n">
        <v>45171</v>
      </c>
      <c r="D40" t="inlineStr">
        <is>
          <t>GÄVLEBORGS LÄN</t>
        </is>
      </c>
      <c r="E40" t="inlineStr">
        <is>
          <t>GÄVLE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61617-2018</t>
        </is>
      </c>
      <c r="B41" s="1" t="n">
        <v>43424</v>
      </c>
      <c r="C41" s="1" t="n">
        <v>45171</v>
      </c>
      <c r="D41" t="inlineStr">
        <is>
          <t>GÄVLEBORGS LÄN</t>
        </is>
      </c>
      <c r="E41" t="inlineStr">
        <is>
          <t>GÄVLE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62909-2018</t>
        </is>
      </c>
      <c r="B42" s="1" t="n">
        <v>43426</v>
      </c>
      <c r="C42" s="1" t="n">
        <v>45171</v>
      </c>
      <c r="D42" t="inlineStr">
        <is>
          <t>GÄVLEBORGS LÄN</t>
        </is>
      </c>
      <c r="E42" t="inlineStr">
        <is>
          <t>GÄVLE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63980-2018</t>
        </is>
      </c>
      <c r="B43" s="1" t="n">
        <v>43430</v>
      </c>
      <c r="C43" s="1" t="n">
        <v>45171</v>
      </c>
      <c r="D43" t="inlineStr">
        <is>
          <t>GÄVLEBORGS LÄN</t>
        </is>
      </c>
      <c r="E43" t="inlineStr">
        <is>
          <t>GÄVLE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64168-2018</t>
        </is>
      </c>
      <c r="B44" s="1" t="n">
        <v>43430</v>
      </c>
      <c r="C44" s="1" t="n">
        <v>45171</v>
      </c>
      <c r="D44" t="inlineStr">
        <is>
          <t>GÄVLEBORGS LÄN</t>
        </is>
      </c>
      <c r="E44" t="inlineStr">
        <is>
          <t>GÄVLE</t>
        </is>
      </c>
      <c r="G44" t="n">
        <v>10.2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64539-2018</t>
        </is>
      </c>
      <c r="B45" s="1" t="n">
        <v>43431</v>
      </c>
      <c r="C45" s="1" t="n">
        <v>45171</v>
      </c>
      <c r="D45" t="inlineStr">
        <is>
          <t>GÄVLEBORGS LÄN</t>
        </is>
      </c>
      <c r="E45" t="inlineStr">
        <is>
          <t>GÄVLE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67764-2018</t>
        </is>
      </c>
      <c r="B46" s="1" t="n">
        <v>43440</v>
      </c>
      <c r="C46" s="1" t="n">
        <v>45171</v>
      </c>
      <c r="D46" t="inlineStr">
        <is>
          <t>GÄVLEBORGS LÄN</t>
        </is>
      </c>
      <c r="E46" t="inlineStr">
        <is>
          <t>GÄVLE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69772-2018</t>
        </is>
      </c>
      <c r="B47" s="1" t="n">
        <v>43447</v>
      </c>
      <c r="C47" s="1" t="n">
        <v>45171</v>
      </c>
      <c r="D47" t="inlineStr">
        <is>
          <t>GÄVLEBORGS LÄN</t>
        </is>
      </c>
      <c r="E47" t="inlineStr">
        <is>
          <t>GÄVLE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69846-2018</t>
        </is>
      </c>
      <c r="B48" s="1" t="n">
        <v>43447</v>
      </c>
      <c r="C48" s="1" t="n">
        <v>45171</v>
      </c>
      <c r="D48" t="inlineStr">
        <is>
          <t>GÄVLEBORGS LÄN</t>
        </is>
      </c>
      <c r="E48" t="inlineStr">
        <is>
          <t>GÄVLE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69840-2018</t>
        </is>
      </c>
      <c r="B49" s="1" t="n">
        <v>43447</v>
      </c>
      <c r="C49" s="1" t="n">
        <v>45171</v>
      </c>
      <c r="D49" t="inlineStr">
        <is>
          <t>GÄVLEBORGS LÄN</t>
        </is>
      </c>
      <c r="E49" t="inlineStr">
        <is>
          <t>GÄVLE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69851-2018</t>
        </is>
      </c>
      <c r="B50" s="1" t="n">
        <v>43447</v>
      </c>
      <c r="C50" s="1" t="n">
        <v>45171</v>
      </c>
      <c r="D50" t="inlineStr">
        <is>
          <t>GÄVLEBORGS LÄN</t>
        </is>
      </c>
      <c r="E50" t="inlineStr">
        <is>
          <t>GÄVLE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69719-2018</t>
        </is>
      </c>
      <c r="B51" s="1" t="n">
        <v>43447</v>
      </c>
      <c r="C51" s="1" t="n">
        <v>45171</v>
      </c>
      <c r="D51" t="inlineStr">
        <is>
          <t>GÄVLEBORGS LÄN</t>
        </is>
      </c>
      <c r="E51" t="inlineStr">
        <is>
          <t>GÄVLE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69726-2018</t>
        </is>
      </c>
      <c r="B52" s="1" t="n">
        <v>43447</v>
      </c>
      <c r="C52" s="1" t="n">
        <v>45171</v>
      </c>
      <c r="D52" t="inlineStr">
        <is>
          <t>GÄVLEBORGS LÄN</t>
        </is>
      </c>
      <c r="E52" t="inlineStr">
        <is>
          <t>GÄVLE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71498-2018</t>
        </is>
      </c>
      <c r="B53" s="1" t="n">
        <v>43453</v>
      </c>
      <c r="C53" s="1" t="n">
        <v>45171</v>
      </c>
      <c r="D53" t="inlineStr">
        <is>
          <t>GÄVLEBORGS LÄN</t>
        </is>
      </c>
      <c r="E53" t="inlineStr">
        <is>
          <t>GÄVLE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71527-2018</t>
        </is>
      </c>
      <c r="B54" s="1" t="n">
        <v>43454</v>
      </c>
      <c r="C54" s="1" t="n">
        <v>45171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väst AB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1447-2019</t>
        </is>
      </c>
      <c r="B55" s="1" t="n">
        <v>43473</v>
      </c>
      <c r="C55" s="1" t="n">
        <v>45171</v>
      </c>
      <c r="D55" t="inlineStr">
        <is>
          <t>GÄVLEBORGS LÄN</t>
        </is>
      </c>
      <c r="E55" t="inlineStr">
        <is>
          <t>GÄVLE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2512-2019</t>
        </is>
      </c>
      <c r="B56" s="1" t="n">
        <v>43476</v>
      </c>
      <c r="C56" s="1" t="n">
        <v>45171</v>
      </c>
      <c r="D56" t="inlineStr">
        <is>
          <t>GÄVLEBORGS LÄN</t>
        </is>
      </c>
      <c r="E56" t="inlineStr">
        <is>
          <t>GÄVLE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2644-2019</t>
        </is>
      </c>
      <c r="B57" s="1" t="n">
        <v>43478</v>
      </c>
      <c r="C57" s="1" t="n">
        <v>45171</v>
      </c>
      <c r="D57" t="inlineStr">
        <is>
          <t>GÄVLEBORGS LÄN</t>
        </is>
      </c>
      <c r="E57" t="inlineStr">
        <is>
          <t>GÄVLE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2840-2019</t>
        </is>
      </c>
      <c r="B58" s="1" t="n">
        <v>43479</v>
      </c>
      <c r="C58" s="1" t="n">
        <v>45171</v>
      </c>
      <c r="D58" t="inlineStr">
        <is>
          <t>GÄVLEBORGS LÄN</t>
        </is>
      </c>
      <c r="E58" t="inlineStr">
        <is>
          <t>GÄVLE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3356-2019</t>
        </is>
      </c>
      <c r="B59" s="1" t="n">
        <v>43480</v>
      </c>
      <c r="C59" s="1" t="n">
        <v>45171</v>
      </c>
      <c r="D59" t="inlineStr">
        <is>
          <t>GÄVLEBORGS LÄN</t>
        </is>
      </c>
      <c r="E59" t="inlineStr">
        <is>
          <t>GÄVLE</t>
        </is>
      </c>
      <c r="G59" t="n">
        <v>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3508-2019</t>
        </is>
      </c>
      <c r="B60" s="1" t="n">
        <v>43481</v>
      </c>
      <c r="C60" s="1" t="n">
        <v>45171</v>
      </c>
      <c r="D60" t="inlineStr">
        <is>
          <t>GÄVLEBORGS LÄN</t>
        </is>
      </c>
      <c r="E60" t="inlineStr">
        <is>
          <t>GÄVLE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4019-2019</t>
        </is>
      </c>
      <c r="B61" s="1" t="n">
        <v>43482</v>
      </c>
      <c r="C61" s="1" t="n">
        <v>45171</v>
      </c>
      <c r="D61" t="inlineStr">
        <is>
          <t>GÄVLEBORGS LÄN</t>
        </is>
      </c>
      <c r="E61" t="inlineStr">
        <is>
          <t>GÄVLE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6191-2019</t>
        </is>
      </c>
      <c r="B62" s="1" t="n">
        <v>43486</v>
      </c>
      <c r="C62" s="1" t="n">
        <v>45171</v>
      </c>
      <c r="D62" t="inlineStr">
        <is>
          <t>GÄVLEBORGS LÄN</t>
        </is>
      </c>
      <c r="E62" t="inlineStr">
        <is>
          <t>GÄVLE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6215-2019</t>
        </is>
      </c>
      <c r="B63" s="1" t="n">
        <v>43486</v>
      </c>
      <c r="C63" s="1" t="n">
        <v>45171</v>
      </c>
      <c r="D63" t="inlineStr">
        <is>
          <t>GÄVLEBORGS LÄN</t>
        </is>
      </c>
      <c r="E63" t="inlineStr">
        <is>
          <t>GÄVLE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6234-2019</t>
        </is>
      </c>
      <c r="B64" s="1" t="n">
        <v>43486</v>
      </c>
      <c r="C64" s="1" t="n">
        <v>45171</v>
      </c>
      <c r="D64" t="inlineStr">
        <is>
          <t>GÄVLEBORGS LÄN</t>
        </is>
      </c>
      <c r="E64" t="inlineStr">
        <is>
          <t>GÄVLE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5581-2019</t>
        </is>
      </c>
      <c r="B65" s="1" t="n">
        <v>43489</v>
      </c>
      <c r="C65" s="1" t="n">
        <v>45171</v>
      </c>
      <c r="D65" t="inlineStr">
        <is>
          <t>GÄVLEBORGS LÄN</t>
        </is>
      </c>
      <c r="E65" t="inlineStr">
        <is>
          <t>GÄVLE</t>
        </is>
      </c>
      <c r="G65" t="n">
        <v>6.2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5608-2019</t>
        </is>
      </c>
      <c r="B66" s="1" t="n">
        <v>43489</v>
      </c>
      <c r="C66" s="1" t="n">
        <v>45171</v>
      </c>
      <c r="D66" t="inlineStr">
        <is>
          <t>GÄVLEBORGS LÄN</t>
        </is>
      </c>
      <c r="E66" t="inlineStr">
        <is>
          <t>GÄVLE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5641-2019</t>
        </is>
      </c>
      <c r="B67" s="1" t="n">
        <v>43489</v>
      </c>
      <c r="C67" s="1" t="n">
        <v>45171</v>
      </c>
      <c r="D67" t="inlineStr">
        <is>
          <t>GÄVLEBORGS LÄN</t>
        </is>
      </c>
      <c r="E67" t="inlineStr">
        <is>
          <t>GÄVLE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5634-2019</t>
        </is>
      </c>
      <c r="B68" s="1" t="n">
        <v>43489</v>
      </c>
      <c r="C68" s="1" t="n">
        <v>45171</v>
      </c>
      <c r="D68" t="inlineStr">
        <is>
          <t>GÄVLEBORGS LÄN</t>
        </is>
      </c>
      <c r="E68" t="inlineStr">
        <is>
          <t>GÄVLE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7684-2019</t>
        </is>
      </c>
      <c r="B69" s="1" t="n">
        <v>43493</v>
      </c>
      <c r="C69" s="1" t="n">
        <v>45171</v>
      </c>
      <c r="D69" t="inlineStr">
        <is>
          <t>GÄVLEBORGS LÄN</t>
        </is>
      </c>
      <c r="E69" t="inlineStr">
        <is>
          <t>GÄVLE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6864-2019</t>
        </is>
      </c>
      <c r="B70" s="1" t="n">
        <v>43495</v>
      </c>
      <c r="C70" s="1" t="n">
        <v>45171</v>
      </c>
      <c r="D70" t="inlineStr">
        <is>
          <t>GÄVLEBORGS LÄN</t>
        </is>
      </c>
      <c r="E70" t="inlineStr">
        <is>
          <t>GÄVLE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8310-2019</t>
        </is>
      </c>
      <c r="B71" s="1" t="n">
        <v>43502</v>
      </c>
      <c r="C71" s="1" t="n">
        <v>45171</v>
      </c>
      <c r="D71" t="inlineStr">
        <is>
          <t>GÄVLEBORGS LÄN</t>
        </is>
      </c>
      <c r="E71" t="inlineStr">
        <is>
          <t>GÄVLE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9639-2019</t>
        </is>
      </c>
      <c r="B72" s="1" t="n">
        <v>43508</v>
      </c>
      <c r="C72" s="1" t="n">
        <v>45171</v>
      </c>
      <c r="D72" t="inlineStr">
        <is>
          <t>GÄVLEBORGS LÄN</t>
        </is>
      </c>
      <c r="E72" t="inlineStr">
        <is>
          <t>GÄVLE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9852-2019</t>
        </is>
      </c>
      <c r="B73" s="1" t="n">
        <v>43509</v>
      </c>
      <c r="C73" s="1" t="n">
        <v>45171</v>
      </c>
      <c r="D73" t="inlineStr">
        <is>
          <t>GÄVLEBORGS LÄN</t>
        </is>
      </c>
      <c r="E73" t="inlineStr">
        <is>
          <t>GÄVLE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10030-2019</t>
        </is>
      </c>
      <c r="B74" s="1" t="n">
        <v>43510</v>
      </c>
      <c r="C74" s="1" t="n">
        <v>45171</v>
      </c>
      <c r="D74" t="inlineStr">
        <is>
          <t>GÄVLEBORGS LÄN</t>
        </is>
      </c>
      <c r="E74" t="inlineStr">
        <is>
          <t>GÄVLE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10316-2019</t>
        </is>
      </c>
      <c r="B75" s="1" t="n">
        <v>43511</v>
      </c>
      <c r="C75" s="1" t="n">
        <v>45171</v>
      </c>
      <c r="D75" t="inlineStr">
        <is>
          <t>GÄVLEBORGS LÄN</t>
        </is>
      </c>
      <c r="E75" t="inlineStr">
        <is>
          <t>GÄVLE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13562-2019</t>
        </is>
      </c>
      <c r="B76" s="1" t="n">
        <v>43530</v>
      </c>
      <c r="C76" s="1" t="n">
        <v>45171</v>
      </c>
      <c r="D76" t="inlineStr">
        <is>
          <t>GÄVLEBORGS LÄN</t>
        </is>
      </c>
      <c r="E76" t="inlineStr">
        <is>
          <t>GÄVLE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14923-2019</t>
        </is>
      </c>
      <c r="B77" s="1" t="n">
        <v>43537</v>
      </c>
      <c r="C77" s="1" t="n">
        <v>45171</v>
      </c>
      <c r="D77" t="inlineStr">
        <is>
          <t>GÄVLEBORGS LÄN</t>
        </is>
      </c>
      <c r="E77" t="inlineStr">
        <is>
          <t>GÄVLE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18398-2019</t>
        </is>
      </c>
      <c r="B78" s="1" t="n">
        <v>43559</v>
      </c>
      <c r="C78" s="1" t="n">
        <v>45171</v>
      </c>
      <c r="D78" t="inlineStr">
        <is>
          <t>GÄVLEBORGS LÄN</t>
        </is>
      </c>
      <c r="E78" t="inlineStr">
        <is>
          <t>GÄVLE</t>
        </is>
      </c>
      <c r="F78" t="inlineStr">
        <is>
          <t>Bergvik skog öst AB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18473-2019</t>
        </is>
      </c>
      <c r="B79" s="1" t="n">
        <v>43559</v>
      </c>
      <c r="C79" s="1" t="n">
        <v>45171</v>
      </c>
      <c r="D79" t="inlineStr">
        <is>
          <t>GÄVLEBORGS LÄN</t>
        </is>
      </c>
      <c r="E79" t="inlineStr">
        <is>
          <t>GÄVLE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19418-2019</t>
        </is>
      </c>
      <c r="B80" s="1" t="n">
        <v>43565</v>
      </c>
      <c r="C80" s="1" t="n">
        <v>45171</v>
      </c>
      <c r="D80" t="inlineStr">
        <is>
          <t>GÄVLEBORGS LÄN</t>
        </is>
      </c>
      <c r="E80" t="inlineStr">
        <is>
          <t>GÄVLE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19891-2019</t>
        </is>
      </c>
      <c r="B81" s="1" t="n">
        <v>43567</v>
      </c>
      <c r="C81" s="1" t="n">
        <v>45171</v>
      </c>
      <c r="D81" t="inlineStr">
        <is>
          <t>GÄVLEBORGS LÄN</t>
        </is>
      </c>
      <c r="E81" t="inlineStr">
        <is>
          <t>GÄVLE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19856-2019</t>
        </is>
      </c>
      <c r="B82" s="1" t="n">
        <v>43567</v>
      </c>
      <c r="C82" s="1" t="n">
        <v>45171</v>
      </c>
      <c r="D82" t="inlineStr">
        <is>
          <t>GÄVLEBORGS LÄN</t>
        </is>
      </c>
      <c r="E82" t="inlineStr">
        <is>
          <t>GÄVLE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20858-2019</t>
        </is>
      </c>
      <c r="B83" s="1" t="n">
        <v>43578</v>
      </c>
      <c r="C83" s="1" t="n">
        <v>45171</v>
      </c>
      <c r="D83" t="inlineStr">
        <is>
          <t>GÄVLEBORGS LÄN</t>
        </is>
      </c>
      <c r="E83" t="inlineStr">
        <is>
          <t>GÄVLE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20872-2019</t>
        </is>
      </c>
      <c r="B84" s="1" t="n">
        <v>43578</v>
      </c>
      <c r="C84" s="1" t="n">
        <v>45171</v>
      </c>
      <c r="D84" t="inlineStr">
        <is>
          <t>GÄVLEBORGS LÄN</t>
        </is>
      </c>
      <c r="E84" t="inlineStr">
        <is>
          <t>GÄVLE</t>
        </is>
      </c>
      <c r="G84" t="n">
        <v>9.699999999999999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21347-2019</t>
        </is>
      </c>
      <c r="B85" s="1" t="n">
        <v>43579</v>
      </c>
      <c r="C85" s="1" t="n">
        <v>45171</v>
      </c>
      <c r="D85" t="inlineStr">
        <is>
          <t>GÄVLEBORGS LÄN</t>
        </is>
      </c>
      <c r="E85" t="inlineStr">
        <is>
          <t>GÄVLE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22609-2019</t>
        </is>
      </c>
      <c r="B86" s="1" t="n">
        <v>43588</v>
      </c>
      <c r="C86" s="1" t="n">
        <v>45171</v>
      </c>
      <c r="D86" t="inlineStr">
        <is>
          <t>GÄVLEBORGS LÄN</t>
        </is>
      </c>
      <c r="E86" t="inlineStr">
        <is>
          <t>GÄVLE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22617-2019</t>
        </is>
      </c>
      <c r="B87" s="1" t="n">
        <v>43588</v>
      </c>
      <c r="C87" s="1" t="n">
        <v>45171</v>
      </c>
      <c r="D87" t="inlineStr">
        <is>
          <t>GÄVLEBORGS LÄN</t>
        </is>
      </c>
      <c r="E87" t="inlineStr">
        <is>
          <t>GÄVLE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22611-2019</t>
        </is>
      </c>
      <c r="B88" s="1" t="n">
        <v>43588</v>
      </c>
      <c r="C88" s="1" t="n">
        <v>45171</v>
      </c>
      <c r="D88" t="inlineStr">
        <is>
          <t>GÄVLEBORGS LÄN</t>
        </is>
      </c>
      <c r="E88" t="inlineStr">
        <is>
          <t>GÄVLE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24677-2019</t>
        </is>
      </c>
      <c r="B89" s="1" t="n">
        <v>43601</v>
      </c>
      <c r="C89" s="1" t="n">
        <v>45171</v>
      </c>
      <c r="D89" t="inlineStr">
        <is>
          <t>GÄVLEBORGS LÄN</t>
        </is>
      </c>
      <c r="E89" t="inlineStr">
        <is>
          <t>GÄVLE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25306-2019</t>
        </is>
      </c>
      <c r="B90" s="1" t="n">
        <v>43605</v>
      </c>
      <c r="C90" s="1" t="n">
        <v>45171</v>
      </c>
      <c r="D90" t="inlineStr">
        <is>
          <t>GÄVLEBORGS LÄN</t>
        </is>
      </c>
      <c r="E90" t="inlineStr">
        <is>
          <t>GÄVLE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26464-2019</t>
        </is>
      </c>
      <c r="B91" s="1" t="n">
        <v>43612</v>
      </c>
      <c r="C91" s="1" t="n">
        <v>45171</v>
      </c>
      <c r="D91" t="inlineStr">
        <is>
          <t>GÄVLEBORGS LÄN</t>
        </is>
      </c>
      <c r="E91" t="inlineStr">
        <is>
          <t>GÄVLE</t>
        </is>
      </c>
      <c r="F91" t="inlineStr">
        <is>
          <t>Bergvik skog öst AB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27118-2019</t>
        </is>
      </c>
      <c r="B92" s="1" t="n">
        <v>43614</v>
      </c>
      <c r="C92" s="1" t="n">
        <v>45171</v>
      </c>
      <c r="D92" t="inlineStr">
        <is>
          <t>GÄVLEBORGS LÄN</t>
        </is>
      </c>
      <c r="E92" t="inlineStr">
        <is>
          <t>GÄVLE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28316-2019</t>
        </is>
      </c>
      <c r="B93" s="1" t="n">
        <v>43623</v>
      </c>
      <c r="C93" s="1" t="n">
        <v>45171</v>
      </c>
      <c r="D93" t="inlineStr">
        <is>
          <t>GÄVLEBORGS LÄN</t>
        </is>
      </c>
      <c r="E93" t="inlineStr">
        <is>
          <t>GÄVLE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28559-2019</t>
        </is>
      </c>
      <c r="B94" s="1" t="n">
        <v>43626</v>
      </c>
      <c r="C94" s="1" t="n">
        <v>45171</v>
      </c>
      <c r="D94" t="inlineStr">
        <is>
          <t>GÄVLEBORGS LÄN</t>
        </is>
      </c>
      <c r="E94" t="inlineStr">
        <is>
          <t>GÄVLE</t>
        </is>
      </c>
      <c r="F94" t="inlineStr">
        <is>
          <t>Bergvik skog väst AB</t>
        </is>
      </c>
      <c r="G94" t="n">
        <v>19.7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30567-2019</t>
        </is>
      </c>
      <c r="B95" s="1" t="n">
        <v>43635</v>
      </c>
      <c r="C95" s="1" t="n">
        <v>45171</v>
      </c>
      <c r="D95" t="inlineStr">
        <is>
          <t>GÄVLEBORGS LÄN</t>
        </is>
      </c>
      <c r="E95" t="inlineStr">
        <is>
          <t>GÄVLE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30581-2019</t>
        </is>
      </c>
      <c r="B96" s="1" t="n">
        <v>43635</v>
      </c>
      <c r="C96" s="1" t="n">
        <v>45171</v>
      </c>
      <c r="D96" t="inlineStr">
        <is>
          <t>GÄVLEBORGS LÄN</t>
        </is>
      </c>
      <c r="E96" t="inlineStr">
        <is>
          <t>GÄVLE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30821-2019</t>
        </is>
      </c>
      <c r="B97" s="1" t="n">
        <v>43636</v>
      </c>
      <c r="C97" s="1" t="n">
        <v>45171</v>
      </c>
      <c r="D97" t="inlineStr">
        <is>
          <t>GÄVLEBORGS LÄN</t>
        </is>
      </c>
      <c r="E97" t="inlineStr">
        <is>
          <t>GÄVLE</t>
        </is>
      </c>
      <c r="F97" t="inlineStr">
        <is>
          <t>Bergvik skog väst AB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33228-2019</t>
        </is>
      </c>
      <c r="B98" s="1" t="n">
        <v>43650</v>
      </c>
      <c r="C98" s="1" t="n">
        <v>45171</v>
      </c>
      <c r="D98" t="inlineStr">
        <is>
          <t>GÄVLEBORGS LÄN</t>
        </is>
      </c>
      <c r="E98" t="inlineStr">
        <is>
          <t>GÄVLE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33580-2019</t>
        </is>
      </c>
      <c r="B99" s="1" t="n">
        <v>43651</v>
      </c>
      <c r="C99" s="1" t="n">
        <v>45171</v>
      </c>
      <c r="D99" t="inlineStr">
        <is>
          <t>GÄVLEBORGS LÄN</t>
        </is>
      </c>
      <c r="E99" t="inlineStr">
        <is>
          <t>GÄVLE</t>
        </is>
      </c>
      <c r="F99" t="inlineStr">
        <is>
          <t>Bergvik skog öst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35208-2019</t>
        </is>
      </c>
      <c r="B100" s="1" t="n">
        <v>43662</v>
      </c>
      <c r="C100" s="1" t="n">
        <v>45171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41483-2019</t>
        </is>
      </c>
      <c r="B101" s="1" t="n">
        <v>43696</v>
      </c>
      <c r="C101" s="1" t="n">
        <v>45171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väst AB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40440-2019</t>
        </is>
      </c>
      <c r="B102" s="1" t="n">
        <v>43696</v>
      </c>
      <c r="C102" s="1" t="n">
        <v>45171</v>
      </c>
      <c r="D102" t="inlineStr">
        <is>
          <t>GÄVLEBORGS LÄN</t>
        </is>
      </c>
      <c r="E102" t="inlineStr">
        <is>
          <t>GÄVLE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41223-2019</t>
        </is>
      </c>
      <c r="B103" s="1" t="n">
        <v>43698</v>
      </c>
      <c r="C103" s="1" t="n">
        <v>45171</v>
      </c>
      <c r="D103" t="inlineStr">
        <is>
          <t>GÄVLEBORGS LÄN</t>
        </is>
      </c>
      <c r="E103" t="inlineStr">
        <is>
          <t>GÄVLE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41977-2019</t>
        </is>
      </c>
      <c r="B104" s="1" t="n">
        <v>43700</v>
      </c>
      <c r="C104" s="1" t="n">
        <v>45171</v>
      </c>
      <c r="D104" t="inlineStr">
        <is>
          <t>GÄVLEBORGS LÄN</t>
        </is>
      </c>
      <c r="E104" t="inlineStr">
        <is>
          <t>GÄVLE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43287-2019</t>
        </is>
      </c>
      <c r="B105" s="1" t="n">
        <v>43706</v>
      </c>
      <c r="C105" s="1" t="n">
        <v>45171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43610-2019</t>
        </is>
      </c>
      <c r="B106" s="1" t="n">
        <v>43707</v>
      </c>
      <c r="C106" s="1" t="n">
        <v>45171</v>
      </c>
      <c r="D106" t="inlineStr">
        <is>
          <t>GÄVLEBORGS LÄN</t>
        </is>
      </c>
      <c r="E106" t="inlineStr">
        <is>
          <t>GÄVLE</t>
        </is>
      </c>
      <c r="F106" t="inlineStr">
        <is>
          <t>Kyrkan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45358-2019</t>
        </is>
      </c>
      <c r="B107" s="1" t="n">
        <v>43714</v>
      </c>
      <c r="C107" s="1" t="n">
        <v>45171</v>
      </c>
      <c r="D107" t="inlineStr">
        <is>
          <t>GÄVLEBORGS LÄN</t>
        </is>
      </c>
      <c r="E107" t="inlineStr">
        <is>
          <t>GÄVLE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46014-2019</t>
        </is>
      </c>
      <c r="B108" s="1" t="n">
        <v>43718</v>
      </c>
      <c r="C108" s="1" t="n">
        <v>45171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46444-2019</t>
        </is>
      </c>
      <c r="B109" s="1" t="n">
        <v>43719</v>
      </c>
      <c r="C109" s="1" t="n">
        <v>45171</v>
      </c>
      <c r="D109" t="inlineStr">
        <is>
          <t>GÄVLEBORGS LÄN</t>
        </is>
      </c>
      <c r="E109" t="inlineStr">
        <is>
          <t>GÄVLE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46442-2019</t>
        </is>
      </c>
      <c r="B110" s="1" t="n">
        <v>43719</v>
      </c>
      <c r="C110" s="1" t="n">
        <v>45171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47378-2019</t>
        </is>
      </c>
      <c r="B111" s="1" t="n">
        <v>43721</v>
      </c>
      <c r="C111" s="1" t="n">
        <v>45171</v>
      </c>
      <c r="D111" t="inlineStr">
        <is>
          <t>GÄVLEBORGS LÄN</t>
        </is>
      </c>
      <c r="E111" t="inlineStr">
        <is>
          <t>GÄVLE</t>
        </is>
      </c>
      <c r="F111" t="inlineStr">
        <is>
          <t>Bergvik skog öst AB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48642-2019</t>
        </is>
      </c>
      <c r="B112" s="1" t="n">
        <v>43728</v>
      </c>
      <c r="C112" s="1" t="n">
        <v>45171</v>
      </c>
      <c r="D112" t="inlineStr">
        <is>
          <t>GÄVLEBORGS LÄN</t>
        </is>
      </c>
      <c r="E112" t="inlineStr">
        <is>
          <t>GÄVLE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48647-2019</t>
        </is>
      </c>
      <c r="B113" s="1" t="n">
        <v>43728</v>
      </c>
      <c r="C113" s="1" t="n">
        <v>45171</v>
      </c>
      <c r="D113" t="inlineStr">
        <is>
          <t>GÄVLEBORGS LÄN</t>
        </is>
      </c>
      <c r="E113" t="inlineStr">
        <is>
          <t>GÄVLE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49573-2019</t>
        </is>
      </c>
      <c r="B114" s="1" t="n">
        <v>43732</v>
      </c>
      <c r="C114" s="1" t="n">
        <v>45171</v>
      </c>
      <c r="D114" t="inlineStr">
        <is>
          <t>GÄVLEBORGS LÄN</t>
        </is>
      </c>
      <c r="E114" t="inlineStr">
        <is>
          <t>GÄVLE</t>
        </is>
      </c>
      <c r="F114" t="inlineStr">
        <is>
          <t>Bergvik skog öst AB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50333-2019</t>
        </is>
      </c>
      <c r="B115" s="1" t="n">
        <v>43735</v>
      </c>
      <c r="C115" s="1" t="n">
        <v>45171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väst AB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52743-2019</t>
        </is>
      </c>
      <c r="B116" s="1" t="n">
        <v>43746</v>
      </c>
      <c r="C116" s="1" t="n">
        <v>45171</v>
      </c>
      <c r="D116" t="inlineStr">
        <is>
          <t>GÄVLEBORGS LÄN</t>
        </is>
      </c>
      <c r="E116" t="inlineStr">
        <is>
          <t>GÄVLE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54773-2019</t>
        </is>
      </c>
      <c r="B117" s="1" t="n">
        <v>43755</v>
      </c>
      <c r="C117" s="1" t="n">
        <v>45171</v>
      </c>
      <c r="D117" t="inlineStr">
        <is>
          <t>GÄVLEBORGS LÄN</t>
        </is>
      </c>
      <c r="E117" t="inlineStr">
        <is>
          <t>GÄVLE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55857-2019</t>
        </is>
      </c>
      <c r="B118" s="1" t="n">
        <v>43759</v>
      </c>
      <c r="C118" s="1" t="n">
        <v>45171</v>
      </c>
      <c r="D118" t="inlineStr">
        <is>
          <t>GÄVLEBORGS LÄN</t>
        </is>
      </c>
      <c r="E118" t="inlineStr">
        <is>
          <t>GÄVLE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55774-2019</t>
        </is>
      </c>
      <c r="B119" s="1" t="n">
        <v>43761</v>
      </c>
      <c r="C119" s="1" t="n">
        <v>45171</v>
      </c>
      <c r="D119" t="inlineStr">
        <is>
          <t>GÄVLEBORGS LÄN</t>
        </is>
      </c>
      <c r="E119" t="inlineStr">
        <is>
          <t>GÄVLE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55742-2019</t>
        </is>
      </c>
      <c r="B120" s="1" t="n">
        <v>43761</v>
      </c>
      <c r="C120" s="1" t="n">
        <v>45171</v>
      </c>
      <c r="D120" t="inlineStr">
        <is>
          <t>GÄVLEBORGS LÄN</t>
        </is>
      </c>
      <c r="E120" t="inlineStr">
        <is>
          <t>GÄVLE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57453-2019</t>
        </is>
      </c>
      <c r="B121" s="1" t="n">
        <v>43767</v>
      </c>
      <c r="C121" s="1" t="n">
        <v>45171</v>
      </c>
      <c r="D121" t="inlineStr">
        <is>
          <t>GÄVLEBORGS LÄN</t>
        </is>
      </c>
      <c r="E121" t="inlineStr">
        <is>
          <t>GÄVLE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58287-2019</t>
        </is>
      </c>
      <c r="B122" s="1" t="n">
        <v>43770</v>
      </c>
      <c r="C122" s="1" t="n">
        <v>45171</v>
      </c>
      <c r="D122" t="inlineStr">
        <is>
          <t>GÄVLEBORGS LÄN</t>
        </is>
      </c>
      <c r="E122" t="inlineStr">
        <is>
          <t>GÄVLE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59734-2019</t>
        </is>
      </c>
      <c r="B123" s="1" t="n">
        <v>43776</v>
      </c>
      <c r="C123" s="1" t="n">
        <v>45171</v>
      </c>
      <c r="D123" t="inlineStr">
        <is>
          <t>GÄVLEBORGS LÄN</t>
        </is>
      </c>
      <c r="E123" t="inlineStr">
        <is>
          <t>GÄVLE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59926-2019</t>
        </is>
      </c>
      <c r="B124" s="1" t="n">
        <v>43777</v>
      </c>
      <c r="C124" s="1" t="n">
        <v>45171</v>
      </c>
      <c r="D124" t="inlineStr">
        <is>
          <t>GÄVLEBORGS LÄN</t>
        </is>
      </c>
      <c r="E124" t="inlineStr">
        <is>
          <t>GÄVLE</t>
        </is>
      </c>
      <c r="F124" t="inlineStr">
        <is>
          <t>Bergvik skog öst AB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61392-2019</t>
        </is>
      </c>
      <c r="B125" s="1" t="n">
        <v>43783</v>
      </c>
      <c r="C125" s="1" t="n">
        <v>45171</v>
      </c>
      <c r="D125" t="inlineStr">
        <is>
          <t>GÄVLEBORGS LÄN</t>
        </is>
      </c>
      <c r="E125" t="inlineStr">
        <is>
          <t>GÄVLE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62841-2019</t>
        </is>
      </c>
      <c r="B126" s="1" t="n">
        <v>43790</v>
      </c>
      <c r="C126" s="1" t="n">
        <v>45171</v>
      </c>
      <c r="D126" t="inlineStr">
        <is>
          <t>GÄVLEBORGS LÄN</t>
        </is>
      </c>
      <c r="E126" t="inlineStr">
        <is>
          <t>GÄVLE</t>
        </is>
      </c>
      <c r="F126" t="inlineStr">
        <is>
          <t>Bergvik skog väst AB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63469-2019</t>
        </is>
      </c>
      <c r="B127" s="1" t="n">
        <v>43794</v>
      </c>
      <c r="C127" s="1" t="n">
        <v>45171</v>
      </c>
      <c r="D127" t="inlineStr">
        <is>
          <t>GÄVLEBORGS LÄN</t>
        </is>
      </c>
      <c r="E127" t="inlineStr">
        <is>
          <t>GÄVLE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66206-2019</t>
        </is>
      </c>
      <c r="B128" s="1" t="n">
        <v>43808</v>
      </c>
      <c r="C128" s="1" t="n">
        <v>45171</v>
      </c>
      <c r="D128" t="inlineStr">
        <is>
          <t>GÄVLEBORGS LÄN</t>
        </is>
      </c>
      <c r="E128" t="inlineStr">
        <is>
          <t>GÄVLE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66410-2019</t>
        </is>
      </c>
      <c r="B129" s="1" t="n">
        <v>43809</v>
      </c>
      <c r="C129" s="1" t="n">
        <v>45171</v>
      </c>
      <c r="D129" t="inlineStr">
        <is>
          <t>GÄVLEBORGS LÄN</t>
        </is>
      </c>
      <c r="E129" t="inlineStr">
        <is>
          <t>GÄVLE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67138-2019</t>
        </is>
      </c>
      <c r="B130" s="1" t="n">
        <v>43811</v>
      </c>
      <c r="C130" s="1" t="n">
        <v>45171</v>
      </c>
      <c r="D130" t="inlineStr">
        <is>
          <t>GÄVLEBORGS LÄN</t>
        </is>
      </c>
      <c r="E130" t="inlineStr">
        <is>
          <t>GÄVLE</t>
        </is>
      </c>
      <c r="G130" t="n">
        <v>10.5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67418-2019</t>
        </is>
      </c>
      <c r="B131" s="1" t="n">
        <v>43812</v>
      </c>
      <c r="C131" s="1" t="n">
        <v>45171</v>
      </c>
      <c r="D131" t="inlineStr">
        <is>
          <t>GÄVLEBORGS LÄN</t>
        </is>
      </c>
      <c r="E131" t="inlineStr">
        <is>
          <t>GÄVLE</t>
        </is>
      </c>
      <c r="F131" t="inlineStr">
        <is>
          <t>Kommuner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67417-2019</t>
        </is>
      </c>
      <c r="B132" s="1" t="n">
        <v>43812</v>
      </c>
      <c r="C132" s="1" t="n">
        <v>45171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68555-2019</t>
        </is>
      </c>
      <c r="B133" s="1" t="n">
        <v>43818</v>
      </c>
      <c r="C133" s="1" t="n">
        <v>45171</v>
      </c>
      <c r="D133" t="inlineStr">
        <is>
          <t>GÄVLEBORGS LÄN</t>
        </is>
      </c>
      <c r="E133" t="inlineStr">
        <is>
          <t>GÄVLE</t>
        </is>
      </c>
      <c r="F133" t="inlineStr">
        <is>
          <t>Övriga statliga verk och myndigheter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743-2020</t>
        </is>
      </c>
      <c r="B134" s="1" t="n">
        <v>43838</v>
      </c>
      <c r="C134" s="1" t="n">
        <v>45171</v>
      </c>
      <c r="D134" t="inlineStr">
        <is>
          <t>GÄVLEBORGS LÄN</t>
        </is>
      </c>
      <c r="E134" t="inlineStr">
        <is>
          <t>GÄVLE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2786-2020</t>
        </is>
      </c>
      <c r="B135" s="1" t="n">
        <v>43850</v>
      </c>
      <c r="C135" s="1" t="n">
        <v>45171</v>
      </c>
      <c r="D135" t="inlineStr">
        <is>
          <t>GÄVLEBORGS LÄN</t>
        </is>
      </c>
      <c r="E135" t="inlineStr">
        <is>
          <t>GÄVLE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3383-2020</t>
        </is>
      </c>
      <c r="B136" s="1" t="n">
        <v>43852</v>
      </c>
      <c r="C136" s="1" t="n">
        <v>45171</v>
      </c>
      <c r="D136" t="inlineStr">
        <is>
          <t>GÄVLEBORGS LÄN</t>
        </is>
      </c>
      <c r="E136" t="inlineStr">
        <is>
          <t>GÄVLE</t>
        </is>
      </c>
      <c r="G136" t="n">
        <v>6.6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3975-2020</t>
        </is>
      </c>
      <c r="B137" s="1" t="n">
        <v>43854</v>
      </c>
      <c r="C137" s="1" t="n">
        <v>45171</v>
      </c>
      <c r="D137" t="inlineStr">
        <is>
          <t>GÄVLEBORGS LÄN</t>
        </is>
      </c>
      <c r="E137" t="inlineStr">
        <is>
          <t>GÄVLE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3974-2020</t>
        </is>
      </c>
      <c r="B138" s="1" t="n">
        <v>43854</v>
      </c>
      <c r="C138" s="1" t="n">
        <v>45171</v>
      </c>
      <c r="D138" t="inlineStr">
        <is>
          <t>GÄVLEBORGS LÄN</t>
        </is>
      </c>
      <c r="E138" t="inlineStr">
        <is>
          <t>GÄVLE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3854-2020</t>
        </is>
      </c>
      <c r="B139" s="1" t="n">
        <v>43854</v>
      </c>
      <c r="C139" s="1" t="n">
        <v>45171</v>
      </c>
      <c r="D139" t="inlineStr">
        <is>
          <t>GÄVLEBORGS LÄN</t>
        </is>
      </c>
      <c r="E139" t="inlineStr">
        <is>
          <t>GÄVLE</t>
        </is>
      </c>
      <c r="G139" t="n">
        <v>9.1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3976-2020</t>
        </is>
      </c>
      <c r="B140" s="1" t="n">
        <v>43855</v>
      </c>
      <c r="C140" s="1" t="n">
        <v>45171</v>
      </c>
      <c r="D140" t="inlineStr">
        <is>
          <t>GÄVLEBORGS LÄN</t>
        </is>
      </c>
      <c r="E140" t="inlineStr">
        <is>
          <t>GÄVLE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6046-2020</t>
        </is>
      </c>
      <c r="B141" s="1" t="n">
        <v>43865</v>
      </c>
      <c r="C141" s="1" t="n">
        <v>45171</v>
      </c>
      <c r="D141" t="inlineStr">
        <is>
          <t>GÄVLEBORGS LÄN</t>
        </is>
      </c>
      <c r="E141" t="inlineStr">
        <is>
          <t>GÄVLE</t>
        </is>
      </c>
      <c r="F141" t="inlineStr">
        <is>
          <t>Bergvik skog väst AB</t>
        </is>
      </c>
      <c r="G141" t="n">
        <v>8.199999999999999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7240-2020</t>
        </is>
      </c>
      <c r="B142" s="1" t="n">
        <v>43871</v>
      </c>
      <c r="C142" s="1" t="n">
        <v>45171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7725-2020</t>
        </is>
      </c>
      <c r="B143" s="1" t="n">
        <v>43872</v>
      </c>
      <c r="C143" s="1" t="n">
        <v>45171</v>
      </c>
      <c r="D143" t="inlineStr">
        <is>
          <t>GÄVLEBORGS LÄN</t>
        </is>
      </c>
      <c r="E143" t="inlineStr">
        <is>
          <t>GÄVLE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7841-2020</t>
        </is>
      </c>
      <c r="B144" s="1" t="n">
        <v>43873</v>
      </c>
      <c r="C144" s="1" t="n">
        <v>45171</v>
      </c>
      <c r="D144" t="inlineStr">
        <is>
          <t>GÄVLEBORGS LÄN</t>
        </is>
      </c>
      <c r="E144" t="inlineStr">
        <is>
          <t>GÄVLE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7982-2020</t>
        </is>
      </c>
      <c r="B145" s="1" t="n">
        <v>43873</v>
      </c>
      <c r="C145" s="1" t="n">
        <v>45171</v>
      </c>
      <c r="D145" t="inlineStr">
        <is>
          <t>GÄVLEBORGS LÄN</t>
        </is>
      </c>
      <c r="E145" t="inlineStr">
        <is>
          <t>GÄVLE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7989-2020</t>
        </is>
      </c>
      <c r="B146" s="1" t="n">
        <v>43873</v>
      </c>
      <c r="C146" s="1" t="n">
        <v>45171</v>
      </c>
      <c r="D146" t="inlineStr">
        <is>
          <t>GÄVLEBORGS LÄN</t>
        </is>
      </c>
      <c r="E146" t="inlineStr">
        <is>
          <t>GÄVLE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9138-2020</t>
        </is>
      </c>
      <c r="B147" s="1" t="n">
        <v>43879</v>
      </c>
      <c r="C147" s="1" t="n">
        <v>45171</v>
      </c>
      <c r="D147" t="inlineStr">
        <is>
          <t>GÄVLEBORGS LÄN</t>
        </is>
      </c>
      <c r="E147" t="inlineStr">
        <is>
          <t>GÄVLE</t>
        </is>
      </c>
      <c r="F147" t="inlineStr">
        <is>
          <t>Bergvik skog väst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9218-2020</t>
        </is>
      </c>
      <c r="B148" s="1" t="n">
        <v>43879</v>
      </c>
      <c r="C148" s="1" t="n">
        <v>45171</v>
      </c>
      <c r="D148" t="inlineStr">
        <is>
          <t>GÄVLEBORGS LÄN</t>
        </is>
      </c>
      <c r="E148" t="inlineStr">
        <is>
          <t>GÄVLE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10833-2020</t>
        </is>
      </c>
      <c r="B149" s="1" t="n">
        <v>43888</v>
      </c>
      <c r="C149" s="1" t="n">
        <v>45171</v>
      </c>
      <c r="D149" t="inlineStr">
        <is>
          <t>GÄVLEBORGS LÄN</t>
        </is>
      </c>
      <c r="E149" t="inlineStr">
        <is>
          <t>GÄVLE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11121-2020</t>
        </is>
      </c>
      <c r="B150" s="1" t="n">
        <v>43889</v>
      </c>
      <c r="C150" s="1" t="n">
        <v>45171</v>
      </c>
      <c r="D150" t="inlineStr">
        <is>
          <t>GÄVLEBORGS LÄN</t>
        </is>
      </c>
      <c r="E150" t="inlineStr">
        <is>
          <t>GÄVLE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12268-2020</t>
        </is>
      </c>
      <c r="B151" s="1" t="n">
        <v>43895</v>
      </c>
      <c r="C151" s="1" t="n">
        <v>45171</v>
      </c>
      <c r="D151" t="inlineStr">
        <is>
          <t>GÄVLEBORGS LÄN</t>
        </is>
      </c>
      <c r="E151" t="inlineStr">
        <is>
          <t>GÄVLE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14242-2020</t>
        </is>
      </c>
      <c r="B152" s="1" t="n">
        <v>43901</v>
      </c>
      <c r="C152" s="1" t="n">
        <v>45171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väst AB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13978-2020</t>
        </is>
      </c>
      <c r="B153" s="1" t="n">
        <v>43906</v>
      </c>
      <c r="C153" s="1" t="n">
        <v>45171</v>
      </c>
      <c r="D153" t="inlineStr">
        <is>
          <t>GÄVLEBORGS LÄN</t>
        </is>
      </c>
      <c r="E153" t="inlineStr">
        <is>
          <t>GÄVLE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18035-2020</t>
        </is>
      </c>
      <c r="B154" s="1" t="n">
        <v>43927</v>
      </c>
      <c r="C154" s="1" t="n">
        <v>45171</v>
      </c>
      <c r="D154" t="inlineStr">
        <is>
          <t>GÄVLEBORGS LÄN</t>
        </is>
      </c>
      <c r="E154" t="inlineStr">
        <is>
          <t>GÄVLE</t>
        </is>
      </c>
      <c r="F154" t="inlineStr">
        <is>
          <t>Bergvik skog öst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19054-2020</t>
        </is>
      </c>
      <c r="B155" s="1" t="n">
        <v>43936</v>
      </c>
      <c r="C155" s="1" t="n">
        <v>45171</v>
      </c>
      <c r="D155" t="inlineStr">
        <is>
          <t>GÄVLEBORGS LÄN</t>
        </is>
      </c>
      <c r="E155" t="inlineStr">
        <is>
          <t>GÄVLE</t>
        </is>
      </c>
      <c r="G155" t="n">
        <v>13.1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19873-2020</t>
        </is>
      </c>
      <c r="B156" s="1" t="n">
        <v>43942</v>
      </c>
      <c r="C156" s="1" t="n">
        <v>45171</v>
      </c>
      <c r="D156" t="inlineStr">
        <is>
          <t>GÄVLEBORGS LÄN</t>
        </is>
      </c>
      <c r="E156" t="inlineStr">
        <is>
          <t>GÄVLE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21080-2020</t>
        </is>
      </c>
      <c r="B157" s="1" t="n">
        <v>43951</v>
      </c>
      <c r="C157" s="1" t="n">
        <v>45171</v>
      </c>
      <c r="D157" t="inlineStr">
        <is>
          <t>GÄVLEBORGS LÄN</t>
        </is>
      </c>
      <c r="E157" t="inlineStr">
        <is>
          <t>GÄVLE</t>
        </is>
      </c>
      <c r="F157" t="inlineStr">
        <is>
          <t>Kommuner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21379-2020</t>
        </is>
      </c>
      <c r="B158" s="1" t="n">
        <v>43955</v>
      </c>
      <c r="C158" s="1" t="n">
        <v>45171</v>
      </c>
      <c r="D158" t="inlineStr">
        <is>
          <t>GÄVLEBORGS LÄN</t>
        </is>
      </c>
      <c r="E158" t="inlineStr">
        <is>
          <t>GÄVLE</t>
        </is>
      </c>
      <c r="F158" t="inlineStr">
        <is>
          <t>Bergvik skog öst AB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21981-2020</t>
        </is>
      </c>
      <c r="B159" s="1" t="n">
        <v>43959</v>
      </c>
      <c r="C159" s="1" t="n">
        <v>45171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22385-2020</t>
        </is>
      </c>
      <c r="B160" s="1" t="n">
        <v>43962</v>
      </c>
      <c r="C160" s="1" t="n">
        <v>45171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24780-2020</t>
        </is>
      </c>
      <c r="B161" s="1" t="n">
        <v>43978</v>
      </c>
      <c r="C161" s="1" t="n">
        <v>45171</v>
      </c>
      <c r="D161" t="inlineStr">
        <is>
          <t>GÄVLEBORGS LÄN</t>
        </is>
      </c>
      <c r="E161" t="inlineStr">
        <is>
          <t>GÄVLE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25009-2020</t>
        </is>
      </c>
      <c r="B162" s="1" t="n">
        <v>43979</v>
      </c>
      <c r="C162" s="1" t="n">
        <v>45171</v>
      </c>
      <c r="D162" t="inlineStr">
        <is>
          <t>GÄVLEBORGS LÄN</t>
        </is>
      </c>
      <c r="E162" t="inlineStr">
        <is>
          <t>GÄVLE</t>
        </is>
      </c>
      <c r="F162" t="inlineStr">
        <is>
          <t>Bergvik skog öst AB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25220-2020</t>
        </is>
      </c>
      <c r="B163" s="1" t="n">
        <v>43980</v>
      </c>
      <c r="C163" s="1" t="n">
        <v>45171</v>
      </c>
      <c r="D163" t="inlineStr">
        <is>
          <t>GÄVLEBORGS LÄN</t>
        </is>
      </c>
      <c r="E163" t="inlineStr">
        <is>
          <t>GÄVLE</t>
        </is>
      </c>
      <c r="G163" t="n">
        <v>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25532-2020</t>
        </is>
      </c>
      <c r="B164" s="1" t="n">
        <v>43983</v>
      </c>
      <c r="C164" s="1" t="n">
        <v>45171</v>
      </c>
      <c r="D164" t="inlineStr">
        <is>
          <t>GÄVLEBORGS LÄN</t>
        </is>
      </c>
      <c r="E164" t="inlineStr">
        <is>
          <t>GÄVLE</t>
        </is>
      </c>
      <c r="F164" t="inlineStr">
        <is>
          <t>Bergvik skog väst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26790-2020</t>
        </is>
      </c>
      <c r="B165" s="1" t="n">
        <v>43990</v>
      </c>
      <c r="C165" s="1" t="n">
        <v>45171</v>
      </c>
      <c r="D165" t="inlineStr">
        <is>
          <t>GÄVLEBORGS LÄN</t>
        </is>
      </c>
      <c r="E165" t="inlineStr">
        <is>
          <t>GÄVLE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26781-2020</t>
        </is>
      </c>
      <c r="B166" s="1" t="n">
        <v>43990</v>
      </c>
      <c r="C166" s="1" t="n">
        <v>45171</v>
      </c>
      <c r="D166" t="inlineStr">
        <is>
          <t>GÄVLEBORGS LÄN</t>
        </is>
      </c>
      <c r="E166" t="inlineStr">
        <is>
          <t>GÄVLE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26763-2020</t>
        </is>
      </c>
      <c r="B167" s="1" t="n">
        <v>43990</v>
      </c>
      <c r="C167" s="1" t="n">
        <v>45171</v>
      </c>
      <c r="D167" t="inlineStr">
        <is>
          <t>GÄVLEBORGS LÄN</t>
        </is>
      </c>
      <c r="E167" t="inlineStr">
        <is>
          <t>GÄVLE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28173-2020</t>
        </is>
      </c>
      <c r="B168" s="1" t="n">
        <v>43997</v>
      </c>
      <c r="C168" s="1" t="n">
        <v>45171</v>
      </c>
      <c r="D168" t="inlineStr">
        <is>
          <t>GÄVLEBORGS LÄN</t>
        </is>
      </c>
      <c r="E168" t="inlineStr">
        <is>
          <t>GÄVLE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28806-2020</t>
        </is>
      </c>
      <c r="B169" s="1" t="n">
        <v>44000</v>
      </c>
      <c r="C169" s="1" t="n">
        <v>45171</v>
      </c>
      <c r="D169" t="inlineStr">
        <is>
          <t>GÄVLEBORGS LÄN</t>
        </is>
      </c>
      <c r="E169" t="inlineStr">
        <is>
          <t>GÄVLE</t>
        </is>
      </c>
      <c r="F169" t="inlineStr">
        <is>
          <t>Bergvik skog öst AB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28825-2020</t>
        </is>
      </c>
      <c r="B170" s="1" t="n">
        <v>44000</v>
      </c>
      <c r="C170" s="1" t="n">
        <v>45171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29564-2020</t>
        </is>
      </c>
      <c r="B171" s="1" t="n">
        <v>44005</v>
      </c>
      <c r="C171" s="1" t="n">
        <v>45171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29940-2020</t>
        </is>
      </c>
      <c r="B172" s="1" t="n">
        <v>44006</v>
      </c>
      <c r="C172" s="1" t="n">
        <v>45171</v>
      </c>
      <c r="D172" t="inlineStr">
        <is>
          <t>GÄVLEBORGS LÄN</t>
        </is>
      </c>
      <c r="E172" t="inlineStr">
        <is>
          <t>GÄVLE</t>
        </is>
      </c>
      <c r="F172" t="inlineStr">
        <is>
          <t>Kommuner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30851-2020</t>
        </is>
      </c>
      <c r="B173" s="1" t="n">
        <v>44011</v>
      </c>
      <c r="C173" s="1" t="n">
        <v>45171</v>
      </c>
      <c r="D173" t="inlineStr">
        <is>
          <t>GÄVLEBORGS LÄN</t>
        </is>
      </c>
      <c r="E173" t="inlineStr">
        <is>
          <t>GÄVLE</t>
        </is>
      </c>
      <c r="F173" t="inlineStr">
        <is>
          <t>Bergvik skog öst AB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31747-2020</t>
        </is>
      </c>
      <c r="B174" s="1" t="n">
        <v>44014</v>
      </c>
      <c r="C174" s="1" t="n">
        <v>45171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32223-2020</t>
        </is>
      </c>
      <c r="B175" s="1" t="n">
        <v>44015</v>
      </c>
      <c r="C175" s="1" t="n">
        <v>45171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32231-2020</t>
        </is>
      </c>
      <c r="B176" s="1" t="n">
        <v>44015</v>
      </c>
      <c r="C176" s="1" t="n">
        <v>45171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33351-2020</t>
        </is>
      </c>
      <c r="B177" s="1" t="n">
        <v>44022</v>
      </c>
      <c r="C177" s="1" t="n">
        <v>45171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väst AB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33893-2020</t>
        </is>
      </c>
      <c r="B178" s="1" t="n">
        <v>44025</v>
      </c>
      <c r="C178" s="1" t="n">
        <v>45171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33755-2020</t>
        </is>
      </c>
      <c r="B179" s="1" t="n">
        <v>44026</v>
      </c>
      <c r="C179" s="1" t="n">
        <v>45171</v>
      </c>
      <c r="D179" t="inlineStr">
        <is>
          <t>GÄVLEBORGS LÄN</t>
        </is>
      </c>
      <c r="E179" t="inlineStr">
        <is>
          <t>GÄVLE</t>
        </is>
      </c>
      <c r="F179" t="inlineStr">
        <is>
          <t>Kommuner</t>
        </is>
      </c>
      <c r="G179" t="n">
        <v>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35533-2020</t>
        </is>
      </c>
      <c r="B180" s="1" t="n">
        <v>44043</v>
      </c>
      <c r="C180" s="1" t="n">
        <v>45171</v>
      </c>
      <c r="D180" t="inlineStr">
        <is>
          <t>GÄVLEBORGS LÄN</t>
        </is>
      </c>
      <c r="E180" t="inlineStr">
        <is>
          <t>GÄVLE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37604-2020</t>
        </is>
      </c>
      <c r="B181" s="1" t="n">
        <v>44056</v>
      </c>
      <c r="C181" s="1" t="n">
        <v>45171</v>
      </c>
      <c r="D181" t="inlineStr">
        <is>
          <t>GÄVLEBORGS LÄN</t>
        </is>
      </c>
      <c r="E181" t="inlineStr">
        <is>
          <t>GÄVLE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37721-2020</t>
        </is>
      </c>
      <c r="B182" s="1" t="n">
        <v>44056</v>
      </c>
      <c r="C182" s="1" t="n">
        <v>45171</v>
      </c>
      <c r="D182" t="inlineStr">
        <is>
          <t>GÄVLEBORGS LÄN</t>
        </is>
      </c>
      <c r="E182" t="inlineStr">
        <is>
          <t>GÄVLE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37717-2020</t>
        </is>
      </c>
      <c r="B183" s="1" t="n">
        <v>44056</v>
      </c>
      <c r="C183" s="1" t="n">
        <v>45171</v>
      </c>
      <c r="D183" t="inlineStr">
        <is>
          <t>GÄVLEBORGS LÄN</t>
        </is>
      </c>
      <c r="E183" t="inlineStr">
        <is>
          <t>GÄVLE</t>
        </is>
      </c>
      <c r="F183" t="inlineStr">
        <is>
          <t>Bergvik skog öst AB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38300-2020</t>
        </is>
      </c>
      <c r="B184" s="1" t="n">
        <v>44060</v>
      </c>
      <c r="C184" s="1" t="n">
        <v>45171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38305-2020</t>
        </is>
      </c>
      <c r="B185" s="1" t="n">
        <v>44060</v>
      </c>
      <c r="C185" s="1" t="n">
        <v>45171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10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38926-2020</t>
        </is>
      </c>
      <c r="B186" s="1" t="n">
        <v>44062</v>
      </c>
      <c r="C186" s="1" t="n">
        <v>45171</v>
      </c>
      <c r="D186" t="inlineStr">
        <is>
          <t>GÄVLEBORGS LÄN</t>
        </is>
      </c>
      <c r="E186" t="inlineStr">
        <is>
          <t>GÄVLE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39798-2020</t>
        </is>
      </c>
      <c r="B187" s="1" t="n">
        <v>44067</v>
      </c>
      <c r="C187" s="1" t="n">
        <v>45171</v>
      </c>
      <c r="D187" t="inlineStr">
        <is>
          <t>GÄVLEBORGS LÄN</t>
        </is>
      </c>
      <c r="E187" t="inlineStr">
        <is>
          <t>GÄVLE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40340-2020</t>
        </is>
      </c>
      <c r="B188" s="1" t="n">
        <v>44068</v>
      </c>
      <c r="C188" s="1" t="n">
        <v>45171</v>
      </c>
      <c r="D188" t="inlineStr">
        <is>
          <t>GÄVLEBORGS LÄN</t>
        </is>
      </c>
      <c r="E188" t="inlineStr">
        <is>
          <t>GÄVLE</t>
        </is>
      </c>
      <c r="F188" t="inlineStr">
        <is>
          <t>Bergvik skog öst AB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40087-2020</t>
        </is>
      </c>
      <c r="B189" s="1" t="n">
        <v>44068</v>
      </c>
      <c r="C189" s="1" t="n">
        <v>45171</v>
      </c>
      <c r="D189" t="inlineStr">
        <is>
          <t>GÄVLEBORGS LÄN</t>
        </is>
      </c>
      <c r="E189" t="inlineStr">
        <is>
          <t>GÄVLE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40626-2020</t>
        </is>
      </c>
      <c r="B190" s="1" t="n">
        <v>44069</v>
      </c>
      <c r="C190" s="1" t="n">
        <v>45171</v>
      </c>
      <c r="D190" t="inlineStr">
        <is>
          <t>GÄVLEBORGS LÄN</t>
        </is>
      </c>
      <c r="E190" t="inlineStr">
        <is>
          <t>GÄVLE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42351-2020</t>
        </is>
      </c>
      <c r="B191" s="1" t="n">
        <v>44076</v>
      </c>
      <c r="C191" s="1" t="n">
        <v>45171</v>
      </c>
      <c r="D191" t="inlineStr">
        <is>
          <t>GÄVLEBORGS LÄN</t>
        </is>
      </c>
      <c r="E191" t="inlineStr">
        <is>
          <t>GÄVLE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42356-2020</t>
        </is>
      </c>
      <c r="B192" s="1" t="n">
        <v>44076</v>
      </c>
      <c r="C192" s="1" t="n">
        <v>45171</v>
      </c>
      <c r="D192" t="inlineStr">
        <is>
          <t>GÄVLEBORGS LÄN</t>
        </is>
      </c>
      <c r="E192" t="inlineStr">
        <is>
          <t>GÄVLE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42357-2020</t>
        </is>
      </c>
      <c r="B193" s="1" t="n">
        <v>44076</v>
      </c>
      <c r="C193" s="1" t="n">
        <v>45171</v>
      </c>
      <c r="D193" t="inlineStr">
        <is>
          <t>GÄVLEBORGS LÄN</t>
        </is>
      </c>
      <c r="E193" t="inlineStr">
        <is>
          <t>GÄVLE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42868-2020</t>
        </is>
      </c>
      <c r="B194" s="1" t="n">
        <v>44078</v>
      </c>
      <c r="C194" s="1" t="n">
        <v>45171</v>
      </c>
      <c r="D194" t="inlineStr">
        <is>
          <t>GÄVLEBORGS LÄN</t>
        </is>
      </c>
      <c r="E194" t="inlineStr">
        <is>
          <t>GÄVLE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43185-2020</t>
        </is>
      </c>
      <c r="B195" s="1" t="n">
        <v>44081</v>
      </c>
      <c r="C195" s="1" t="n">
        <v>45171</v>
      </c>
      <c r="D195" t="inlineStr">
        <is>
          <t>GÄVLEBORGS LÄN</t>
        </is>
      </c>
      <c r="E195" t="inlineStr">
        <is>
          <t>GÄVLE</t>
        </is>
      </c>
      <c r="F195" t="inlineStr">
        <is>
          <t>Bergvik skog öst AB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43385-2020</t>
        </is>
      </c>
      <c r="B196" s="1" t="n">
        <v>44081</v>
      </c>
      <c r="C196" s="1" t="n">
        <v>45171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44350-2020</t>
        </is>
      </c>
      <c r="B197" s="1" t="n">
        <v>44084</v>
      </c>
      <c r="C197" s="1" t="n">
        <v>45171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44780-2020</t>
        </is>
      </c>
      <c r="B198" s="1" t="n">
        <v>44085</v>
      </c>
      <c r="C198" s="1" t="n">
        <v>45171</v>
      </c>
      <c r="D198" t="inlineStr">
        <is>
          <t>GÄVLEBORGS LÄN</t>
        </is>
      </c>
      <c r="E198" t="inlineStr">
        <is>
          <t>GÄVLE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44769-2020</t>
        </is>
      </c>
      <c r="B199" s="1" t="n">
        <v>44085</v>
      </c>
      <c r="C199" s="1" t="n">
        <v>45171</v>
      </c>
      <c r="D199" t="inlineStr">
        <is>
          <t>GÄVLEBORGS LÄN</t>
        </is>
      </c>
      <c r="E199" t="inlineStr">
        <is>
          <t>GÄVLE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46455-2020</t>
        </is>
      </c>
      <c r="B200" s="1" t="n">
        <v>44095</v>
      </c>
      <c r="C200" s="1" t="n">
        <v>45171</v>
      </c>
      <c r="D200" t="inlineStr">
        <is>
          <t>GÄVLEBORGS LÄN</t>
        </is>
      </c>
      <c r="E200" t="inlineStr">
        <is>
          <t>GÄVLE</t>
        </is>
      </c>
      <c r="F200" t="inlineStr">
        <is>
          <t>Bergvik skog öst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46694-2020</t>
        </is>
      </c>
      <c r="B201" s="1" t="n">
        <v>44095</v>
      </c>
      <c r="C201" s="1" t="n">
        <v>45171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46444-2020</t>
        </is>
      </c>
      <c r="B202" s="1" t="n">
        <v>44095</v>
      </c>
      <c r="C202" s="1" t="n">
        <v>45171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46708-2020</t>
        </is>
      </c>
      <c r="B203" s="1" t="n">
        <v>44095</v>
      </c>
      <c r="C203" s="1" t="n">
        <v>45171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8.199999999999999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46925-2020</t>
        </is>
      </c>
      <c r="B204" s="1" t="n">
        <v>44096</v>
      </c>
      <c r="C204" s="1" t="n">
        <v>45171</v>
      </c>
      <c r="D204" t="inlineStr">
        <is>
          <t>GÄVLEBORGS LÄN</t>
        </is>
      </c>
      <c r="E204" t="inlineStr">
        <is>
          <t>GÄVLE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46898-2020</t>
        </is>
      </c>
      <c r="B205" s="1" t="n">
        <v>44096</v>
      </c>
      <c r="C205" s="1" t="n">
        <v>45171</v>
      </c>
      <c r="D205" t="inlineStr">
        <is>
          <t>GÄVLEBORGS LÄN</t>
        </is>
      </c>
      <c r="E205" t="inlineStr">
        <is>
          <t>GÄVLE</t>
        </is>
      </c>
      <c r="F205" t="inlineStr">
        <is>
          <t>Bergvik skog väst AB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50216-2020</t>
        </is>
      </c>
      <c r="B206" s="1" t="n">
        <v>44109</v>
      </c>
      <c r="C206" s="1" t="n">
        <v>45171</v>
      </c>
      <c r="D206" t="inlineStr">
        <is>
          <t>GÄVLEBORGS LÄN</t>
        </is>
      </c>
      <c r="E206" t="inlineStr">
        <is>
          <t>GÄVLE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51126-2020</t>
        </is>
      </c>
      <c r="B207" s="1" t="n">
        <v>44112</v>
      </c>
      <c r="C207" s="1" t="n">
        <v>45171</v>
      </c>
      <c r="D207" t="inlineStr">
        <is>
          <t>GÄVLEBORGS LÄN</t>
        </is>
      </c>
      <c r="E207" t="inlineStr">
        <is>
          <t>GÄVLE</t>
        </is>
      </c>
      <c r="F207" t="inlineStr">
        <is>
          <t>Bergvik skog öst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51121-2020</t>
        </is>
      </c>
      <c r="B208" s="1" t="n">
        <v>44112</v>
      </c>
      <c r="C208" s="1" t="n">
        <v>45171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52790-2020</t>
        </is>
      </c>
      <c r="B209" s="1" t="n">
        <v>44118</v>
      </c>
      <c r="C209" s="1" t="n">
        <v>45171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väst AB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53470-2020</t>
        </is>
      </c>
      <c r="B210" s="1" t="n">
        <v>44123</v>
      </c>
      <c r="C210" s="1" t="n">
        <v>45171</v>
      </c>
      <c r="D210" t="inlineStr">
        <is>
          <t>GÄVLEBORGS LÄN</t>
        </is>
      </c>
      <c r="E210" t="inlineStr">
        <is>
          <t>GÄVLE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53517-2020</t>
        </is>
      </c>
      <c r="B211" s="1" t="n">
        <v>44124</v>
      </c>
      <c r="C211" s="1" t="n">
        <v>45171</v>
      </c>
      <c r="D211" t="inlineStr">
        <is>
          <t>GÄVLEBORGS LÄN</t>
        </is>
      </c>
      <c r="E211" t="inlineStr">
        <is>
          <t>GÄVLE</t>
        </is>
      </c>
      <c r="F211" t="inlineStr">
        <is>
          <t>Bergvik skog öst AB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54031-2020</t>
        </is>
      </c>
      <c r="B212" s="1" t="n">
        <v>44125</v>
      </c>
      <c r="C212" s="1" t="n">
        <v>45171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54053-2020</t>
        </is>
      </c>
      <c r="B213" s="1" t="n">
        <v>44125</v>
      </c>
      <c r="C213" s="1" t="n">
        <v>45171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54065-2020</t>
        </is>
      </c>
      <c r="B214" s="1" t="n">
        <v>44125</v>
      </c>
      <c r="C214" s="1" t="n">
        <v>45171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54249-2020</t>
        </is>
      </c>
      <c r="B215" s="1" t="n">
        <v>44126</v>
      </c>
      <c r="C215" s="1" t="n">
        <v>45171</v>
      </c>
      <c r="D215" t="inlineStr">
        <is>
          <t>GÄVLEBORGS LÄN</t>
        </is>
      </c>
      <c r="E215" t="inlineStr">
        <is>
          <t>GÄVLE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54294-2020</t>
        </is>
      </c>
      <c r="B216" s="1" t="n">
        <v>44126</v>
      </c>
      <c r="C216" s="1" t="n">
        <v>45171</v>
      </c>
      <c r="D216" t="inlineStr">
        <is>
          <t>GÄVLEBORGS LÄN</t>
        </is>
      </c>
      <c r="E216" t="inlineStr">
        <is>
          <t>GÄVLE</t>
        </is>
      </c>
      <c r="F216" t="inlineStr">
        <is>
          <t>Bergvik skog öst AB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54616-2020</t>
        </is>
      </c>
      <c r="B217" s="1" t="n">
        <v>44127</v>
      </c>
      <c r="C217" s="1" t="n">
        <v>45171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54638-2020</t>
        </is>
      </c>
      <c r="B218" s="1" t="n">
        <v>44127</v>
      </c>
      <c r="C218" s="1" t="n">
        <v>45171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54624-2020</t>
        </is>
      </c>
      <c r="B219" s="1" t="n">
        <v>44127</v>
      </c>
      <c r="C219" s="1" t="n">
        <v>45171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54620-2020</t>
        </is>
      </c>
      <c r="B220" s="1" t="n">
        <v>44127</v>
      </c>
      <c r="C220" s="1" t="n">
        <v>45171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56221-2020</t>
        </is>
      </c>
      <c r="B221" s="1" t="n">
        <v>44134</v>
      </c>
      <c r="C221" s="1" t="n">
        <v>45171</v>
      </c>
      <c r="D221" t="inlineStr">
        <is>
          <t>GÄVLEBORGS LÄN</t>
        </is>
      </c>
      <c r="E221" t="inlineStr">
        <is>
          <t>GÄVLE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57535-2020</t>
        </is>
      </c>
      <c r="B222" s="1" t="n">
        <v>44140</v>
      </c>
      <c r="C222" s="1" t="n">
        <v>45171</v>
      </c>
      <c r="D222" t="inlineStr">
        <is>
          <t>GÄVLEBORGS LÄN</t>
        </is>
      </c>
      <c r="E222" t="inlineStr">
        <is>
          <t>GÄVLE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58189-2020</t>
        </is>
      </c>
      <c r="B223" s="1" t="n">
        <v>44144</v>
      </c>
      <c r="C223" s="1" t="n">
        <v>45171</v>
      </c>
      <c r="D223" t="inlineStr">
        <is>
          <t>GÄVLEBORGS LÄN</t>
        </is>
      </c>
      <c r="E223" t="inlineStr">
        <is>
          <t>GÄVLE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58690-2020</t>
        </is>
      </c>
      <c r="B224" s="1" t="n">
        <v>44146</v>
      </c>
      <c r="C224" s="1" t="n">
        <v>45171</v>
      </c>
      <c r="D224" t="inlineStr">
        <is>
          <t>GÄVLEBORGS LÄN</t>
        </is>
      </c>
      <c r="E224" t="inlineStr">
        <is>
          <t>GÄVLE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59072-2020</t>
        </is>
      </c>
      <c r="B225" s="1" t="n">
        <v>44147</v>
      </c>
      <c r="C225" s="1" t="n">
        <v>45171</v>
      </c>
      <c r="D225" t="inlineStr">
        <is>
          <t>GÄVLEBORGS LÄN</t>
        </is>
      </c>
      <c r="E225" t="inlineStr">
        <is>
          <t>GÄVLE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60249-2020</t>
        </is>
      </c>
      <c r="B226" s="1" t="n">
        <v>44152</v>
      </c>
      <c r="C226" s="1" t="n">
        <v>45171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öst AB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60951-2020</t>
        </is>
      </c>
      <c r="B227" s="1" t="n">
        <v>44154</v>
      </c>
      <c r="C227" s="1" t="n">
        <v>45171</v>
      </c>
      <c r="D227" t="inlineStr">
        <is>
          <t>GÄVLEBORGS LÄN</t>
        </is>
      </c>
      <c r="E227" t="inlineStr">
        <is>
          <t>GÄVLE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60953-2020</t>
        </is>
      </c>
      <c r="B228" s="1" t="n">
        <v>44154</v>
      </c>
      <c r="C228" s="1" t="n">
        <v>45171</v>
      </c>
      <c r="D228" t="inlineStr">
        <is>
          <t>GÄVLEBORGS LÄN</t>
        </is>
      </c>
      <c r="E228" t="inlineStr">
        <is>
          <t>GÄVLE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61694-2020</t>
        </is>
      </c>
      <c r="B229" s="1" t="n">
        <v>44158</v>
      </c>
      <c r="C229" s="1" t="n">
        <v>45171</v>
      </c>
      <c r="D229" t="inlineStr">
        <is>
          <t>GÄVLEBORGS LÄN</t>
        </is>
      </c>
      <c r="E229" t="inlineStr">
        <is>
          <t>GÄVLE</t>
        </is>
      </c>
      <c r="G229" t="n">
        <v>11.8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61704-2020</t>
        </is>
      </c>
      <c r="B230" s="1" t="n">
        <v>44158</v>
      </c>
      <c r="C230" s="1" t="n">
        <v>45171</v>
      </c>
      <c r="D230" t="inlineStr">
        <is>
          <t>GÄVLEBORGS LÄN</t>
        </is>
      </c>
      <c r="E230" t="inlineStr">
        <is>
          <t>GÄVLE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62316-2020</t>
        </is>
      </c>
      <c r="B231" s="1" t="n">
        <v>44160</v>
      </c>
      <c r="C231" s="1" t="n">
        <v>45171</v>
      </c>
      <c r="D231" t="inlineStr">
        <is>
          <t>GÄVLEBORGS LÄN</t>
        </is>
      </c>
      <c r="E231" t="inlineStr">
        <is>
          <t>GÄVLE</t>
        </is>
      </c>
      <c r="F231" t="inlineStr">
        <is>
          <t>Kommuner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45171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45171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45171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45171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45171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45171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45171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45171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45171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45171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45171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45171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45171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45171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45171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45171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45171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45171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45171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45171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45171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45171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45171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45171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45171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45171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45171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45171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45171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45171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45171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45171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45171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45171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45171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45171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45171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45171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45171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45171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45171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45171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45171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45171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45171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45171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45171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45171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45171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45171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45171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45171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45171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45171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45171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45171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45171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45171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45171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45171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45171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45171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45171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45171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45171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45171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45171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45171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45171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45171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45171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45171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45171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45171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45171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45171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45171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45171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45171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45171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45171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45171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45171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45171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45171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45171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45171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45171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45171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45171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45171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45171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45171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45171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45171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45171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45171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45171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45171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45171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45171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45171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45171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45171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45171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45171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45171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45171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45171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45171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45171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45171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45171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45171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45171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45171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45171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45171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45171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45171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45171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45171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45171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45171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45171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45171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45171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45171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45171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45171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45171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45171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45171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45171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45171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45171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45171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45171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45171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45171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45171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45171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45171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45171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45171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45171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45171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45171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45171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45171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45171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45171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45171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45171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45171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45171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45171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45171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45171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45171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45171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45171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45171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45171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45171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45171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45171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45171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45171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45171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45171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45171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45171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45171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45171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45171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45171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45171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45171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45171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45171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45171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45171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45171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45171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45171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45171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45171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45171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45171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45171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45171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45171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45171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45171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45171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45171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45171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45171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45171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45171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45171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45171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45171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45171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45171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45171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45171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45171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45171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45171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45171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45171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45171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45171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45171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45171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45171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45171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38495-2023</t>
        </is>
      </c>
      <c r="B451" s="1" t="n">
        <v>45162</v>
      </c>
      <c r="C451" s="1" t="n">
        <v>45171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40268-2023</t>
        </is>
      </c>
      <c r="B452" s="1" t="n">
        <v>45169</v>
      </c>
      <c r="C452" s="1" t="n">
        <v>45171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2023-09-02T03:30:15Z</dcterms:created>
  <dcterms:modified xmlns:dcterms="http://purl.org/dc/terms/" xmlns:xsi="http://www.w3.org/2001/XMLSchema-instance" xsi:type="dcterms:W3CDTF">2023-09-02T03:30:15Z</dcterms:modified>
</cp:coreProperties>
</file>