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45208</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1702-2023</t>
        </is>
      </c>
      <c r="B3" s="1" t="n">
        <v>44938</v>
      </c>
      <c r="C3" s="1" t="n">
        <v>45208</v>
      </c>
      <c r="D3" t="inlineStr">
        <is>
          <t>GOTLANDS LÄN</t>
        </is>
      </c>
      <c r="E3" t="inlineStr">
        <is>
          <t>GOTLAND</t>
        </is>
      </c>
      <c r="G3" t="n">
        <v>3.7</v>
      </c>
      <c r="H3" t="n">
        <v>3</v>
      </c>
      <c r="I3" t="n">
        <v>9</v>
      </c>
      <c r="J3" t="n">
        <v>3</v>
      </c>
      <c r="K3" t="n">
        <v>3</v>
      </c>
      <c r="L3" t="n">
        <v>0</v>
      </c>
      <c r="M3" t="n">
        <v>0</v>
      </c>
      <c r="N3" t="n">
        <v>0</v>
      </c>
      <c r="O3" t="n">
        <v>6</v>
      </c>
      <c r="P3" t="n">
        <v>3</v>
      </c>
      <c r="Q3" t="n">
        <v>18</v>
      </c>
      <c r="R3"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3">
        <f>HYPERLINK("https://klasma.github.io/Logging_GOTLAND/artfynd/A 1702-2023.xlsx", "A 1702-2023")</f>
        <v/>
      </c>
      <c r="T3">
        <f>HYPERLINK("https://klasma.github.io/Logging_GOTLAND/kartor/A 1702-2023.png", "A 1702-2023")</f>
        <v/>
      </c>
      <c r="V3">
        <f>HYPERLINK("https://klasma.github.io/Logging_GOTLAND/klagomål/A 1702-2023.docx", "A 1702-2023")</f>
        <v/>
      </c>
      <c r="W3">
        <f>HYPERLINK("https://klasma.github.io/Logging_GOTLAND/klagomålsmail/A 1702-2023.docx", "A 1702-2023")</f>
        <v/>
      </c>
      <c r="X3">
        <f>HYPERLINK("https://klasma.github.io/Logging_GOTLAND/tillsyn/A 1702-2023.docx", "A 1702-2023")</f>
        <v/>
      </c>
      <c r="Y3">
        <f>HYPERLINK("https://klasma.github.io/Logging_GOTLAND/tillsynsmail/A 1702-2023.docx", "A 1702-2023")</f>
        <v/>
      </c>
    </row>
    <row r="4" ht="15" customHeight="1">
      <c r="A4" t="inlineStr">
        <is>
          <t>A 1684-2023</t>
        </is>
      </c>
      <c r="B4" s="1" t="n">
        <v>44938</v>
      </c>
      <c r="C4" s="1" t="n">
        <v>45208</v>
      </c>
      <c r="D4" t="inlineStr">
        <is>
          <t>GOTLANDS LÄN</t>
        </is>
      </c>
      <c r="E4" t="inlineStr">
        <is>
          <t>GOTLAND</t>
        </is>
      </c>
      <c r="G4" t="n">
        <v>23.3</v>
      </c>
      <c r="H4" t="n">
        <v>2</v>
      </c>
      <c r="I4" t="n">
        <v>8</v>
      </c>
      <c r="J4" t="n">
        <v>3</v>
      </c>
      <c r="K4" t="n">
        <v>1</v>
      </c>
      <c r="L4" t="n">
        <v>1</v>
      </c>
      <c r="M4" t="n">
        <v>2</v>
      </c>
      <c r="N4" t="n">
        <v>0</v>
      </c>
      <c r="O4" t="n">
        <v>7</v>
      </c>
      <c r="P4" t="n">
        <v>4</v>
      </c>
      <c r="Q4" t="n">
        <v>17</v>
      </c>
      <c r="R4" s="2" t="inlineStr">
        <is>
          <t>Cinnoberfläck
Frostfläck
Ädellav
Mörk kraterlav
Loppstarr
Mjölmusseron
Odörspindling
Anisspindling
Besk kastanjemusseron
Havstulpanlav
Kattfotslav
Korallblylav
Murgröna
Rikfruktig blemlav
Västlig hakmossa
Brudsporre
Kärrknipprot</t>
        </is>
      </c>
      <c r="S4">
        <f>HYPERLINK("https://klasma.github.io/Logging_GOTLAND/artfynd/A 1684-2023.xlsx", "A 1684-2023")</f>
        <v/>
      </c>
      <c r="T4">
        <f>HYPERLINK("https://klasma.github.io/Logging_GOTLAND/kartor/A 1684-2023.png", "A 1684-2023")</f>
        <v/>
      </c>
      <c r="V4">
        <f>HYPERLINK("https://klasma.github.io/Logging_GOTLAND/klagomål/A 1684-2023.docx", "A 1684-2023")</f>
        <v/>
      </c>
      <c r="W4">
        <f>HYPERLINK("https://klasma.github.io/Logging_GOTLAND/klagomålsmail/A 1684-2023.docx", "A 1684-2023")</f>
        <v/>
      </c>
      <c r="X4">
        <f>HYPERLINK("https://klasma.github.io/Logging_GOTLAND/tillsyn/A 1684-2023.docx", "A 1684-2023")</f>
        <v/>
      </c>
      <c r="Y4">
        <f>HYPERLINK("https://klasma.github.io/Logging_GOTLAND/tillsynsmail/A 1684-2023.docx", "A 1684-2023")</f>
        <v/>
      </c>
    </row>
    <row r="5" ht="15" customHeight="1">
      <c r="A5" t="inlineStr">
        <is>
          <t>A 1836-2023</t>
        </is>
      </c>
      <c r="B5" s="1" t="n">
        <v>44938</v>
      </c>
      <c r="C5" s="1" t="n">
        <v>45208</v>
      </c>
      <c r="D5" t="inlineStr">
        <is>
          <t>GOTLANDS LÄN</t>
        </is>
      </c>
      <c r="E5" t="inlineStr">
        <is>
          <t>GOTLAND</t>
        </is>
      </c>
      <c r="G5" t="n">
        <v>14.3</v>
      </c>
      <c r="H5" t="n">
        <v>0</v>
      </c>
      <c r="I5" t="n">
        <v>7</v>
      </c>
      <c r="J5" t="n">
        <v>4</v>
      </c>
      <c r="K5" t="n">
        <v>5</v>
      </c>
      <c r="L5" t="n">
        <v>1</v>
      </c>
      <c r="M5" t="n">
        <v>0</v>
      </c>
      <c r="N5" t="n">
        <v>0</v>
      </c>
      <c r="O5" t="n">
        <v>10</v>
      </c>
      <c r="P5" t="n">
        <v>6</v>
      </c>
      <c r="Q5" t="n">
        <v>17</v>
      </c>
      <c r="R5"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5">
        <f>HYPERLINK("https://klasma.github.io/Logging_GOTLAND/artfynd/A 1836-2023.xlsx", "A 1836-2023")</f>
        <v/>
      </c>
      <c r="T5">
        <f>HYPERLINK("https://klasma.github.io/Logging_GOTLAND/kartor/A 1836-2023.png", "A 1836-2023")</f>
        <v/>
      </c>
      <c r="V5">
        <f>HYPERLINK("https://klasma.github.io/Logging_GOTLAND/klagomål/A 1836-2023.docx", "A 1836-2023")</f>
        <v/>
      </c>
      <c r="W5">
        <f>HYPERLINK("https://klasma.github.io/Logging_GOTLAND/klagomålsmail/A 1836-2023.docx", "A 1836-2023")</f>
        <v/>
      </c>
      <c r="X5">
        <f>HYPERLINK("https://klasma.github.io/Logging_GOTLAND/tillsyn/A 1836-2023.docx", "A 1836-2023")</f>
        <v/>
      </c>
      <c r="Y5">
        <f>HYPERLINK("https://klasma.github.io/Logging_GOTLAND/tillsynsmail/A 1836-2023.docx", "A 1836-2023")</f>
        <v/>
      </c>
    </row>
    <row r="6" ht="15" customHeight="1">
      <c r="A6" t="inlineStr">
        <is>
          <t>A 58474-2022</t>
        </is>
      </c>
      <c r="B6" s="1" t="n">
        <v>44902</v>
      </c>
      <c r="C6" s="1" t="n">
        <v>45208</v>
      </c>
      <c r="D6" t="inlineStr">
        <is>
          <t>GOTLANDS LÄN</t>
        </is>
      </c>
      <c r="E6" t="inlineStr">
        <is>
          <t>GOTLAND</t>
        </is>
      </c>
      <c r="G6" t="n">
        <v>10.3</v>
      </c>
      <c r="H6" t="n">
        <v>1</v>
      </c>
      <c r="I6" t="n">
        <v>9</v>
      </c>
      <c r="J6" t="n">
        <v>2</v>
      </c>
      <c r="K6" t="n">
        <v>2</v>
      </c>
      <c r="L6" t="n">
        <v>1</v>
      </c>
      <c r="M6" t="n">
        <v>0</v>
      </c>
      <c r="N6" t="n">
        <v>0</v>
      </c>
      <c r="O6" t="n">
        <v>5</v>
      </c>
      <c r="P6" t="n">
        <v>3</v>
      </c>
      <c r="Q6" t="n">
        <v>15</v>
      </c>
      <c r="R6" s="2" t="inlineStr">
        <is>
          <t>Ädellav
Mörk kraterlav
Skogskorn
Flattoppad klubbsvamp
Odörspindling
Anisspindling
Diskvaxskivling
Havstulpanlav
Murgröna
Rikfruktig blemlav
Rödgul trumpetsvamp
Skuggsprötmossa
Svavelriska
Västlig hakmossa
Fläcknycklar</t>
        </is>
      </c>
      <c r="S6">
        <f>HYPERLINK("https://klasma.github.io/Logging_GOTLAND/artfynd/A 58474-2022.xlsx", "A 58474-2022")</f>
        <v/>
      </c>
      <c r="T6">
        <f>HYPERLINK("https://klasma.github.io/Logging_GOTLAND/kartor/A 58474-2022.png", "A 58474-2022")</f>
        <v/>
      </c>
      <c r="V6">
        <f>HYPERLINK("https://klasma.github.io/Logging_GOTLAND/klagomål/A 58474-2022.docx", "A 58474-2022")</f>
        <v/>
      </c>
      <c r="W6">
        <f>HYPERLINK("https://klasma.github.io/Logging_GOTLAND/klagomålsmail/A 58474-2022.docx", "A 58474-2022")</f>
        <v/>
      </c>
      <c r="X6">
        <f>HYPERLINK("https://klasma.github.io/Logging_GOTLAND/tillsyn/A 58474-2022.docx", "A 58474-2022")</f>
        <v/>
      </c>
      <c r="Y6">
        <f>HYPERLINK("https://klasma.github.io/Logging_GOTLAND/tillsynsmail/A 58474-2022.docx", "A 58474-2022")</f>
        <v/>
      </c>
    </row>
    <row r="7" ht="15" customHeight="1">
      <c r="A7" t="inlineStr">
        <is>
          <t>A 24202-2023</t>
        </is>
      </c>
      <c r="B7" s="1" t="n">
        <v>45079</v>
      </c>
      <c r="C7" s="1" t="n">
        <v>45208</v>
      </c>
      <c r="D7" t="inlineStr">
        <is>
          <t>GOTLANDS LÄN</t>
        </is>
      </c>
      <c r="E7" t="inlineStr">
        <is>
          <t>GOTLAND</t>
        </is>
      </c>
      <c r="G7" t="n">
        <v>2.5</v>
      </c>
      <c r="H7" t="n">
        <v>0</v>
      </c>
      <c r="I7" t="n">
        <v>10</v>
      </c>
      <c r="J7" t="n">
        <v>2</v>
      </c>
      <c r="K7" t="n">
        <v>3</v>
      </c>
      <c r="L7" t="n">
        <v>0</v>
      </c>
      <c r="M7" t="n">
        <v>0</v>
      </c>
      <c r="N7" t="n">
        <v>0</v>
      </c>
      <c r="O7" t="n">
        <v>5</v>
      </c>
      <c r="P7" t="n">
        <v>3</v>
      </c>
      <c r="Q7" t="n">
        <v>15</v>
      </c>
      <c r="R7"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7">
        <f>HYPERLINK("https://klasma.github.io/Logging_GOTLAND/artfynd/A 24202-2023.xlsx", "A 24202-2023")</f>
        <v/>
      </c>
      <c r="T7">
        <f>HYPERLINK("https://klasma.github.io/Logging_GOTLAND/kartor/A 24202-2023.png", "A 24202-2023")</f>
        <v/>
      </c>
      <c r="V7">
        <f>HYPERLINK("https://klasma.github.io/Logging_GOTLAND/klagomål/A 24202-2023.docx", "A 24202-2023")</f>
        <v/>
      </c>
      <c r="W7">
        <f>HYPERLINK("https://klasma.github.io/Logging_GOTLAND/klagomålsmail/A 24202-2023.docx", "A 24202-2023")</f>
        <v/>
      </c>
      <c r="X7">
        <f>HYPERLINK("https://klasma.github.io/Logging_GOTLAND/tillsyn/A 24202-2023.docx", "A 24202-2023")</f>
        <v/>
      </c>
      <c r="Y7">
        <f>HYPERLINK("https://klasma.github.io/Logging_GOTLAND/tillsynsmail/A 24202-2023.docx", "A 24202-2023")</f>
        <v/>
      </c>
    </row>
    <row r="8" ht="15" customHeight="1">
      <c r="A8" t="inlineStr">
        <is>
          <t>A 25779-2022</t>
        </is>
      </c>
      <c r="B8" s="1" t="n">
        <v>44733</v>
      </c>
      <c r="C8" s="1" t="n">
        <v>45208</v>
      </c>
      <c r="D8" t="inlineStr">
        <is>
          <t>GOTLANDS LÄN</t>
        </is>
      </c>
      <c r="E8" t="inlineStr">
        <is>
          <t>GOTLAND</t>
        </is>
      </c>
      <c r="G8" t="n">
        <v>12.6</v>
      </c>
      <c r="H8" t="n">
        <v>4</v>
      </c>
      <c r="I8" t="n">
        <v>8</v>
      </c>
      <c r="J8" t="n">
        <v>3</v>
      </c>
      <c r="K8" t="n">
        <v>3</v>
      </c>
      <c r="L8" t="n">
        <v>0</v>
      </c>
      <c r="M8" t="n">
        <v>0</v>
      </c>
      <c r="N8" t="n">
        <v>0</v>
      </c>
      <c r="O8" t="n">
        <v>6</v>
      </c>
      <c r="P8" t="n">
        <v>3</v>
      </c>
      <c r="Q8" t="n">
        <v>14</v>
      </c>
      <c r="R8" s="2" t="inlineStr">
        <is>
          <t>Duvspindling
Knärot
Ruttaggsvamp
Jordtistel
Odörspindling
Svart taggsvamp
Nästrot
Rödgul trumpetsvamp
Skogsknipprot
Strimspindling
Strävlosta
Svavelriska
Vit skogslilja
Zontaggsvamp</t>
        </is>
      </c>
      <c r="S8">
        <f>HYPERLINK("https://klasma.github.io/Logging_GOTLAND/artfynd/A 25779-2022.xlsx", "A 25779-2022")</f>
        <v/>
      </c>
      <c r="T8">
        <f>HYPERLINK("https://klasma.github.io/Logging_GOTLAND/kartor/A 25779-2022.png", "A 25779-2022")</f>
        <v/>
      </c>
      <c r="U8">
        <f>HYPERLINK("https://klasma.github.io/Logging_GOTLAND/knärot/A 25779-2022.png", "A 25779-2022")</f>
        <v/>
      </c>
      <c r="V8">
        <f>HYPERLINK("https://klasma.github.io/Logging_GOTLAND/klagomål/A 25779-2022.docx", "A 25779-2022")</f>
        <v/>
      </c>
      <c r="W8">
        <f>HYPERLINK("https://klasma.github.io/Logging_GOTLAND/klagomålsmail/A 25779-2022.docx", "A 25779-2022")</f>
        <v/>
      </c>
      <c r="X8">
        <f>HYPERLINK("https://klasma.github.io/Logging_GOTLAND/tillsyn/A 25779-2022.docx", "A 25779-2022")</f>
        <v/>
      </c>
      <c r="Y8">
        <f>HYPERLINK("https://klasma.github.io/Logging_GOTLAND/tillsynsmail/A 25779-2022.docx", "A 25779-2022")</f>
        <v/>
      </c>
    </row>
    <row r="9" ht="15" customHeight="1">
      <c r="A9" t="inlineStr">
        <is>
          <t>A 569-2023</t>
        </is>
      </c>
      <c r="B9" s="1" t="n">
        <v>44930</v>
      </c>
      <c r="C9" s="1" t="n">
        <v>45208</v>
      </c>
      <c r="D9" t="inlineStr">
        <is>
          <t>GOTLANDS LÄN</t>
        </is>
      </c>
      <c r="E9" t="inlineStr">
        <is>
          <t>GOTLAND</t>
        </is>
      </c>
      <c r="G9" t="n">
        <v>12.8</v>
      </c>
      <c r="H9" t="n">
        <v>1</v>
      </c>
      <c r="I9" t="n">
        <v>5</v>
      </c>
      <c r="J9" t="n">
        <v>4</v>
      </c>
      <c r="K9" t="n">
        <v>5</v>
      </c>
      <c r="L9" t="n">
        <v>0</v>
      </c>
      <c r="M9" t="n">
        <v>0</v>
      </c>
      <c r="N9" t="n">
        <v>0</v>
      </c>
      <c r="O9" t="n">
        <v>9</v>
      </c>
      <c r="P9" t="n">
        <v>5</v>
      </c>
      <c r="Q9" t="n">
        <v>14</v>
      </c>
      <c r="R9"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9">
        <f>HYPERLINK("https://klasma.github.io/Logging_GOTLAND/artfynd/A 569-2023.xlsx", "A 569-2023")</f>
        <v/>
      </c>
      <c r="T9">
        <f>HYPERLINK("https://klasma.github.io/Logging_GOTLAND/kartor/A 569-2023.png", "A 569-2023")</f>
        <v/>
      </c>
      <c r="V9">
        <f>HYPERLINK("https://klasma.github.io/Logging_GOTLAND/klagomål/A 569-2023.docx", "A 569-2023")</f>
        <v/>
      </c>
      <c r="W9">
        <f>HYPERLINK("https://klasma.github.io/Logging_GOTLAND/klagomålsmail/A 569-2023.docx", "A 569-2023")</f>
        <v/>
      </c>
      <c r="X9">
        <f>HYPERLINK("https://klasma.github.io/Logging_GOTLAND/tillsyn/A 569-2023.docx", "A 569-2023")</f>
        <v/>
      </c>
      <c r="Y9">
        <f>HYPERLINK("https://klasma.github.io/Logging_GOTLAND/tillsynsmail/A 569-2023.docx", "A 569-2023")</f>
        <v/>
      </c>
    </row>
    <row r="10" ht="15" customHeight="1">
      <c r="A10" t="inlineStr">
        <is>
          <t>A 44928-2022</t>
        </is>
      </c>
      <c r="B10" s="1" t="n">
        <v>44841</v>
      </c>
      <c r="C10" s="1" t="n">
        <v>45208</v>
      </c>
      <c r="D10" t="inlineStr">
        <is>
          <t>GOTLANDS LÄN</t>
        </is>
      </c>
      <c r="E10" t="inlineStr">
        <is>
          <t>GOTLAND</t>
        </is>
      </c>
      <c r="G10" t="n">
        <v>3.7</v>
      </c>
      <c r="H10" t="n">
        <v>1</v>
      </c>
      <c r="I10" t="n">
        <v>6</v>
      </c>
      <c r="J10" t="n">
        <v>3</v>
      </c>
      <c r="K10" t="n">
        <v>2</v>
      </c>
      <c r="L10" t="n">
        <v>1</v>
      </c>
      <c r="M10" t="n">
        <v>0</v>
      </c>
      <c r="N10" t="n">
        <v>0</v>
      </c>
      <c r="O10" t="n">
        <v>7</v>
      </c>
      <c r="P10" t="n">
        <v>3</v>
      </c>
      <c r="Q10" t="n">
        <v>13</v>
      </c>
      <c r="R10" s="2" t="inlineStr">
        <is>
          <t>Barkkvastmossa
Gulsträngad fagerspindling
Tvillingspindling
Odörspindling
Puderspindling
Ängsstarr
Frostig asplav
Anisspindling
Axag
Blå slemspindling
Kattfotslav
Kärrlilja
Svavelriska</t>
        </is>
      </c>
      <c r="S10">
        <f>HYPERLINK("https://klasma.github.io/Logging_GOTLAND/artfynd/A 44928-2022.xlsx", "A 44928-2022")</f>
        <v/>
      </c>
      <c r="T10">
        <f>HYPERLINK("https://klasma.github.io/Logging_GOTLAND/kartor/A 44928-2022.png", "A 44928-2022")</f>
        <v/>
      </c>
      <c r="V10">
        <f>HYPERLINK("https://klasma.github.io/Logging_GOTLAND/klagomål/A 44928-2022.docx", "A 44928-2022")</f>
        <v/>
      </c>
      <c r="W10">
        <f>HYPERLINK("https://klasma.github.io/Logging_GOTLAND/klagomålsmail/A 44928-2022.docx", "A 44928-2022")</f>
        <v/>
      </c>
      <c r="X10">
        <f>HYPERLINK("https://klasma.github.io/Logging_GOTLAND/tillsyn/A 44928-2022.docx", "A 44928-2022")</f>
        <v/>
      </c>
      <c r="Y10">
        <f>HYPERLINK("https://klasma.github.io/Logging_GOTLAND/tillsynsmail/A 44928-2022.docx", "A 44928-2022")</f>
        <v/>
      </c>
    </row>
    <row r="11" ht="15" customHeight="1">
      <c r="A11" t="inlineStr">
        <is>
          <t>A 2804-2023</t>
        </is>
      </c>
      <c r="B11" s="1" t="n">
        <v>44944</v>
      </c>
      <c r="C11" s="1" t="n">
        <v>45208</v>
      </c>
      <c r="D11" t="inlineStr">
        <is>
          <t>GOTLANDS LÄN</t>
        </is>
      </c>
      <c r="E11" t="inlineStr">
        <is>
          <t>GOTLAND</t>
        </is>
      </c>
      <c r="G11" t="n">
        <v>7.6</v>
      </c>
      <c r="H11" t="n">
        <v>2</v>
      </c>
      <c r="I11" t="n">
        <v>4</v>
      </c>
      <c r="J11" t="n">
        <v>4</v>
      </c>
      <c r="K11" t="n">
        <v>3</v>
      </c>
      <c r="L11" t="n">
        <v>0</v>
      </c>
      <c r="M11" t="n">
        <v>0</v>
      </c>
      <c r="N11" t="n">
        <v>0</v>
      </c>
      <c r="O11" t="n">
        <v>7</v>
      </c>
      <c r="P11" t="n">
        <v>3</v>
      </c>
      <c r="Q11" t="n">
        <v>13</v>
      </c>
      <c r="R11" s="2" t="inlineStr">
        <is>
          <t>Granrotspindling
Narrspindling
Violettfläckig spindling
Ekticka
Granticka
Oxtungssvamp
Svinrot
Blå slemspindling
Fransig jordstjärna
Rödgul trumpetsvamp
Svavelriska
Sankt pers nycklar
Blåsippa</t>
        </is>
      </c>
      <c r="S11">
        <f>HYPERLINK("https://klasma.github.io/Logging_GOTLAND/artfynd/A 2804-2023.xlsx", "A 2804-2023")</f>
        <v/>
      </c>
      <c r="T11">
        <f>HYPERLINK("https://klasma.github.io/Logging_GOTLAND/kartor/A 2804-2023.png", "A 2804-2023")</f>
        <v/>
      </c>
      <c r="V11">
        <f>HYPERLINK("https://klasma.github.io/Logging_GOTLAND/klagomål/A 2804-2023.docx", "A 2804-2023")</f>
        <v/>
      </c>
      <c r="W11">
        <f>HYPERLINK("https://klasma.github.io/Logging_GOTLAND/klagomålsmail/A 2804-2023.docx", "A 2804-2023")</f>
        <v/>
      </c>
      <c r="X11">
        <f>HYPERLINK("https://klasma.github.io/Logging_GOTLAND/tillsyn/A 2804-2023.docx", "A 2804-2023")</f>
        <v/>
      </c>
      <c r="Y11">
        <f>HYPERLINK("https://klasma.github.io/Logging_GOTLAND/tillsynsmail/A 2804-2023.docx", "A 2804-2023")</f>
        <v/>
      </c>
    </row>
    <row r="12" ht="15" customHeight="1">
      <c r="A12" t="inlineStr">
        <is>
          <t>A 12841-2020</t>
        </is>
      </c>
      <c r="B12" s="1" t="n">
        <v>43899</v>
      </c>
      <c r="C12" s="1" t="n">
        <v>45208</v>
      </c>
      <c r="D12" t="inlineStr">
        <is>
          <t>GOTLANDS LÄN</t>
        </is>
      </c>
      <c r="E12" t="inlineStr">
        <is>
          <t>GOTLAND</t>
        </is>
      </c>
      <c r="G12" t="n">
        <v>6.4</v>
      </c>
      <c r="H12" t="n">
        <v>0</v>
      </c>
      <c r="I12" t="n">
        <v>4</v>
      </c>
      <c r="J12" t="n">
        <v>2</v>
      </c>
      <c r="K12" t="n">
        <v>6</v>
      </c>
      <c r="L12" t="n">
        <v>0</v>
      </c>
      <c r="M12" t="n">
        <v>0</v>
      </c>
      <c r="N12" t="n">
        <v>0</v>
      </c>
      <c r="O12" t="n">
        <v>8</v>
      </c>
      <c r="P12" t="n">
        <v>6</v>
      </c>
      <c r="Q12" t="n">
        <v>12</v>
      </c>
      <c r="R12" s="2" t="inlineStr">
        <is>
          <t>Bullspindling
Duvspindling
Granrotspindling
Kopparspindling
Svartgrön spindling
Vit taggsvamp
Odörspindling
Orange taggsvamp
Dropptaggsvamp
Rödbrun jordstjärna
Skarp dropptaggsvamp
Zontaggsvamp</t>
        </is>
      </c>
      <c r="S12">
        <f>HYPERLINK("https://klasma.github.io/Logging_GOTLAND/artfynd/A 12841-2020.xlsx", "A 12841-2020")</f>
        <v/>
      </c>
      <c r="T12">
        <f>HYPERLINK("https://klasma.github.io/Logging_GOTLAND/kartor/A 12841-2020.png", "A 12841-2020")</f>
        <v/>
      </c>
      <c r="V12">
        <f>HYPERLINK("https://klasma.github.io/Logging_GOTLAND/klagomål/A 12841-2020.docx", "A 12841-2020")</f>
        <v/>
      </c>
      <c r="W12">
        <f>HYPERLINK("https://klasma.github.io/Logging_GOTLAND/klagomålsmail/A 12841-2020.docx", "A 12841-2020")</f>
        <v/>
      </c>
      <c r="X12">
        <f>HYPERLINK("https://klasma.github.io/Logging_GOTLAND/tillsyn/A 12841-2020.docx", "A 12841-2020")</f>
        <v/>
      </c>
      <c r="Y12">
        <f>HYPERLINK("https://klasma.github.io/Logging_GOTLAND/tillsynsmail/A 12841-2020.docx", "A 12841-2020")</f>
        <v/>
      </c>
    </row>
    <row r="13" ht="15" customHeight="1">
      <c r="A13" t="inlineStr">
        <is>
          <t>A 25218-2021</t>
        </is>
      </c>
      <c r="B13" s="1" t="n">
        <v>44342</v>
      </c>
      <c r="C13" s="1" t="n">
        <v>45208</v>
      </c>
      <c r="D13" t="inlineStr">
        <is>
          <t>GOTLANDS LÄN</t>
        </is>
      </c>
      <c r="E13" t="inlineStr">
        <is>
          <t>GOTLAND</t>
        </is>
      </c>
      <c r="G13" t="n">
        <v>7.6</v>
      </c>
      <c r="H13" t="n">
        <v>1</v>
      </c>
      <c r="I13" t="n">
        <v>4</v>
      </c>
      <c r="J13" t="n">
        <v>2</v>
      </c>
      <c r="K13" t="n">
        <v>4</v>
      </c>
      <c r="L13" t="n">
        <v>1</v>
      </c>
      <c r="M13" t="n">
        <v>1</v>
      </c>
      <c r="N13" t="n">
        <v>0</v>
      </c>
      <c r="O13" t="n">
        <v>8</v>
      </c>
      <c r="P13" t="n">
        <v>6</v>
      </c>
      <c r="Q13" t="n">
        <v>12</v>
      </c>
      <c r="R13" s="2" t="inlineStr">
        <is>
          <t>Mörk lundlav
Ädellav
Almlav
Klosterlav
Mörk kraterlav
Rosa lundlav
Duvhök
Rosa skärelav
Hasselsopp
Lönnlav
Rikfruktig blemlav
Slät lönnlav</t>
        </is>
      </c>
      <c r="S13">
        <f>HYPERLINK("https://klasma.github.io/Logging_GOTLAND/artfynd/A 25218-2021.xlsx", "A 25218-2021")</f>
        <v/>
      </c>
      <c r="T13">
        <f>HYPERLINK("https://klasma.github.io/Logging_GOTLAND/kartor/A 25218-2021.png", "A 25218-2021")</f>
        <v/>
      </c>
      <c r="V13">
        <f>HYPERLINK("https://klasma.github.io/Logging_GOTLAND/klagomål/A 25218-2021.docx", "A 25218-2021")</f>
        <v/>
      </c>
      <c r="W13">
        <f>HYPERLINK("https://klasma.github.io/Logging_GOTLAND/klagomålsmail/A 25218-2021.docx", "A 25218-2021")</f>
        <v/>
      </c>
      <c r="X13">
        <f>HYPERLINK("https://klasma.github.io/Logging_GOTLAND/tillsyn/A 25218-2021.docx", "A 25218-2021")</f>
        <v/>
      </c>
      <c r="Y13">
        <f>HYPERLINK("https://klasma.github.io/Logging_GOTLAND/tillsynsmail/A 25218-2021.docx", "A 25218-2021")</f>
        <v/>
      </c>
    </row>
    <row r="14" ht="15" customHeight="1">
      <c r="A14" t="inlineStr">
        <is>
          <t>A 3324-2023</t>
        </is>
      </c>
      <c r="B14" s="1" t="n">
        <v>44949</v>
      </c>
      <c r="C14" s="1" t="n">
        <v>45208</v>
      </c>
      <c r="D14" t="inlineStr">
        <is>
          <t>GOTLANDS LÄN</t>
        </is>
      </c>
      <c r="E14" t="inlineStr">
        <is>
          <t>GOTLAND</t>
        </is>
      </c>
      <c r="G14" t="n">
        <v>6.2</v>
      </c>
      <c r="H14" t="n">
        <v>0</v>
      </c>
      <c r="I14" t="n">
        <v>4</v>
      </c>
      <c r="J14" t="n">
        <v>2</v>
      </c>
      <c r="K14" t="n">
        <v>6</v>
      </c>
      <c r="L14" t="n">
        <v>0</v>
      </c>
      <c r="M14" t="n">
        <v>0</v>
      </c>
      <c r="N14" t="n">
        <v>0</v>
      </c>
      <c r="O14" t="n">
        <v>8</v>
      </c>
      <c r="P14" t="n">
        <v>6</v>
      </c>
      <c r="Q14" t="n">
        <v>12</v>
      </c>
      <c r="R14" s="2" t="inlineStr">
        <is>
          <t>Blåfotad fagerspindling
Duvspindling
Granrotspindling
Gulsträngad fagerspindling
Svartgrön spindling
Tvillingspindling
Odörspindling
Äggspindling
Anisspindling
Blå slemspindling
Olivspindling
Rödgul trumpetsvamp</t>
        </is>
      </c>
      <c r="S14">
        <f>HYPERLINK("https://klasma.github.io/Logging_GOTLAND/artfynd/A 3324-2023.xlsx", "A 3324-2023")</f>
        <v/>
      </c>
      <c r="T14">
        <f>HYPERLINK("https://klasma.github.io/Logging_GOTLAND/kartor/A 3324-2023.png", "A 3324-2023")</f>
        <v/>
      </c>
      <c r="V14">
        <f>HYPERLINK("https://klasma.github.io/Logging_GOTLAND/klagomål/A 3324-2023.docx", "A 3324-2023")</f>
        <v/>
      </c>
      <c r="W14">
        <f>HYPERLINK("https://klasma.github.io/Logging_GOTLAND/klagomålsmail/A 3324-2023.docx", "A 3324-2023")</f>
        <v/>
      </c>
      <c r="X14">
        <f>HYPERLINK("https://klasma.github.io/Logging_GOTLAND/tillsyn/A 3324-2023.docx", "A 3324-2023")</f>
        <v/>
      </c>
      <c r="Y14">
        <f>HYPERLINK("https://klasma.github.io/Logging_GOTLAND/tillsynsmail/A 3324-2023.docx", "A 3324-2023")</f>
        <v/>
      </c>
    </row>
    <row r="15" ht="15" customHeight="1">
      <c r="A15" t="inlineStr">
        <is>
          <t>A 62551-2022</t>
        </is>
      </c>
      <c r="B15" s="1" t="n">
        <v>44924</v>
      </c>
      <c r="C15" s="1" t="n">
        <v>45208</v>
      </c>
      <c r="D15" t="inlineStr">
        <is>
          <t>GOTLANDS LÄN</t>
        </is>
      </c>
      <c r="E15" t="inlineStr">
        <is>
          <t>GOTLAND</t>
        </is>
      </c>
      <c r="G15" t="n">
        <v>7.9</v>
      </c>
      <c r="H15" t="n">
        <v>0</v>
      </c>
      <c r="I15" t="n">
        <v>7</v>
      </c>
      <c r="J15" t="n">
        <v>2</v>
      </c>
      <c r="K15" t="n">
        <v>2</v>
      </c>
      <c r="L15" t="n">
        <v>0</v>
      </c>
      <c r="M15" t="n">
        <v>0</v>
      </c>
      <c r="N15" t="n">
        <v>0</v>
      </c>
      <c r="O15" t="n">
        <v>4</v>
      </c>
      <c r="P15" t="n">
        <v>2</v>
      </c>
      <c r="Q15" t="n">
        <v>11</v>
      </c>
      <c r="R15" s="2" t="inlineStr">
        <is>
          <t>Granrotspindling
Svartgrön spindling
Odörspindling
Äggspindling
Anisspindling
Blomkålssvamp
Blå slemspindling
Diskvaxskivling
Fransig jordstjärna
Kryddspindling
Rödgul trumpetsvamp</t>
        </is>
      </c>
      <c r="S15">
        <f>HYPERLINK("https://klasma.github.io/Logging_GOTLAND/artfynd/A 62551-2022.xlsx", "A 62551-2022")</f>
        <v/>
      </c>
      <c r="T15">
        <f>HYPERLINK("https://klasma.github.io/Logging_GOTLAND/kartor/A 62551-2022.png", "A 62551-2022")</f>
        <v/>
      </c>
      <c r="V15">
        <f>HYPERLINK("https://klasma.github.io/Logging_GOTLAND/klagomål/A 62551-2022.docx", "A 62551-2022")</f>
        <v/>
      </c>
      <c r="W15">
        <f>HYPERLINK("https://klasma.github.io/Logging_GOTLAND/klagomålsmail/A 62551-2022.docx", "A 62551-2022")</f>
        <v/>
      </c>
      <c r="X15">
        <f>HYPERLINK("https://klasma.github.io/Logging_GOTLAND/tillsyn/A 62551-2022.docx", "A 62551-2022")</f>
        <v/>
      </c>
      <c r="Y15">
        <f>HYPERLINK("https://klasma.github.io/Logging_GOTLAND/tillsynsmail/A 62551-2022.docx", "A 62551-2022")</f>
        <v/>
      </c>
    </row>
    <row r="16" ht="15" customHeight="1">
      <c r="A16" t="inlineStr">
        <is>
          <t>A 922-2023</t>
        </is>
      </c>
      <c r="B16" s="1" t="n">
        <v>44932</v>
      </c>
      <c r="C16" s="1" t="n">
        <v>45208</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45208</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45208</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45208</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45208</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45208</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45208</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45208</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45208</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45208</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45208</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14450-2023</t>
        </is>
      </c>
      <c r="B27" s="1" t="n">
        <v>45012</v>
      </c>
      <c r="C27" s="1" t="n">
        <v>45208</v>
      </c>
      <c r="D27" t="inlineStr">
        <is>
          <t>GOTLANDS LÄN</t>
        </is>
      </c>
      <c r="E27" t="inlineStr">
        <is>
          <t>GOTLAND</t>
        </is>
      </c>
      <c r="G27" t="n">
        <v>11.6</v>
      </c>
      <c r="H27" t="n">
        <v>0</v>
      </c>
      <c r="I27" t="n">
        <v>5</v>
      </c>
      <c r="J27" t="n">
        <v>1</v>
      </c>
      <c r="K27" t="n">
        <v>2</v>
      </c>
      <c r="L27" t="n">
        <v>0</v>
      </c>
      <c r="M27" t="n">
        <v>0</v>
      </c>
      <c r="N27" t="n">
        <v>0</v>
      </c>
      <c r="O27" t="n">
        <v>3</v>
      </c>
      <c r="P27" t="n">
        <v>2</v>
      </c>
      <c r="Q27" t="n">
        <v>8</v>
      </c>
      <c r="R27" s="2" t="inlineStr">
        <is>
          <t>Pluggtrattskivling
Vit taggsvamp
Gulfotad denisespindling
Diskvaxskivling
Fjällig taggsvamp s.str.
Fransig jordstjärna
Mindre märgborre
Rödgul trumpetsvamp</t>
        </is>
      </c>
      <c r="S27">
        <f>HYPERLINK("https://klasma.github.io/Logging_GOTLAND/artfynd/A 14450-2023.xlsx", "A 14450-2023")</f>
        <v/>
      </c>
      <c r="T27">
        <f>HYPERLINK("https://klasma.github.io/Logging_GOTLAND/kartor/A 14450-2023.png", "A 14450-2023")</f>
        <v/>
      </c>
      <c r="V27">
        <f>HYPERLINK("https://klasma.github.io/Logging_GOTLAND/klagomål/A 14450-2023.docx", "A 14450-2023")</f>
        <v/>
      </c>
      <c r="W27">
        <f>HYPERLINK("https://klasma.github.io/Logging_GOTLAND/klagomålsmail/A 14450-2023.docx", "A 14450-2023")</f>
        <v/>
      </c>
      <c r="X27">
        <f>HYPERLINK("https://klasma.github.io/Logging_GOTLAND/tillsyn/A 14450-2023.docx", "A 14450-2023")</f>
        <v/>
      </c>
      <c r="Y27">
        <f>HYPERLINK("https://klasma.github.io/Logging_GOTLAND/tillsynsmail/A 14450-2023.docx", "A 14450-2023")</f>
        <v/>
      </c>
    </row>
    <row r="28" ht="15" customHeight="1">
      <c r="A28" t="inlineStr">
        <is>
          <t>A 17551-2019</t>
        </is>
      </c>
      <c r="B28" s="1" t="n">
        <v>43553</v>
      </c>
      <c r="C28" s="1" t="n">
        <v>45208</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HYPERLINK("https://klasma.github.io/Logging_GOTLAND/artfynd/A 17551-2019.xlsx", "A 17551-2019")</f>
        <v/>
      </c>
      <c r="T28">
        <f>HYPERLINK("https://klasma.github.io/Logging_GOTLAND/kartor/A 17551-2019.png", "A 17551-2019")</f>
        <v/>
      </c>
      <c r="V28">
        <f>HYPERLINK("https://klasma.github.io/Logging_GOTLAND/klagomål/A 17551-2019.docx", "A 17551-2019")</f>
        <v/>
      </c>
      <c r="W28">
        <f>HYPERLINK("https://klasma.github.io/Logging_GOTLAND/klagomålsmail/A 17551-2019.docx", "A 17551-2019")</f>
        <v/>
      </c>
      <c r="X28">
        <f>HYPERLINK("https://klasma.github.io/Logging_GOTLAND/tillsyn/A 17551-2019.docx", "A 17551-2019")</f>
        <v/>
      </c>
      <c r="Y28">
        <f>HYPERLINK("https://klasma.github.io/Logging_GOTLAND/tillsynsmail/A 17551-2019.docx", "A 17551-2019")</f>
        <v/>
      </c>
    </row>
    <row r="29" ht="15" customHeight="1">
      <c r="A29" t="inlineStr">
        <is>
          <t>A 25887-2020</t>
        </is>
      </c>
      <c r="B29" s="1" t="n">
        <v>43984</v>
      </c>
      <c r="C29" s="1" t="n">
        <v>45208</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HYPERLINK("https://klasma.github.io/Logging_GOTLAND/artfynd/A 25887-2020.xlsx", "A 25887-2020")</f>
        <v/>
      </c>
      <c r="T29">
        <f>HYPERLINK("https://klasma.github.io/Logging_GOTLAND/kartor/A 25887-2020.png", "A 25887-2020")</f>
        <v/>
      </c>
      <c r="V29">
        <f>HYPERLINK("https://klasma.github.io/Logging_GOTLAND/klagomål/A 25887-2020.docx", "A 25887-2020")</f>
        <v/>
      </c>
      <c r="W29">
        <f>HYPERLINK("https://klasma.github.io/Logging_GOTLAND/klagomålsmail/A 25887-2020.docx", "A 25887-2020")</f>
        <v/>
      </c>
      <c r="X29">
        <f>HYPERLINK("https://klasma.github.io/Logging_GOTLAND/tillsyn/A 25887-2020.docx", "A 25887-2020")</f>
        <v/>
      </c>
      <c r="Y29">
        <f>HYPERLINK("https://klasma.github.io/Logging_GOTLAND/tillsynsmail/A 25887-2020.docx", "A 25887-2020")</f>
        <v/>
      </c>
    </row>
    <row r="30" ht="15" customHeight="1">
      <c r="A30" t="inlineStr">
        <is>
          <t>A 4508-2019</t>
        </is>
      </c>
      <c r="B30" s="1" t="n">
        <v>43486</v>
      </c>
      <c r="C30" s="1" t="n">
        <v>45208</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HYPERLINK("https://klasma.github.io/Logging_GOTLAND/artfynd/A 4508-2019.xlsx", "A 4508-2019")</f>
        <v/>
      </c>
      <c r="T30">
        <f>HYPERLINK("https://klasma.github.io/Logging_GOTLAND/kartor/A 4508-2019.png", "A 4508-2019")</f>
        <v/>
      </c>
      <c r="V30">
        <f>HYPERLINK("https://klasma.github.io/Logging_GOTLAND/klagomål/A 4508-2019.docx", "A 4508-2019")</f>
        <v/>
      </c>
      <c r="W30">
        <f>HYPERLINK("https://klasma.github.io/Logging_GOTLAND/klagomålsmail/A 4508-2019.docx", "A 4508-2019")</f>
        <v/>
      </c>
      <c r="X30">
        <f>HYPERLINK("https://klasma.github.io/Logging_GOTLAND/tillsyn/A 4508-2019.docx", "A 4508-2019")</f>
        <v/>
      </c>
      <c r="Y30">
        <f>HYPERLINK("https://klasma.github.io/Logging_GOTLAND/tillsynsmail/A 4508-2019.docx", "A 4508-2019")</f>
        <v/>
      </c>
    </row>
    <row r="31" ht="15" customHeight="1">
      <c r="A31" t="inlineStr">
        <is>
          <t>A 6379-2019</t>
        </is>
      </c>
      <c r="B31" s="1" t="n">
        <v>43493</v>
      </c>
      <c r="C31" s="1" t="n">
        <v>45208</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HYPERLINK("https://klasma.github.io/Logging_GOTLAND/artfynd/A 6379-2019.xlsx", "A 6379-2019")</f>
        <v/>
      </c>
      <c r="T31">
        <f>HYPERLINK("https://klasma.github.io/Logging_GOTLAND/kartor/A 6379-2019.png", "A 6379-2019")</f>
        <v/>
      </c>
      <c r="V31">
        <f>HYPERLINK("https://klasma.github.io/Logging_GOTLAND/klagomål/A 6379-2019.docx", "A 6379-2019")</f>
        <v/>
      </c>
      <c r="W31">
        <f>HYPERLINK("https://klasma.github.io/Logging_GOTLAND/klagomålsmail/A 6379-2019.docx", "A 6379-2019")</f>
        <v/>
      </c>
      <c r="X31">
        <f>HYPERLINK("https://klasma.github.io/Logging_GOTLAND/tillsyn/A 6379-2019.docx", "A 6379-2019")</f>
        <v/>
      </c>
      <c r="Y31">
        <f>HYPERLINK("https://klasma.github.io/Logging_GOTLAND/tillsynsmail/A 6379-2019.docx", "A 6379-2019")</f>
        <v/>
      </c>
    </row>
    <row r="32" ht="15" customHeight="1">
      <c r="A32" t="inlineStr">
        <is>
          <t>A 65819-2020</t>
        </is>
      </c>
      <c r="B32" s="1" t="n">
        <v>44174</v>
      </c>
      <c r="C32" s="1" t="n">
        <v>45208</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HYPERLINK("https://klasma.github.io/Logging_GOTLAND/artfynd/A 65819-2020.xlsx", "A 65819-2020")</f>
        <v/>
      </c>
      <c r="T32">
        <f>HYPERLINK("https://klasma.github.io/Logging_GOTLAND/kartor/A 65819-2020.png", "A 65819-2020")</f>
        <v/>
      </c>
      <c r="V32">
        <f>HYPERLINK("https://klasma.github.io/Logging_GOTLAND/klagomål/A 65819-2020.docx", "A 65819-2020")</f>
        <v/>
      </c>
      <c r="W32">
        <f>HYPERLINK("https://klasma.github.io/Logging_GOTLAND/klagomålsmail/A 65819-2020.docx", "A 65819-2020")</f>
        <v/>
      </c>
      <c r="X32">
        <f>HYPERLINK("https://klasma.github.io/Logging_GOTLAND/tillsyn/A 65819-2020.docx", "A 65819-2020")</f>
        <v/>
      </c>
      <c r="Y32">
        <f>HYPERLINK("https://klasma.github.io/Logging_GOTLAND/tillsynsmail/A 65819-2020.docx", "A 65819-2020")</f>
        <v/>
      </c>
    </row>
    <row r="33" ht="15" customHeight="1">
      <c r="A33" t="inlineStr">
        <is>
          <t>A 25205-2021</t>
        </is>
      </c>
      <c r="B33" s="1" t="n">
        <v>44342</v>
      </c>
      <c r="C33" s="1" t="n">
        <v>45208</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HYPERLINK("https://klasma.github.io/Logging_GOTLAND/artfynd/A 25205-2021.xlsx", "A 25205-2021")</f>
        <v/>
      </c>
      <c r="T33">
        <f>HYPERLINK("https://klasma.github.io/Logging_GOTLAND/kartor/A 25205-2021.png", "A 25205-2021")</f>
        <v/>
      </c>
      <c r="V33">
        <f>HYPERLINK("https://klasma.github.io/Logging_GOTLAND/klagomål/A 25205-2021.docx", "A 25205-2021")</f>
        <v/>
      </c>
      <c r="W33">
        <f>HYPERLINK("https://klasma.github.io/Logging_GOTLAND/klagomålsmail/A 25205-2021.docx", "A 25205-2021")</f>
        <v/>
      </c>
      <c r="X33">
        <f>HYPERLINK("https://klasma.github.io/Logging_GOTLAND/tillsyn/A 25205-2021.docx", "A 25205-2021")</f>
        <v/>
      </c>
      <c r="Y33">
        <f>HYPERLINK("https://klasma.github.io/Logging_GOTLAND/tillsynsmail/A 25205-2021.docx", "A 25205-2021")</f>
        <v/>
      </c>
    </row>
    <row r="34" ht="15" customHeight="1">
      <c r="A34" t="inlineStr">
        <is>
          <t>A 63872-2021</t>
        </is>
      </c>
      <c r="B34" s="1" t="n">
        <v>44509</v>
      </c>
      <c r="C34" s="1" t="n">
        <v>45208</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HYPERLINK("https://klasma.github.io/Logging_GOTLAND/artfynd/A 63872-2021.xlsx", "A 63872-2021")</f>
        <v/>
      </c>
      <c r="T34">
        <f>HYPERLINK("https://klasma.github.io/Logging_GOTLAND/kartor/A 63872-2021.png", "A 63872-2021")</f>
        <v/>
      </c>
      <c r="V34">
        <f>HYPERLINK("https://klasma.github.io/Logging_GOTLAND/klagomål/A 63872-2021.docx", "A 63872-2021")</f>
        <v/>
      </c>
      <c r="W34">
        <f>HYPERLINK("https://klasma.github.io/Logging_GOTLAND/klagomålsmail/A 63872-2021.docx", "A 63872-2021")</f>
        <v/>
      </c>
      <c r="X34">
        <f>HYPERLINK("https://klasma.github.io/Logging_GOTLAND/tillsyn/A 63872-2021.docx", "A 63872-2021")</f>
        <v/>
      </c>
      <c r="Y34">
        <f>HYPERLINK("https://klasma.github.io/Logging_GOTLAND/tillsynsmail/A 63872-2021.docx", "A 63872-2021")</f>
        <v/>
      </c>
    </row>
    <row r="35" ht="15" customHeight="1">
      <c r="A35" t="inlineStr">
        <is>
          <t>A 44916-2022</t>
        </is>
      </c>
      <c r="B35" s="1" t="n">
        <v>44841</v>
      </c>
      <c r="C35" s="1" t="n">
        <v>45208</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HYPERLINK("https://klasma.github.io/Logging_GOTLAND/artfynd/A 44916-2022.xlsx", "A 44916-2022")</f>
        <v/>
      </c>
      <c r="T35">
        <f>HYPERLINK("https://klasma.github.io/Logging_GOTLAND/kartor/A 44916-2022.png", "A 44916-2022")</f>
        <v/>
      </c>
      <c r="V35">
        <f>HYPERLINK("https://klasma.github.io/Logging_GOTLAND/klagomål/A 44916-2022.docx", "A 44916-2022")</f>
        <v/>
      </c>
      <c r="W35">
        <f>HYPERLINK("https://klasma.github.io/Logging_GOTLAND/klagomålsmail/A 44916-2022.docx", "A 44916-2022")</f>
        <v/>
      </c>
      <c r="X35">
        <f>HYPERLINK("https://klasma.github.io/Logging_GOTLAND/tillsyn/A 44916-2022.docx", "A 44916-2022")</f>
        <v/>
      </c>
      <c r="Y35">
        <f>HYPERLINK("https://klasma.github.io/Logging_GOTLAND/tillsynsmail/A 44916-2022.docx", "A 44916-2022")</f>
        <v/>
      </c>
    </row>
    <row r="36" ht="15" customHeight="1">
      <c r="A36" t="inlineStr">
        <is>
          <t>A 59865-2022</t>
        </is>
      </c>
      <c r="B36" s="1" t="n">
        <v>44908</v>
      </c>
      <c r="C36" s="1" t="n">
        <v>45208</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HYPERLINK("https://klasma.github.io/Logging_GOTLAND/artfynd/A 59865-2022.xlsx", "A 59865-2022")</f>
        <v/>
      </c>
      <c r="T36">
        <f>HYPERLINK("https://klasma.github.io/Logging_GOTLAND/kartor/A 59865-2022.png", "A 59865-2022")</f>
        <v/>
      </c>
      <c r="V36">
        <f>HYPERLINK("https://klasma.github.io/Logging_GOTLAND/klagomål/A 59865-2022.docx", "A 59865-2022")</f>
        <v/>
      </c>
      <c r="W36">
        <f>HYPERLINK("https://klasma.github.io/Logging_GOTLAND/klagomålsmail/A 59865-2022.docx", "A 59865-2022")</f>
        <v/>
      </c>
      <c r="X36">
        <f>HYPERLINK("https://klasma.github.io/Logging_GOTLAND/tillsyn/A 59865-2022.docx", "A 59865-2022")</f>
        <v/>
      </c>
      <c r="Y36">
        <f>HYPERLINK("https://klasma.github.io/Logging_GOTLAND/tillsynsmail/A 59865-2022.docx", "A 59865-2022")</f>
        <v/>
      </c>
    </row>
    <row r="37" ht="15" customHeight="1">
      <c r="A37" t="inlineStr">
        <is>
          <t>A 2649-2023</t>
        </is>
      </c>
      <c r="B37" s="1" t="n">
        <v>44943</v>
      </c>
      <c r="C37" s="1" t="n">
        <v>45208</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HYPERLINK("https://klasma.github.io/Logging_GOTLAND/artfynd/A 2649-2023.xlsx", "A 2649-2023")</f>
        <v/>
      </c>
      <c r="T37">
        <f>HYPERLINK("https://klasma.github.io/Logging_GOTLAND/kartor/A 2649-2023.png", "A 2649-2023")</f>
        <v/>
      </c>
      <c r="V37">
        <f>HYPERLINK("https://klasma.github.io/Logging_GOTLAND/klagomål/A 2649-2023.docx", "A 2649-2023")</f>
        <v/>
      </c>
      <c r="W37">
        <f>HYPERLINK("https://klasma.github.io/Logging_GOTLAND/klagomålsmail/A 2649-2023.docx", "A 2649-2023")</f>
        <v/>
      </c>
      <c r="X37">
        <f>HYPERLINK("https://klasma.github.io/Logging_GOTLAND/tillsyn/A 2649-2023.docx", "A 2649-2023")</f>
        <v/>
      </c>
      <c r="Y37">
        <f>HYPERLINK("https://klasma.github.io/Logging_GOTLAND/tillsynsmail/A 2649-2023.docx", "A 2649-2023")</f>
        <v/>
      </c>
    </row>
    <row r="38" ht="15" customHeight="1">
      <c r="A38" t="inlineStr">
        <is>
          <t>A 7038-2023</t>
        </is>
      </c>
      <c r="B38" s="1" t="n">
        <v>44968</v>
      </c>
      <c r="C38" s="1" t="n">
        <v>45208</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HYPERLINK("https://klasma.github.io/Logging_GOTLAND/artfynd/A 7038-2023.xlsx", "A 7038-2023")</f>
        <v/>
      </c>
      <c r="T38">
        <f>HYPERLINK("https://klasma.github.io/Logging_GOTLAND/kartor/A 7038-2023.png", "A 7038-2023")</f>
        <v/>
      </c>
      <c r="V38">
        <f>HYPERLINK("https://klasma.github.io/Logging_GOTLAND/klagomål/A 7038-2023.docx", "A 7038-2023")</f>
        <v/>
      </c>
      <c r="W38">
        <f>HYPERLINK("https://klasma.github.io/Logging_GOTLAND/klagomålsmail/A 7038-2023.docx", "A 7038-2023")</f>
        <v/>
      </c>
      <c r="X38">
        <f>HYPERLINK("https://klasma.github.io/Logging_GOTLAND/tillsyn/A 7038-2023.docx", "A 7038-2023")</f>
        <v/>
      </c>
      <c r="Y38">
        <f>HYPERLINK("https://klasma.github.io/Logging_GOTLAND/tillsynsmail/A 7038-2023.docx", "A 7038-2023")</f>
        <v/>
      </c>
    </row>
    <row r="39" ht="15" customHeight="1">
      <c r="A39" t="inlineStr">
        <is>
          <t>A 45695-2023</t>
        </is>
      </c>
      <c r="B39" s="1" t="n">
        <v>45195</v>
      </c>
      <c r="C39" s="1" t="n">
        <v>45208</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45208</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45208</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45208</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45208</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45208</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45208</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45208</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45208</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45208</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45208</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45208</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45208</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45208</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45208</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45208</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45208</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45208</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45208</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45208</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45208</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45208</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45208</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45208</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45208</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45208</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45208</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45208</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45208</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45208</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45208</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45208</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45208</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45208</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45208</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45208</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45208</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45208</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45208</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45208</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45208</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45208</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45208</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45208</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45208</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45208</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45208</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45208</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45208</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45208</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45208</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45208</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45208</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45208</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45208</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45208</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45208</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45208</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45208</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45208</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45208</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45208</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45208</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45208</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45208</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45208</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45208</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45208</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45208</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45208</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45208</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45208</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45208</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45208</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45208</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45208</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45208</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45208</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45208</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45208</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45208</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45208</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45208</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45208</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45208</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45208</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45208</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45208</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45208</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45208</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45208</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45208</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45208</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45208</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45208</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45208</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45208</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45208</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45208</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45208</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45208</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45208</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45208</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45208</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45208</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45208</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45208</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45208</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45208</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45208</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45208</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45208</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45208</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45208</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45208</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45208</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45208</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45208</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45208</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45208</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45208</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45208</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45208</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45208</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45208</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45208</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45208</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45208</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45208</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45208</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45208</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45208</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45208</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45208</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45208</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45208</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45208</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45208</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45208</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45208</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45208</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45208</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45208</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45208</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45208</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45208</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45208</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45208</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45208</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45208</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45208</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45208</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45208</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45208</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45208</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45208</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45208</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45208</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45208</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45208</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45208</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45208</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45208</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45208</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45208</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45208</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45208</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45208</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45208</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45208</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45208</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45208</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45208</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45208</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45208</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45208</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45208</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45208</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45208</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45208</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45208</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45208</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45208</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45208</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45208</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45208</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45208</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45208</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45208</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45208</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45208</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45208</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45208</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45208</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45208</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45208</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45208</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45208</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45208</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45208</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45208</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45208</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45208</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45208</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45208</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45208</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45208</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45208</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45208</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45208</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45208</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45208</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45208</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45208</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45208</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45208</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45208</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45208</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45208</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45208</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45208</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45208</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45208</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45208</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45208</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45208</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45208</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45208</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45208</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45208</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45208</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45208</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45208</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45208</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45208</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45208</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45208</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45208</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45208</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45208</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45208</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45208</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45208</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45208</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45208</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45208</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45208</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45208</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45208</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45208</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45208</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45208</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45208</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45208</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45208</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45208</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45208</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45208</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45208</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45208</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45208</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45208</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45208</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45208</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45208</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45208</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45208</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45208</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45208</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45208</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45208</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45208</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45208</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45208</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45208</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45208</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45208</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45208</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45208</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45208</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45208</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45208</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45208</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45208</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45208</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45208</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45208</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45208</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45208</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45208</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45208</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45208</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45208</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45208</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45208</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45208</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45208</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45208</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45208</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45208</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45208</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45208</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45208</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45208</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45208</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45208</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45208</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45208</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45208</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45208</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45208</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45208</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45208</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45208</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45208</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45208</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45208</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45208</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45208</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45208</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45208</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45208</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45208</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45208</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45208</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45208</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45208</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45208</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45208</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45208</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45208</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45208</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45208</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45208</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45208</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45208</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45208</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45208</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45208</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45208</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45208</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45208</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45208</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45208</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45208</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45208</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45208</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45208</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45208</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45208</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45208</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45208</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45208</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45208</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45208</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45208</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45208</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45208</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45208</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45208</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45208</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45208</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45208</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45208</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45208</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45208</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45208</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45208</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45208</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45208</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45208</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45208</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45208</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45208</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45208</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45208</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45208</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45208</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45208</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45208</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45208</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45208</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45208</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45208</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45208</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45208</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45208</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45208</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45208</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45208</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45208</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45208</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45208</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45208</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45208</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45208</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45208</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45208</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45208</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45208</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45208</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45208</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45208</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45208</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45208</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45208</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45208</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45208</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45208</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45208</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45208</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45208</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45208</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45208</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45208</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45208</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45208</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45208</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45208</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45208</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45208</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45208</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45208</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45208</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45208</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45208</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45208</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45208</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45208</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45208</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45208</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45208</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45208</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45208</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45208</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45208</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45208</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45208</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45208</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45208</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45208</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45208</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45208</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45208</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45208</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45208</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45208</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45208</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45208</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45208</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45208</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45208</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45208</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45208</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45208</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45208</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45208</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45208</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45208</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45208</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45208</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45208</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45208</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45208</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45208</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45208</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45208</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45208</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45208</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45208</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45208</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45208</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45208</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45208</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45208</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45208</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45208</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45208</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45208</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45208</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45208</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45208</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45208</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45208</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45208</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45208</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45208</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45208</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45208</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45208</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45208</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45208</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45208</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45208</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45208</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45208</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45208</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45208</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2023-10-09T05:53:14Z</dcterms:created>
  <dcterms:modified xmlns:dcterms="http://purl.org/dc/terms/" xmlns:xsi="http://www.w3.org/2001/XMLSchema-instance" xsi:type="dcterms:W3CDTF">2023-10-09T05:53:15Z</dcterms:modified>
</cp:coreProperties>
</file>