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3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63516-2020</t>
        </is>
      </c>
      <c r="B2" s="1" t="n">
        <v>44165</v>
      </c>
      <c r="C2" s="1" t="n">
        <v>45206</v>
      </c>
      <c r="D2" t="inlineStr">
        <is>
          <t>JÖNKÖPINGS LÄN</t>
        </is>
      </c>
      <c r="E2" t="inlineStr">
        <is>
          <t>HABO</t>
        </is>
      </c>
      <c r="G2" t="n">
        <v>49.7</v>
      </c>
      <c r="H2" t="n">
        <v>1</v>
      </c>
      <c r="I2" t="n">
        <v>5</v>
      </c>
      <c r="J2" t="n">
        <v>6</v>
      </c>
      <c r="K2" t="n">
        <v>1</v>
      </c>
      <c r="L2" t="n">
        <v>1</v>
      </c>
      <c r="M2" t="n">
        <v>0</v>
      </c>
      <c r="N2" t="n">
        <v>0</v>
      </c>
      <c r="O2" t="n">
        <v>8</v>
      </c>
      <c r="P2" t="n">
        <v>2</v>
      </c>
      <c r="Q2" t="n">
        <v>13</v>
      </c>
      <c r="R2" s="2" t="inlineStr">
        <is>
          <t>Mosippa
Lakritsmusseron
Blå taggsvamp
Motaggsvamp
Orange taggsvamp
Skrovlig taggsvamp
Talltaggsvamp
Tallticka
Blomkålssvamp
Dropptaggsvamp
Mindre märgborre
Skarp dropptaggsvamp
Zontaggsvamp</t>
        </is>
      </c>
      <c r="S2">
        <f>HYPERLINK("https://klasma.github.io/Logging_HABO/artfynd/A 63516-2020.xlsx", "A 63516-2020")</f>
        <v/>
      </c>
      <c r="T2">
        <f>HYPERLINK("https://klasma.github.io/Logging_HABO/kartor/A 63516-2020.png", "A 63516-2020")</f>
        <v/>
      </c>
      <c r="V2">
        <f>HYPERLINK("https://klasma.github.io/Logging_HABO/klagomål/A 63516-2020.docx", "A 63516-2020")</f>
        <v/>
      </c>
      <c r="W2">
        <f>HYPERLINK("https://klasma.github.io/Logging_HABO/klagomålsmail/A 63516-2020.docx", "A 63516-2020")</f>
        <v/>
      </c>
      <c r="X2">
        <f>HYPERLINK("https://klasma.github.io/Logging_HABO/tillsyn/A 63516-2020.docx", "A 63516-2020")</f>
        <v/>
      </c>
      <c r="Y2">
        <f>HYPERLINK("https://klasma.github.io/Logging_HABO/tillsynsmail/A 63516-2020.docx", "A 63516-2020")</f>
        <v/>
      </c>
    </row>
    <row r="3" ht="15" customHeight="1">
      <c r="A3" t="inlineStr">
        <is>
          <t>A 35289-2019</t>
        </is>
      </c>
      <c r="B3" s="1" t="n">
        <v>43651</v>
      </c>
      <c r="C3" s="1" t="n">
        <v>45206</v>
      </c>
      <c r="D3" t="inlineStr">
        <is>
          <t>JÖNKÖPINGS LÄN</t>
        </is>
      </c>
      <c r="E3" t="inlineStr">
        <is>
          <t>HABO</t>
        </is>
      </c>
      <c r="F3" t="inlineStr">
        <is>
          <t>Allmännings- och besparingsskogar</t>
        </is>
      </c>
      <c r="G3" t="n">
        <v>6.2</v>
      </c>
      <c r="H3" t="n">
        <v>0</v>
      </c>
      <c r="I3" t="n">
        <v>3</v>
      </c>
      <c r="J3" t="n">
        <v>6</v>
      </c>
      <c r="K3" t="n">
        <v>0</v>
      </c>
      <c r="L3" t="n">
        <v>0</v>
      </c>
      <c r="M3" t="n">
        <v>0</v>
      </c>
      <c r="N3" t="n">
        <v>0</v>
      </c>
      <c r="O3" t="n">
        <v>6</v>
      </c>
      <c r="P3" t="n">
        <v>0</v>
      </c>
      <c r="Q3" t="n">
        <v>9</v>
      </c>
      <c r="R3" s="2" t="inlineStr">
        <is>
          <t>Motaggsvamp
Orange taggsvamp
Skrovlig taggsvamp
Svart taggsvamp
Talltaggsvamp
Tallticka
Dropptaggsvamp
Mindre märgborre
Zontaggsvamp</t>
        </is>
      </c>
      <c r="S3">
        <f>HYPERLINK("https://klasma.github.io/Logging_HABO/artfynd/A 35289-2019.xlsx", "A 35289-2019")</f>
        <v/>
      </c>
      <c r="T3">
        <f>HYPERLINK("https://klasma.github.io/Logging_HABO/kartor/A 35289-2019.png", "A 35289-2019")</f>
        <v/>
      </c>
      <c r="U3">
        <f>HYPERLINK("https://klasma.github.io/Logging_HABO/knärot/A 35289-2019.png", "A 35289-2019")</f>
        <v/>
      </c>
      <c r="V3">
        <f>HYPERLINK("https://klasma.github.io/Logging_HABO/klagomål/A 35289-2019.docx", "A 35289-2019")</f>
        <v/>
      </c>
      <c r="W3">
        <f>HYPERLINK("https://klasma.github.io/Logging_HABO/klagomålsmail/A 35289-2019.docx", "A 35289-2019")</f>
        <v/>
      </c>
      <c r="X3">
        <f>HYPERLINK("https://klasma.github.io/Logging_HABO/tillsyn/A 35289-2019.docx", "A 35289-2019")</f>
        <v/>
      </c>
      <c r="Y3">
        <f>HYPERLINK("https://klasma.github.io/Logging_HABO/tillsynsmail/A 35289-2019.docx", "A 35289-2019")</f>
        <v/>
      </c>
    </row>
    <row r="4" ht="15" customHeight="1">
      <c r="A4" t="inlineStr">
        <is>
          <t>A 36428-2021</t>
        </is>
      </c>
      <c r="B4" s="1" t="n">
        <v>44390</v>
      </c>
      <c r="C4" s="1" t="n">
        <v>45206</v>
      </c>
      <c r="D4" t="inlineStr">
        <is>
          <t>JÖNKÖPINGS LÄN</t>
        </is>
      </c>
      <c r="E4" t="inlineStr">
        <is>
          <t>HABO</t>
        </is>
      </c>
      <c r="G4" t="n">
        <v>2.9</v>
      </c>
      <c r="H4" t="n">
        <v>0</v>
      </c>
      <c r="I4" t="n">
        <v>2</v>
      </c>
      <c r="J4" t="n">
        <v>5</v>
      </c>
      <c r="K4" t="n">
        <v>1</v>
      </c>
      <c r="L4" t="n">
        <v>0</v>
      </c>
      <c r="M4" t="n">
        <v>0</v>
      </c>
      <c r="N4" t="n">
        <v>0</v>
      </c>
      <c r="O4" t="n">
        <v>6</v>
      </c>
      <c r="P4" t="n">
        <v>1</v>
      </c>
      <c r="Q4" t="n">
        <v>8</v>
      </c>
      <c r="R4" s="2" t="inlineStr">
        <is>
          <t>Torrmusseron
Motaggsvamp
Orange taggsvamp
Skrovlig taggsvamp
Svart taggsvamp
Svartvit taggsvamp
Dropptaggsvamp
Zontaggsvamp</t>
        </is>
      </c>
      <c r="S4">
        <f>HYPERLINK("https://klasma.github.io/Logging_HABO/artfynd/A 36428-2021.xlsx", "A 36428-2021")</f>
        <v/>
      </c>
      <c r="T4">
        <f>HYPERLINK("https://klasma.github.io/Logging_HABO/kartor/A 36428-2021.png", "A 36428-2021")</f>
        <v/>
      </c>
      <c r="V4">
        <f>HYPERLINK("https://klasma.github.io/Logging_HABO/klagomål/A 36428-2021.docx", "A 36428-2021")</f>
        <v/>
      </c>
      <c r="W4">
        <f>HYPERLINK("https://klasma.github.io/Logging_HABO/klagomålsmail/A 36428-2021.docx", "A 36428-2021")</f>
        <v/>
      </c>
      <c r="X4">
        <f>HYPERLINK("https://klasma.github.io/Logging_HABO/tillsyn/A 36428-2021.docx", "A 36428-2021")</f>
        <v/>
      </c>
      <c r="Y4">
        <f>HYPERLINK("https://klasma.github.io/Logging_HABO/tillsynsmail/A 36428-2021.docx", "A 36428-2021")</f>
        <v/>
      </c>
    </row>
    <row r="5" ht="15" customHeight="1">
      <c r="A5" t="inlineStr">
        <is>
          <t>A 35291-2019</t>
        </is>
      </c>
      <c r="B5" s="1" t="n">
        <v>43651</v>
      </c>
      <c r="C5" s="1" t="n">
        <v>45206</v>
      </c>
      <c r="D5" t="inlineStr">
        <is>
          <t>JÖNKÖPINGS LÄN</t>
        </is>
      </c>
      <c r="E5" t="inlineStr">
        <is>
          <t>HABO</t>
        </is>
      </c>
      <c r="F5" t="inlineStr">
        <is>
          <t>Allmännings- och besparingsskogar</t>
        </is>
      </c>
      <c r="G5" t="n">
        <v>8.1</v>
      </c>
      <c r="H5" t="n">
        <v>0</v>
      </c>
      <c r="I5" t="n">
        <v>2</v>
      </c>
      <c r="J5" t="n">
        <v>4</v>
      </c>
      <c r="K5" t="n">
        <v>1</v>
      </c>
      <c r="L5" t="n">
        <v>0</v>
      </c>
      <c r="M5" t="n">
        <v>0</v>
      </c>
      <c r="N5" t="n">
        <v>0</v>
      </c>
      <c r="O5" t="n">
        <v>5</v>
      </c>
      <c r="P5" t="n">
        <v>1</v>
      </c>
      <c r="Q5" t="n">
        <v>7</v>
      </c>
      <c r="R5" s="2" t="inlineStr">
        <is>
          <t>Torrmusseron
Blå taggsvamp
Motaggsvamp
Orange taggsvamp
Skrovlig taggsvamp
Dropptaggsvamp
Mindre märgborre</t>
        </is>
      </c>
      <c r="S5">
        <f>HYPERLINK("https://klasma.github.io/Logging_HABO/artfynd/A 35291-2019.xlsx", "A 35291-2019")</f>
        <v/>
      </c>
      <c r="T5">
        <f>HYPERLINK("https://klasma.github.io/Logging_HABO/kartor/A 35291-2019.png", "A 35291-2019")</f>
        <v/>
      </c>
      <c r="V5">
        <f>HYPERLINK("https://klasma.github.io/Logging_HABO/klagomål/A 35291-2019.docx", "A 35291-2019")</f>
        <v/>
      </c>
      <c r="W5">
        <f>HYPERLINK("https://klasma.github.io/Logging_HABO/klagomålsmail/A 35291-2019.docx", "A 35291-2019")</f>
        <v/>
      </c>
      <c r="X5">
        <f>HYPERLINK("https://klasma.github.io/Logging_HABO/tillsyn/A 35291-2019.docx", "A 35291-2019")</f>
        <v/>
      </c>
      <c r="Y5">
        <f>HYPERLINK("https://klasma.github.io/Logging_HABO/tillsynsmail/A 35291-2019.docx", "A 35291-2019")</f>
        <v/>
      </c>
    </row>
    <row r="6" ht="15" customHeight="1">
      <c r="A6" t="inlineStr">
        <is>
          <t>A 27640-2020</t>
        </is>
      </c>
      <c r="B6" s="1" t="n">
        <v>43993</v>
      </c>
      <c r="C6" s="1" t="n">
        <v>45206</v>
      </c>
      <c r="D6" t="inlineStr">
        <is>
          <t>JÖNKÖPINGS LÄN</t>
        </is>
      </c>
      <c r="E6" t="inlineStr">
        <is>
          <t>HABO</t>
        </is>
      </c>
      <c r="G6" t="n">
        <v>4.5</v>
      </c>
      <c r="H6" t="n">
        <v>0</v>
      </c>
      <c r="I6" t="n">
        <v>3</v>
      </c>
      <c r="J6" t="n">
        <v>2</v>
      </c>
      <c r="K6" t="n">
        <v>1</v>
      </c>
      <c r="L6" t="n">
        <v>0</v>
      </c>
      <c r="M6" t="n">
        <v>0</v>
      </c>
      <c r="N6" t="n">
        <v>0</v>
      </c>
      <c r="O6" t="n">
        <v>3</v>
      </c>
      <c r="P6" t="n">
        <v>1</v>
      </c>
      <c r="Q6" t="n">
        <v>6</v>
      </c>
      <c r="R6" s="2" t="inlineStr">
        <is>
          <t>Rotfingersvamp
Orange taggsvamp
Tallriska
Dropptaggsvamp
Mindre märgborre
Zontaggsvamp</t>
        </is>
      </c>
      <c r="S6">
        <f>HYPERLINK("https://klasma.github.io/Logging_HABO/artfynd/A 27640-2020.xlsx", "A 27640-2020")</f>
        <v/>
      </c>
      <c r="T6">
        <f>HYPERLINK("https://klasma.github.io/Logging_HABO/kartor/A 27640-2020.png", "A 27640-2020")</f>
        <v/>
      </c>
      <c r="V6">
        <f>HYPERLINK("https://klasma.github.io/Logging_HABO/klagomål/A 27640-2020.docx", "A 27640-2020")</f>
        <v/>
      </c>
      <c r="W6">
        <f>HYPERLINK("https://klasma.github.io/Logging_HABO/klagomålsmail/A 27640-2020.docx", "A 27640-2020")</f>
        <v/>
      </c>
      <c r="X6">
        <f>HYPERLINK("https://klasma.github.io/Logging_HABO/tillsyn/A 27640-2020.docx", "A 27640-2020")</f>
        <v/>
      </c>
      <c r="Y6">
        <f>HYPERLINK("https://klasma.github.io/Logging_HABO/tillsynsmail/A 27640-2020.docx", "A 27640-2020")</f>
        <v/>
      </c>
    </row>
    <row r="7" ht="15" customHeight="1">
      <c r="A7" t="inlineStr">
        <is>
          <t>A 58566-2019</t>
        </is>
      </c>
      <c r="B7" s="1" t="n">
        <v>43773</v>
      </c>
      <c r="C7" s="1" t="n">
        <v>45206</v>
      </c>
      <c r="D7" t="inlineStr">
        <is>
          <t>JÖNKÖPINGS LÄN</t>
        </is>
      </c>
      <c r="E7" t="inlineStr">
        <is>
          <t>HABO</t>
        </is>
      </c>
      <c r="G7" t="n">
        <v>4.5</v>
      </c>
      <c r="H7" t="n">
        <v>0</v>
      </c>
      <c r="I7" t="n">
        <v>3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5</v>
      </c>
      <c r="R7" s="2" t="inlineStr">
        <is>
          <t>Tallriska
Tallticka
Blomkålssvamp
Blåmossa
Dropptaggsvamp</t>
        </is>
      </c>
      <c r="S7">
        <f>HYPERLINK("https://klasma.github.io/Logging_HABO/artfynd/A 58566-2019.xlsx", "A 58566-2019")</f>
        <v/>
      </c>
      <c r="T7">
        <f>HYPERLINK("https://klasma.github.io/Logging_HABO/kartor/A 58566-2019.png", "A 58566-2019")</f>
        <v/>
      </c>
      <c r="V7">
        <f>HYPERLINK("https://klasma.github.io/Logging_HABO/klagomål/A 58566-2019.docx", "A 58566-2019")</f>
        <v/>
      </c>
      <c r="W7">
        <f>HYPERLINK("https://klasma.github.io/Logging_HABO/klagomålsmail/A 58566-2019.docx", "A 58566-2019")</f>
        <v/>
      </c>
      <c r="X7">
        <f>HYPERLINK("https://klasma.github.io/Logging_HABO/tillsyn/A 58566-2019.docx", "A 58566-2019")</f>
        <v/>
      </c>
      <c r="Y7">
        <f>HYPERLINK("https://klasma.github.io/Logging_HABO/tillsynsmail/A 58566-2019.docx", "A 58566-2019")</f>
        <v/>
      </c>
    </row>
    <row r="8" ht="15" customHeight="1">
      <c r="A8" t="inlineStr">
        <is>
          <t>A 36431-2021</t>
        </is>
      </c>
      <c r="B8" s="1" t="n">
        <v>44390</v>
      </c>
      <c r="C8" s="1" t="n">
        <v>45206</v>
      </c>
      <c r="D8" t="inlineStr">
        <is>
          <t>JÖNKÖPINGS LÄN</t>
        </is>
      </c>
      <c r="E8" t="inlineStr">
        <is>
          <t>HABO</t>
        </is>
      </c>
      <c r="G8" t="n">
        <v>3.2</v>
      </c>
      <c r="H8" t="n">
        <v>0</v>
      </c>
      <c r="I8" t="n">
        <v>3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4</v>
      </c>
      <c r="R8" s="2" t="inlineStr">
        <is>
          <t>Svart taggsvamp
Blomkålssvamp
Dropptaggsvamp
Skarp dropptaggsvamp</t>
        </is>
      </c>
      <c r="S8">
        <f>HYPERLINK("https://klasma.github.io/Logging_HABO/artfynd/A 36431-2021.xlsx", "A 36431-2021")</f>
        <v/>
      </c>
      <c r="T8">
        <f>HYPERLINK("https://klasma.github.io/Logging_HABO/kartor/A 36431-2021.png", "A 36431-2021")</f>
        <v/>
      </c>
      <c r="V8">
        <f>HYPERLINK("https://klasma.github.io/Logging_HABO/klagomål/A 36431-2021.docx", "A 36431-2021")</f>
        <v/>
      </c>
      <c r="W8">
        <f>HYPERLINK("https://klasma.github.io/Logging_HABO/klagomålsmail/A 36431-2021.docx", "A 36431-2021")</f>
        <v/>
      </c>
      <c r="X8">
        <f>HYPERLINK("https://klasma.github.io/Logging_HABO/tillsyn/A 36431-2021.docx", "A 36431-2021")</f>
        <v/>
      </c>
      <c r="Y8">
        <f>HYPERLINK("https://klasma.github.io/Logging_HABO/tillsynsmail/A 36431-2021.docx", "A 36431-2021")</f>
        <v/>
      </c>
    </row>
    <row r="9" ht="15" customHeight="1">
      <c r="A9" t="inlineStr">
        <is>
          <t>A 28832-2022</t>
        </is>
      </c>
      <c r="B9" s="1" t="n">
        <v>44749</v>
      </c>
      <c r="C9" s="1" t="n">
        <v>45206</v>
      </c>
      <c r="D9" t="inlineStr">
        <is>
          <t>JÖNKÖPINGS LÄN</t>
        </is>
      </c>
      <c r="E9" t="inlineStr">
        <is>
          <t>HABO</t>
        </is>
      </c>
      <c r="G9" t="n">
        <v>8.199999999999999</v>
      </c>
      <c r="H9" t="n">
        <v>0</v>
      </c>
      <c r="I9" t="n">
        <v>1</v>
      </c>
      <c r="J9" t="n">
        <v>2</v>
      </c>
      <c r="K9" t="n">
        <v>0</v>
      </c>
      <c r="L9" t="n">
        <v>0</v>
      </c>
      <c r="M9" t="n">
        <v>0</v>
      </c>
      <c r="N9" t="n">
        <v>0</v>
      </c>
      <c r="O9" t="n">
        <v>2</v>
      </c>
      <c r="P9" t="n">
        <v>0</v>
      </c>
      <c r="Q9" t="n">
        <v>3</v>
      </c>
      <c r="R9" s="2" t="inlineStr">
        <is>
          <t>Motaggsvamp
Skrovlig taggsvamp
Dropptaggsvamp</t>
        </is>
      </c>
      <c r="S9">
        <f>HYPERLINK("https://klasma.github.io/Logging_HABO/artfynd/A 28832-2022.xlsx", "A 28832-2022")</f>
        <v/>
      </c>
      <c r="T9">
        <f>HYPERLINK("https://klasma.github.io/Logging_HABO/kartor/A 28832-2022.png", "A 28832-2022")</f>
        <v/>
      </c>
      <c r="V9">
        <f>HYPERLINK("https://klasma.github.io/Logging_HABO/klagomål/A 28832-2022.docx", "A 28832-2022")</f>
        <v/>
      </c>
      <c r="W9">
        <f>HYPERLINK("https://klasma.github.io/Logging_HABO/klagomålsmail/A 28832-2022.docx", "A 28832-2022")</f>
        <v/>
      </c>
      <c r="X9">
        <f>HYPERLINK("https://klasma.github.io/Logging_HABO/tillsyn/A 28832-2022.docx", "A 28832-2022")</f>
        <v/>
      </c>
      <c r="Y9">
        <f>HYPERLINK("https://klasma.github.io/Logging_HABO/tillsynsmail/A 28832-2022.docx", "A 28832-2022")</f>
        <v/>
      </c>
    </row>
    <row r="10" ht="15" customHeight="1">
      <c r="A10" t="inlineStr">
        <is>
          <t>A 28842-2022</t>
        </is>
      </c>
      <c r="B10" s="1" t="n">
        <v>44749</v>
      </c>
      <c r="C10" s="1" t="n">
        <v>45206</v>
      </c>
      <c r="D10" t="inlineStr">
        <is>
          <t>JÖNKÖPINGS LÄN</t>
        </is>
      </c>
      <c r="E10" t="inlineStr">
        <is>
          <t>HABO</t>
        </is>
      </c>
      <c r="G10" t="n">
        <v>3.7</v>
      </c>
      <c r="H10" t="n">
        <v>0</v>
      </c>
      <c r="I10" t="n">
        <v>1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2</v>
      </c>
      <c r="R10" s="2" t="inlineStr">
        <is>
          <t>Skrovlig taggsvamp
Blomkålssvamp</t>
        </is>
      </c>
      <c r="S10">
        <f>HYPERLINK("https://klasma.github.io/Logging_HABO/artfynd/A 28842-2022.xlsx", "A 28842-2022")</f>
        <v/>
      </c>
      <c r="T10">
        <f>HYPERLINK("https://klasma.github.io/Logging_HABO/kartor/A 28842-2022.png", "A 28842-2022")</f>
        <v/>
      </c>
      <c r="V10">
        <f>HYPERLINK("https://klasma.github.io/Logging_HABO/klagomål/A 28842-2022.docx", "A 28842-2022")</f>
        <v/>
      </c>
      <c r="W10">
        <f>HYPERLINK("https://klasma.github.io/Logging_HABO/klagomålsmail/A 28842-2022.docx", "A 28842-2022")</f>
        <v/>
      </c>
      <c r="X10">
        <f>HYPERLINK("https://klasma.github.io/Logging_HABO/tillsyn/A 28842-2022.docx", "A 28842-2022")</f>
        <v/>
      </c>
      <c r="Y10">
        <f>HYPERLINK("https://klasma.github.io/Logging_HABO/tillsynsmail/A 28842-2022.docx", "A 28842-2022")</f>
        <v/>
      </c>
    </row>
    <row r="11" ht="15" customHeight="1">
      <c r="A11" t="inlineStr">
        <is>
          <t>A 28847-2022</t>
        </is>
      </c>
      <c r="B11" s="1" t="n">
        <v>44749</v>
      </c>
      <c r="C11" s="1" t="n">
        <v>45206</v>
      </c>
      <c r="D11" t="inlineStr">
        <is>
          <t>JÖNKÖPINGS LÄN</t>
        </is>
      </c>
      <c r="E11" t="inlineStr">
        <is>
          <t>HABO</t>
        </is>
      </c>
      <c r="G11" t="n">
        <v>8</v>
      </c>
      <c r="H11" t="n">
        <v>0</v>
      </c>
      <c r="I11" t="n">
        <v>1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2</v>
      </c>
      <c r="R11" s="2" t="inlineStr">
        <is>
          <t>Motaggsvamp
Zontaggsvamp</t>
        </is>
      </c>
      <c r="S11">
        <f>HYPERLINK("https://klasma.github.io/Logging_HABO/artfynd/A 28847-2022.xlsx", "A 28847-2022")</f>
        <v/>
      </c>
      <c r="T11">
        <f>HYPERLINK("https://klasma.github.io/Logging_HABO/kartor/A 28847-2022.png", "A 28847-2022")</f>
        <v/>
      </c>
      <c r="V11">
        <f>HYPERLINK("https://klasma.github.io/Logging_HABO/klagomål/A 28847-2022.docx", "A 28847-2022")</f>
        <v/>
      </c>
      <c r="W11">
        <f>HYPERLINK("https://klasma.github.io/Logging_HABO/klagomålsmail/A 28847-2022.docx", "A 28847-2022")</f>
        <v/>
      </c>
      <c r="X11">
        <f>HYPERLINK("https://klasma.github.io/Logging_HABO/tillsyn/A 28847-2022.docx", "A 28847-2022")</f>
        <v/>
      </c>
      <c r="Y11">
        <f>HYPERLINK("https://klasma.github.io/Logging_HABO/tillsynsmail/A 28847-2022.docx", "A 28847-2022")</f>
        <v/>
      </c>
    </row>
    <row r="12" ht="15" customHeight="1">
      <c r="A12" t="inlineStr">
        <is>
          <t>A 29448-2023</t>
        </is>
      </c>
      <c r="B12" s="1" t="n">
        <v>45106</v>
      </c>
      <c r="C12" s="1" t="n">
        <v>45206</v>
      </c>
      <c r="D12" t="inlineStr">
        <is>
          <t>JÖNKÖPINGS LÄN</t>
        </is>
      </c>
      <c r="E12" t="inlineStr">
        <is>
          <t>HABO</t>
        </is>
      </c>
      <c r="G12" t="n">
        <v>4.6</v>
      </c>
      <c r="H12" t="n">
        <v>0</v>
      </c>
      <c r="I12" t="n">
        <v>1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2</v>
      </c>
      <c r="R12" s="2" t="inlineStr">
        <is>
          <t>Sexfläckig bastardsvärmare
Guldlockmossa</t>
        </is>
      </c>
      <c r="S12">
        <f>HYPERLINK("https://klasma.github.io/Logging_HABO/artfynd/A 29448-2023.xlsx", "A 29448-2023")</f>
        <v/>
      </c>
      <c r="T12">
        <f>HYPERLINK("https://klasma.github.io/Logging_HABO/kartor/A 29448-2023.png", "A 29448-2023")</f>
        <v/>
      </c>
      <c r="V12">
        <f>HYPERLINK("https://klasma.github.io/Logging_HABO/klagomål/A 29448-2023.docx", "A 29448-2023")</f>
        <v/>
      </c>
      <c r="W12">
        <f>HYPERLINK("https://klasma.github.io/Logging_HABO/klagomålsmail/A 29448-2023.docx", "A 29448-2023")</f>
        <v/>
      </c>
      <c r="X12">
        <f>HYPERLINK("https://klasma.github.io/Logging_HABO/tillsyn/A 29448-2023.docx", "A 29448-2023")</f>
        <v/>
      </c>
      <c r="Y12">
        <f>HYPERLINK("https://klasma.github.io/Logging_HABO/tillsynsmail/A 29448-2023.docx", "A 29448-2023")</f>
        <v/>
      </c>
    </row>
    <row r="13" ht="15" customHeight="1">
      <c r="A13" t="inlineStr">
        <is>
          <t>A 53298-2022</t>
        </is>
      </c>
      <c r="B13" s="1" t="n">
        <v>44877</v>
      </c>
      <c r="C13" s="1" t="n">
        <v>45206</v>
      </c>
      <c r="D13" t="inlineStr">
        <is>
          <t>JÖNKÖPINGS LÄN</t>
        </is>
      </c>
      <c r="E13" t="inlineStr">
        <is>
          <t>HABO</t>
        </is>
      </c>
      <c r="G13" t="n">
        <v>2.5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Skarp dropptaggsvamp</t>
        </is>
      </c>
      <c r="S13">
        <f>HYPERLINK("https://klasma.github.io/Logging_HABO/artfynd/A 53298-2022.xlsx", "A 53298-2022")</f>
        <v/>
      </c>
      <c r="T13">
        <f>HYPERLINK("https://klasma.github.io/Logging_HABO/kartor/A 53298-2022.png", "A 53298-2022")</f>
        <v/>
      </c>
      <c r="V13">
        <f>HYPERLINK("https://klasma.github.io/Logging_HABO/klagomål/A 53298-2022.docx", "A 53298-2022")</f>
        <v/>
      </c>
      <c r="W13">
        <f>HYPERLINK("https://klasma.github.io/Logging_HABO/klagomålsmail/A 53298-2022.docx", "A 53298-2022")</f>
        <v/>
      </c>
      <c r="X13">
        <f>HYPERLINK("https://klasma.github.io/Logging_HABO/tillsyn/A 53298-2022.docx", "A 53298-2022")</f>
        <v/>
      </c>
      <c r="Y13">
        <f>HYPERLINK("https://klasma.github.io/Logging_HABO/tillsynsmail/A 53298-2022.docx", "A 53298-2022")</f>
        <v/>
      </c>
    </row>
    <row r="14" ht="15" customHeight="1">
      <c r="A14" t="inlineStr">
        <is>
          <t>A 45307-2018</t>
        </is>
      </c>
      <c r="B14" s="1" t="n">
        <v>43360</v>
      </c>
      <c r="C14" s="1" t="n">
        <v>45206</v>
      </c>
      <c r="D14" t="inlineStr">
        <is>
          <t>JÖNKÖPINGS LÄN</t>
        </is>
      </c>
      <c r="E14" t="inlineStr">
        <is>
          <t>HABO</t>
        </is>
      </c>
      <c r="G14" t="n">
        <v>0.9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  <c r="U14">
        <f>HYPERLINK("https://klasma.github.io/Logging_HABO/knärot/A 45307-2018.png", "A 45307-2018")</f>
        <v/>
      </c>
      <c r="V14">
        <f>HYPERLINK("https://klasma.github.io/Logging_HABO/klagomål/A 45307-2018.docx", "A 45307-2018")</f>
        <v/>
      </c>
      <c r="W14">
        <f>HYPERLINK("https://klasma.github.io/Logging_HABO/klagomålsmail/A 45307-2018.docx", "A 45307-2018")</f>
        <v/>
      </c>
      <c r="X14">
        <f>HYPERLINK("https://klasma.github.io/Logging_HABO/tillsyn/A 45307-2018.docx", "A 45307-2018")</f>
        <v/>
      </c>
      <c r="Y14">
        <f>HYPERLINK("https://klasma.github.io/Logging_HABO/tillsynsmail/A 45307-2018.docx", "A 45307-2018")</f>
        <v/>
      </c>
    </row>
    <row r="15" ht="15" customHeight="1">
      <c r="A15" t="inlineStr">
        <is>
          <t>A 54646-2018</t>
        </is>
      </c>
      <c r="B15" s="1" t="n">
        <v>43395</v>
      </c>
      <c r="C15" s="1" t="n">
        <v>45206</v>
      </c>
      <c r="D15" t="inlineStr">
        <is>
          <t>JÖNKÖPINGS LÄN</t>
        </is>
      </c>
      <c r="E15" t="inlineStr">
        <is>
          <t>HABO</t>
        </is>
      </c>
      <c r="G15" t="n">
        <v>5.3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54820-2018</t>
        </is>
      </c>
      <c r="B16" s="1" t="n">
        <v>43396</v>
      </c>
      <c r="C16" s="1" t="n">
        <v>45206</v>
      </c>
      <c r="D16" t="inlineStr">
        <is>
          <t>JÖNKÖPINGS LÄN</t>
        </is>
      </c>
      <c r="E16" t="inlineStr">
        <is>
          <t>HABO</t>
        </is>
      </c>
      <c r="F16" t="inlineStr">
        <is>
          <t>Sveaskog</t>
        </is>
      </c>
      <c r="G16" t="n">
        <v>4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61584-2018</t>
        </is>
      </c>
      <c r="B17" s="1" t="n">
        <v>43413</v>
      </c>
      <c r="C17" s="1" t="n">
        <v>45206</v>
      </c>
      <c r="D17" t="inlineStr">
        <is>
          <t>JÖNKÖPINGS LÄN</t>
        </is>
      </c>
      <c r="E17" t="inlineStr">
        <is>
          <t>HABO</t>
        </is>
      </c>
      <c r="G17" t="n">
        <v>2.1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69362-2018</t>
        </is>
      </c>
      <c r="B18" s="1" t="n">
        <v>43446</v>
      </c>
      <c r="C18" s="1" t="n">
        <v>45206</v>
      </c>
      <c r="D18" t="inlineStr">
        <is>
          <t>JÖNKÖPINGS LÄN</t>
        </is>
      </c>
      <c r="E18" t="inlineStr">
        <is>
          <t>HABO</t>
        </is>
      </c>
      <c r="G18" t="n">
        <v>9.199999999999999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71084-2018</t>
        </is>
      </c>
      <c r="B19" s="1" t="n">
        <v>43452</v>
      </c>
      <c r="C19" s="1" t="n">
        <v>45206</v>
      </c>
      <c r="D19" t="inlineStr">
        <is>
          <t>JÖNKÖPINGS LÄN</t>
        </is>
      </c>
      <c r="E19" t="inlineStr">
        <is>
          <t>HABO</t>
        </is>
      </c>
      <c r="G19" t="n">
        <v>7.7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1716-2019</t>
        </is>
      </c>
      <c r="B20" s="1" t="n">
        <v>43474</v>
      </c>
      <c r="C20" s="1" t="n">
        <v>45206</v>
      </c>
      <c r="D20" t="inlineStr">
        <is>
          <t>JÖNKÖPINGS LÄN</t>
        </is>
      </c>
      <c r="E20" t="inlineStr">
        <is>
          <t>HABO</t>
        </is>
      </c>
      <c r="G20" t="n">
        <v>4.6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2995-2019</t>
        </is>
      </c>
      <c r="B21" s="1" t="n">
        <v>43479</v>
      </c>
      <c r="C21" s="1" t="n">
        <v>45206</v>
      </c>
      <c r="D21" t="inlineStr">
        <is>
          <t>JÖNKÖPINGS LÄN</t>
        </is>
      </c>
      <c r="E21" t="inlineStr">
        <is>
          <t>HABO</t>
        </is>
      </c>
      <c r="G21" t="n">
        <v>9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3460-2019</t>
        </is>
      </c>
      <c r="B22" s="1" t="n">
        <v>43481</v>
      </c>
      <c r="C22" s="1" t="n">
        <v>45206</v>
      </c>
      <c r="D22" t="inlineStr">
        <is>
          <t>JÖNKÖPINGS LÄN</t>
        </is>
      </c>
      <c r="E22" t="inlineStr">
        <is>
          <t>HABO</t>
        </is>
      </c>
      <c r="F22" t="inlineStr">
        <is>
          <t>Kommuner</t>
        </is>
      </c>
      <c r="G22" t="n">
        <v>0.9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8177-2019</t>
        </is>
      </c>
      <c r="B23" s="1" t="n">
        <v>43501</v>
      </c>
      <c r="C23" s="1" t="n">
        <v>45206</v>
      </c>
      <c r="D23" t="inlineStr">
        <is>
          <t>JÖNKÖPINGS LÄN</t>
        </is>
      </c>
      <c r="E23" t="inlineStr">
        <is>
          <t>HABO</t>
        </is>
      </c>
      <c r="G23" t="n">
        <v>1.1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9709-2019</t>
        </is>
      </c>
      <c r="B24" s="1" t="n">
        <v>43508</v>
      </c>
      <c r="C24" s="1" t="n">
        <v>45206</v>
      </c>
      <c r="D24" t="inlineStr">
        <is>
          <t>JÖNKÖPINGS LÄN</t>
        </is>
      </c>
      <c r="E24" t="inlineStr">
        <is>
          <t>HABO</t>
        </is>
      </c>
      <c r="G24" t="n">
        <v>1.5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11220-2019</t>
        </is>
      </c>
      <c r="B25" s="1" t="n">
        <v>43516</v>
      </c>
      <c r="C25" s="1" t="n">
        <v>45206</v>
      </c>
      <c r="D25" t="inlineStr">
        <is>
          <t>JÖNKÖPINGS LÄN</t>
        </is>
      </c>
      <c r="E25" t="inlineStr">
        <is>
          <t>HABO</t>
        </is>
      </c>
      <c r="G25" t="n">
        <v>1.2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11369-2019</t>
        </is>
      </c>
      <c r="B26" s="1" t="n">
        <v>43517</v>
      </c>
      <c r="C26" s="1" t="n">
        <v>45206</v>
      </c>
      <c r="D26" t="inlineStr">
        <is>
          <t>JÖNKÖPINGS LÄN</t>
        </is>
      </c>
      <c r="E26" t="inlineStr">
        <is>
          <t>HABO</t>
        </is>
      </c>
      <c r="G26" t="n">
        <v>0.4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17611-2019</t>
        </is>
      </c>
      <c r="B27" s="1" t="n">
        <v>43555</v>
      </c>
      <c r="C27" s="1" t="n">
        <v>45206</v>
      </c>
      <c r="D27" t="inlineStr">
        <is>
          <t>JÖNKÖPINGS LÄN</t>
        </is>
      </c>
      <c r="E27" t="inlineStr">
        <is>
          <t>HABO</t>
        </is>
      </c>
      <c r="G27" t="n">
        <v>7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20147-2019</t>
        </is>
      </c>
      <c r="B28" s="1" t="n">
        <v>43570</v>
      </c>
      <c r="C28" s="1" t="n">
        <v>45206</v>
      </c>
      <c r="D28" t="inlineStr">
        <is>
          <t>JÖNKÖPINGS LÄN</t>
        </is>
      </c>
      <c r="E28" t="inlineStr">
        <is>
          <t>HABO</t>
        </is>
      </c>
      <c r="G28" t="n">
        <v>0.7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29504-2019</t>
        </is>
      </c>
      <c r="B29" s="1" t="n">
        <v>43627</v>
      </c>
      <c r="C29" s="1" t="n">
        <v>45206</v>
      </c>
      <c r="D29" t="inlineStr">
        <is>
          <t>JÖNKÖPINGS LÄN</t>
        </is>
      </c>
      <c r="E29" t="inlineStr">
        <is>
          <t>HABO</t>
        </is>
      </c>
      <c r="G29" t="n">
        <v>1.3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31123-2019</t>
        </is>
      </c>
      <c r="B30" s="1" t="n">
        <v>43640</v>
      </c>
      <c r="C30" s="1" t="n">
        <v>45206</v>
      </c>
      <c r="D30" t="inlineStr">
        <is>
          <t>JÖNKÖPINGS LÄN</t>
        </is>
      </c>
      <c r="E30" t="inlineStr">
        <is>
          <t>HABO</t>
        </is>
      </c>
      <c r="G30" t="n">
        <v>5.1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34785-2019</t>
        </is>
      </c>
      <c r="B31" s="1" t="n">
        <v>43658</v>
      </c>
      <c r="C31" s="1" t="n">
        <v>45206</v>
      </c>
      <c r="D31" t="inlineStr">
        <is>
          <t>JÖNKÖPINGS LÄN</t>
        </is>
      </c>
      <c r="E31" t="inlineStr">
        <is>
          <t>HABO</t>
        </is>
      </c>
      <c r="G31" t="n">
        <v>5.5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39374-2019</t>
        </is>
      </c>
      <c r="B32" s="1" t="n">
        <v>43690</v>
      </c>
      <c r="C32" s="1" t="n">
        <v>45206</v>
      </c>
      <c r="D32" t="inlineStr">
        <is>
          <t>JÖNKÖPINGS LÄN</t>
        </is>
      </c>
      <c r="E32" t="inlineStr">
        <is>
          <t>HABO</t>
        </is>
      </c>
      <c r="G32" t="n">
        <v>1.5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39535-2019</t>
        </is>
      </c>
      <c r="B33" s="1" t="n">
        <v>43691</v>
      </c>
      <c r="C33" s="1" t="n">
        <v>45206</v>
      </c>
      <c r="D33" t="inlineStr">
        <is>
          <t>JÖNKÖPINGS LÄN</t>
        </is>
      </c>
      <c r="E33" t="inlineStr">
        <is>
          <t>HABO</t>
        </is>
      </c>
      <c r="G33" t="n">
        <v>1.2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48913-2019</t>
        </is>
      </c>
      <c r="B34" s="1" t="n">
        <v>43728</v>
      </c>
      <c r="C34" s="1" t="n">
        <v>45206</v>
      </c>
      <c r="D34" t="inlineStr">
        <is>
          <t>JÖNKÖPINGS LÄN</t>
        </is>
      </c>
      <c r="E34" t="inlineStr">
        <is>
          <t>HABO</t>
        </is>
      </c>
      <c r="G34" t="n">
        <v>0.5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49790-2019</t>
        </is>
      </c>
      <c r="B35" s="1" t="n">
        <v>43733</v>
      </c>
      <c r="C35" s="1" t="n">
        <v>45206</v>
      </c>
      <c r="D35" t="inlineStr">
        <is>
          <t>JÖNKÖPINGS LÄN</t>
        </is>
      </c>
      <c r="E35" t="inlineStr">
        <is>
          <t>HABO</t>
        </is>
      </c>
      <c r="F35" t="inlineStr">
        <is>
          <t>Sveaskog</t>
        </is>
      </c>
      <c r="G35" t="n">
        <v>1.4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53926-2019</t>
        </is>
      </c>
      <c r="B36" s="1" t="n">
        <v>43742</v>
      </c>
      <c r="C36" s="1" t="n">
        <v>45206</v>
      </c>
      <c r="D36" t="inlineStr">
        <is>
          <t>JÖNKÖPINGS LÄN</t>
        </is>
      </c>
      <c r="E36" t="inlineStr">
        <is>
          <t>HABO</t>
        </is>
      </c>
      <c r="G36" t="n">
        <v>0.2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58746-2019</t>
        </is>
      </c>
      <c r="B37" s="1" t="n">
        <v>43773</v>
      </c>
      <c r="C37" s="1" t="n">
        <v>45206</v>
      </c>
      <c r="D37" t="inlineStr">
        <is>
          <t>JÖNKÖPINGS LÄN</t>
        </is>
      </c>
      <c r="E37" t="inlineStr">
        <is>
          <t>HABO</t>
        </is>
      </c>
      <c r="G37" t="n">
        <v>13.4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58447-2019</t>
        </is>
      </c>
      <c r="B38" s="1" t="n">
        <v>43773</v>
      </c>
      <c r="C38" s="1" t="n">
        <v>45206</v>
      </c>
      <c r="D38" t="inlineStr">
        <is>
          <t>JÖNKÖPINGS LÄN</t>
        </is>
      </c>
      <c r="E38" t="inlineStr">
        <is>
          <t>HABO</t>
        </is>
      </c>
      <c r="G38" t="n">
        <v>0.7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59764-2019</t>
        </is>
      </c>
      <c r="B39" s="1" t="n">
        <v>43776</v>
      </c>
      <c r="C39" s="1" t="n">
        <v>45206</v>
      </c>
      <c r="D39" t="inlineStr">
        <is>
          <t>JÖNKÖPINGS LÄN</t>
        </is>
      </c>
      <c r="E39" t="inlineStr">
        <is>
          <t>HABO</t>
        </is>
      </c>
      <c r="G39" t="n">
        <v>0.8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59768-2019</t>
        </is>
      </c>
      <c r="B40" s="1" t="n">
        <v>43776</v>
      </c>
      <c r="C40" s="1" t="n">
        <v>45206</v>
      </c>
      <c r="D40" t="inlineStr">
        <is>
          <t>JÖNKÖPINGS LÄN</t>
        </is>
      </c>
      <c r="E40" t="inlineStr">
        <is>
          <t>HABO</t>
        </is>
      </c>
      <c r="G40" t="n">
        <v>0.9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60518-2019</t>
        </is>
      </c>
      <c r="B41" s="1" t="n">
        <v>43781</v>
      </c>
      <c r="C41" s="1" t="n">
        <v>45206</v>
      </c>
      <c r="D41" t="inlineStr">
        <is>
          <t>JÖNKÖPINGS LÄN</t>
        </is>
      </c>
      <c r="E41" t="inlineStr">
        <is>
          <t>HABO</t>
        </is>
      </c>
      <c r="F41" t="inlineStr">
        <is>
          <t>Sveaskog</t>
        </is>
      </c>
      <c r="G41" t="n">
        <v>1.9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60520-2019</t>
        </is>
      </c>
      <c r="B42" s="1" t="n">
        <v>43781</v>
      </c>
      <c r="C42" s="1" t="n">
        <v>45206</v>
      </c>
      <c r="D42" t="inlineStr">
        <is>
          <t>JÖNKÖPINGS LÄN</t>
        </is>
      </c>
      <c r="E42" t="inlineStr">
        <is>
          <t>HABO</t>
        </is>
      </c>
      <c r="F42" t="inlineStr">
        <is>
          <t>Sveaskog</t>
        </is>
      </c>
      <c r="G42" t="n">
        <v>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61420-2019</t>
        </is>
      </c>
      <c r="B43" s="1" t="n">
        <v>43783</v>
      </c>
      <c r="C43" s="1" t="n">
        <v>45206</v>
      </c>
      <c r="D43" t="inlineStr">
        <is>
          <t>JÖNKÖPINGS LÄN</t>
        </is>
      </c>
      <c r="E43" t="inlineStr">
        <is>
          <t>HABO</t>
        </is>
      </c>
      <c r="G43" t="n">
        <v>1.1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62647-2019</t>
        </is>
      </c>
      <c r="B44" s="1" t="n">
        <v>43789</v>
      </c>
      <c r="C44" s="1" t="n">
        <v>45206</v>
      </c>
      <c r="D44" t="inlineStr">
        <is>
          <t>JÖNKÖPINGS LÄN</t>
        </is>
      </c>
      <c r="E44" t="inlineStr">
        <is>
          <t>HABO</t>
        </is>
      </c>
      <c r="G44" t="n">
        <v>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64751-2019</t>
        </is>
      </c>
      <c r="B45" s="1" t="n">
        <v>43801</v>
      </c>
      <c r="C45" s="1" t="n">
        <v>45206</v>
      </c>
      <c r="D45" t="inlineStr">
        <is>
          <t>JÖNKÖPINGS LÄN</t>
        </is>
      </c>
      <c r="E45" t="inlineStr">
        <is>
          <t>HABO</t>
        </is>
      </c>
      <c r="G45" t="n">
        <v>3.6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4175-2020</t>
        </is>
      </c>
      <c r="B46" s="1" t="n">
        <v>43857</v>
      </c>
      <c r="C46" s="1" t="n">
        <v>45206</v>
      </c>
      <c r="D46" t="inlineStr">
        <is>
          <t>JÖNKÖPINGS LÄN</t>
        </is>
      </c>
      <c r="E46" t="inlineStr">
        <is>
          <t>HABO</t>
        </is>
      </c>
      <c r="F46" t="inlineStr">
        <is>
          <t>Kyrkan</t>
        </is>
      </c>
      <c r="G46" t="n">
        <v>1.5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4675-2020</t>
        </is>
      </c>
      <c r="B47" s="1" t="n">
        <v>43858</v>
      </c>
      <c r="C47" s="1" t="n">
        <v>45206</v>
      </c>
      <c r="D47" t="inlineStr">
        <is>
          <t>JÖNKÖPINGS LÄN</t>
        </is>
      </c>
      <c r="E47" t="inlineStr">
        <is>
          <t>HABO</t>
        </is>
      </c>
      <c r="G47" t="n">
        <v>2.8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4684-2020</t>
        </is>
      </c>
      <c r="B48" s="1" t="n">
        <v>43858</v>
      </c>
      <c r="C48" s="1" t="n">
        <v>45206</v>
      </c>
      <c r="D48" t="inlineStr">
        <is>
          <t>JÖNKÖPINGS LÄN</t>
        </is>
      </c>
      <c r="E48" t="inlineStr">
        <is>
          <t>HABO</t>
        </is>
      </c>
      <c r="G48" t="n">
        <v>3.5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19956-2020</t>
        </is>
      </c>
      <c r="B49" s="1" t="n">
        <v>43943</v>
      </c>
      <c r="C49" s="1" t="n">
        <v>45206</v>
      </c>
      <c r="D49" t="inlineStr">
        <is>
          <t>JÖNKÖPINGS LÄN</t>
        </is>
      </c>
      <c r="E49" t="inlineStr">
        <is>
          <t>HABO</t>
        </is>
      </c>
      <c r="G49" t="n">
        <v>0.7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28729-2020</t>
        </is>
      </c>
      <c r="B50" s="1" t="n">
        <v>43999</v>
      </c>
      <c r="C50" s="1" t="n">
        <v>45206</v>
      </c>
      <c r="D50" t="inlineStr">
        <is>
          <t>JÖNKÖPINGS LÄN</t>
        </is>
      </c>
      <c r="E50" t="inlineStr">
        <is>
          <t>HABO</t>
        </is>
      </c>
      <c r="G50" t="n">
        <v>1.2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33272-2020</t>
        </is>
      </c>
      <c r="B51" s="1" t="n">
        <v>44022</v>
      </c>
      <c r="C51" s="1" t="n">
        <v>45206</v>
      </c>
      <c r="D51" t="inlineStr">
        <is>
          <t>JÖNKÖPINGS LÄN</t>
        </is>
      </c>
      <c r="E51" t="inlineStr">
        <is>
          <t>HABO</t>
        </is>
      </c>
      <c r="F51" t="inlineStr">
        <is>
          <t>Sveaskog</t>
        </is>
      </c>
      <c r="G51" t="n">
        <v>1.9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36230-2020</t>
        </is>
      </c>
      <c r="B52" s="1" t="n">
        <v>44049</v>
      </c>
      <c r="C52" s="1" t="n">
        <v>45206</v>
      </c>
      <c r="D52" t="inlineStr">
        <is>
          <t>JÖNKÖPINGS LÄN</t>
        </is>
      </c>
      <c r="E52" t="inlineStr">
        <is>
          <t>HABO</t>
        </is>
      </c>
      <c r="G52" t="n">
        <v>2.5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55788-2020</t>
        </is>
      </c>
      <c r="B53" s="1" t="n">
        <v>44132</v>
      </c>
      <c r="C53" s="1" t="n">
        <v>45206</v>
      </c>
      <c r="D53" t="inlineStr">
        <is>
          <t>JÖNKÖPINGS LÄN</t>
        </is>
      </c>
      <c r="E53" t="inlineStr">
        <is>
          <t>HABO</t>
        </is>
      </c>
      <c r="F53" t="inlineStr">
        <is>
          <t>Sveaskog</t>
        </is>
      </c>
      <c r="G53" t="n">
        <v>1.8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56917-2020</t>
        </is>
      </c>
      <c r="B54" s="1" t="n">
        <v>44137</v>
      </c>
      <c r="C54" s="1" t="n">
        <v>45206</v>
      </c>
      <c r="D54" t="inlineStr">
        <is>
          <t>JÖNKÖPINGS LÄN</t>
        </is>
      </c>
      <c r="E54" t="inlineStr">
        <is>
          <t>HABO</t>
        </is>
      </c>
      <c r="G54" t="n">
        <v>0.5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64669-2020</t>
        </is>
      </c>
      <c r="B55" s="1" t="n">
        <v>44169</v>
      </c>
      <c r="C55" s="1" t="n">
        <v>45206</v>
      </c>
      <c r="D55" t="inlineStr">
        <is>
          <t>JÖNKÖPINGS LÄN</t>
        </is>
      </c>
      <c r="E55" t="inlineStr">
        <is>
          <t>HABO</t>
        </is>
      </c>
      <c r="G55" t="n">
        <v>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65890-2020</t>
        </is>
      </c>
      <c r="B56" s="1" t="n">
        <v>44174</v>
      </c>
      <c r="C56" s="1" t="n">
        <v>45206</v>
      </c>
      <c r="D56" t="inlineStr">
        <is>
          <t>JÖNKÖPINGS LÄN</t>
        </is>
      </c>
      <c r="E56" t="inlineStr">
        <is>
          <t>HABO</t>
        </is>
      </c>
      <c r="G56" t="n">
        <v>0.8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1388-2021</t>
        </is>
      </c>
      <c r="B57" s="1" t="n">
        <v>44208</v>
      </c>
      <c r="C57" s="1" t="n">
        <v>45206</v>
      </c>
      <c r="D57" t="inlineStr">
        <is>
          <t>JÖNKÖPINGS LÄN</t>
        </is>
      </c>
      <c r="E57" t="inlineStr">
        <is>
          <t>HABO</t>
        </is>
      </c>
      <c r="G57" t="n">
        <v>1.7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1396-2021</t>
        </is>
      </c>
      <c r="B58" s="1" t="n">
        <v>44208</v>
      </c>
      <c r="C58" s="1" t="n">
        <v>45206</v>
      </c>
      <c r="D58" t="inlineStr">
        <is>
          <t>JÖNKÖPINGS LÄN</t>
        </is>
      </c>
      <c r="E58" t="inlineStr">
        <is>
          <t>HABO</t>
        </is>
      </c>
      <c r="G58" t="n">
        <v>0.9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1400-2021</t>
        </is>
      </c>
      <c r="B59" s="1" t="n">
        <v>44208</v>
      </c>
      <c r="C59" s="1" t="n">
        <v>45206</v>
      </c>
      <c r="D59" t="inlineStr">
        <is>
          <t>JÖNKÖPINGS LÄN</t>
        </is>
      </c>
      <c r="E59" t="inlineStr">
        <is>
          <t>HABO</t>
        </is>
      </c>
      <c r="G59" t="n">
        <v>0.8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1412-2021</t>
        </is>
      </c>
      <c r="B60" s="1" t="n">
        <v>44208</v>
      </c>
      <c r="C60" s="1" t="n">
        <v>45206</v>
      </c>
      <c r="D60" t="inlineStr">
        <is>
          <t>JÖNKÖPINGS LÄN</t>
        </is>
      </c>
      <c r="E60" t="inlineStr">
        <is>
          <t>HABO</t>
        </is>
      </c>
      <c r="G60" t="n">
        <v>1.1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7070-2021</t>
        </is>
      </c>
      <c r="B61" s="1" t="n">
        <v>44237</v>
      </c>
      <c r="C61" s="1" t="n">
        <v>45206</v>
      </c>
      <c r="D61" t="inlineStr">
        <is>
          <t>JÖNKÖPINGS LÄN</t>
        </is>
      </c>
      <c r="E61" t="inlineStr">
        <is>
          <t>HABO</t>
        </is>
      </c>
      <c r="G61" t="n">
        <v>0.9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7069-2021</t>
        </is>
      </c>
      <c r="B62" s="1" t="n">
        <v>44237</v>
      </c>
      <c r="C62" s="1" t="n">
        <v>45206</v>
      </c>
      <c r="D62" t="inlineStr">
        <is>
          <t>JÖNKÖPINGS LÄN</t>
        </is>
      </c>
      <c r="E62" t="inlineStr">
        <is>
          <t>HABO</t>
        </is>
      </c>
      <c r="G62" t="n">
        <v>2.4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13609-2021</t>
        </is>
      </c>
      <c r="B63" s="1" t="n">
        <v>44274</v>
      </c>
      <c r="C63" s="1" t="n">
        <v>45206</v>
      </c>
      <c r="D63" t="inlineStr">
        <is>
          <t>JÖNKÖPINGS LÄN</t>
        </is>
      </c>
      <c r="E63" t="inlineStr">
        <is>
          <t>HABO</t>
        </is>
      </c>
      <c r="G63" t="n">
        <v>0.9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23625-2021</t>
        </is>
      </c>
      <c r="B64" s="1" t="n">
        <v>44334</v>
      </c>
      <c r="C64" s="1" t="n">
        <v>45206</v>
      </c>
      <c r="D64" t="inlineStr">
        <is>
          <t>JÖNKÖPINGS LÄN</t>
        </is>
      </c>
      <c r="E64" t="inlineStr">
        <is>
          <t>HABO</t>
        </is>
      </c>
      <c r="G64" t="n">
        <v>0.4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28977-2021</t>
        </is>
      </c>
      <c r="B65" s="1" t="n">
        <v>44358</v>
      </c>
      <c r="C65" s="1" t="n">
        <v>45206</v>
      </c>
      <c r="D65" t="inlineStr">
        <is>
          <t>JÖNKÖPINGS LÄN</t>
        </is>
      </c>
      <c r="E65" t="inlineStr">
        <is>
          <t>HABO</t>
        </is>
      </c>
      <c r="F65" t="inlineStr">
        <is>
          <t>Sveaskog</t>
        </is>
      </c>
      <c r="G65" t="n">
        <v>2.6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29865-2021</t>
        </is>
      </c>
      <c r="B66" s="1" t="n">
        <v>44362</v>
      </c>
      <c r="C66" s="1" t="n">
        <v>45206</v>
      </c>
      <c r="D66" t="inlineStr">
        <is>
          <t>JÖNKÖPINGS LÄN</t>
        </is>
      </c>
      <c r="E66" t="inlineStr">
        <is>
          <t>HABO</t>
        </is>
      </c>
      <c r="G66" t="n">
        <v>0.7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34734-2021</t>
        </is>
      </c>
      <c r="B67" s="1" t="n">
        <v>44382</v>
      </c>
      <c r="C67" s="1" t="n">
        <v>45206</v>
      </c>
      <c r="D67" t="inlineStr">
        <is>
          <t>JÖNKÖPINGS LÄN</t>
        </is>
      </c>
      <c r="E67" t="inlineStr">
        <is>
          <t>HABO</t>
        </is>
      </c>
      <c r="G67" t="n">
        <v>7.4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35115-2021</t>
        </is>
      </c>
      <c r="B68" s="1" t="n">
        <v>44384</v>
      </c>
      <c r="C68" s="1" t="n">
        <v>45206</v>
      </c>
      <c r="D68" t="inlineStr">
        <is>
          <t>JÖNKÖPINGS LÄN</t>
        </is>
      </c>
      <c r="E68" t="inlineStr">
        <is>
          <t>HABO</t>
        </is>
      </c>
      <c r="G68" t="n">
        <v>8.4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40575-2021</t>
        </is>
      </c>
      <c r="B69" s="1" t="n">
        <v>44420</v>
      </c>
      <c r="C69" s="1" t="n">
        <v>45206</v>
      </c>
      <c r="D69" t="inlineStr">
        <is>
          <t>JÖNKÖPINGS LÄN</t>
        </is>
      </c>
      <c r="E69" t="inlineStr">
        <is>
          <t>HABO</t>
        </is>
      </c>
      <c r="G69" t="n">
        <v>3.2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41226-2021</t>
        </is>
      </c>
      <c r="B70" s="1" t="n">
        <v>44424</v>
      </c>
      <c r="C70" s="1" t="n">
        <v>45206</v>
      </c>
      <c r="D70" t="inlineStr">
        <is>
          <t>JÖNKÖPINGS LÄN</t>
        </is>
      </c>
      <c r="E70" t="inlineStr">
        <is>
          <t>HABO</t>
        </is>
      </c>
      <c r="G70" t="n">
        <v>0.5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41694-2021</t>
        </is>
      </c>
      <c r="B71" s="1" t="n">
        <v>44425</v>
      </c>
      <c r="C71" s="1" t="n">
        <v>45206</v>
      </c>
      <c r="D71" t="inlineStr">
        <is>
          <t>JÖNKÖPINGS LÄN</t>
        </is>
      </c>
      <c r="E71" t="inlineStr">
        <is>
          <t>HABO</t>
        </is>
      </c>
      <c r="G71" t="n">
        <v>2.3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45684-2021</t>
        </is>
      </c>
      <c r="B72" s="1" t="n">
        <v>44441</v>
      </c>
      <c r="C72" s="1" t="n">
        <v>45206</v>
      </c>
      <c r="D72" t="inlineStr">
        <is>
          <t>JÖNKÖPINGS LÄN</t>
        </is>
      </c>
      <c r="E72" t="inlineStr">
        <is>
          <t>HABO</t>
        </is>
      </c>
      <c r="G72" t="n">
        <v>0.4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51366-2021</t>
        </is>
      </c>
      <c r="B73" s="1" t="n">
        <v>44461</v>
      </c>
      <c r="C73" s="1" t="n">
        <v>45206</v>
      </c>
      <c r="D73" t="inlineStr">
        <is>
          <t>JÖNKÖPINGS LÄN</t>
        </is>
      </c>
      <c r="E73" t="inlineStr">
        <is>
          <t>HABO</t>
        </is>
      </c>
      <c r="G73" t="n">
        <v>5.9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58430-2021</t>
        </is>
      </c>
      <c r="B74" s="1" t="n">
        <v>44488</v>
      </c>
      <c r="C74" s="1" t="n">
        <v>45206</v>
      </c>
      <c r="D74" t="inlineStr">
        <is>
          <t>JÖNKÖPINGS LÄN</t>
        </is>
      </c>
      <c r="E74" t="inlineStr">
        <is>
          <t>HABO</t>
        </is>
      </c>
      <c r="G74" t="n">
        <v>1.4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58458-2021</t>
        </is>
      </c>
      <c r="B75" s="1" t="n">
        <v>44488</v>
      </c>
      <c r="C75" s="1" t="n">
        <v>45206</v>
      </c>
      <c r="D75" t="inlineStr">
        <is>
          <t>JÖNKÖPINGS LÄN</t>
        </is>
      </c>
      <c r="E75" t="inlineStr">
        <is>
          <t>HABO</t>
        </is>
      </c>
      <c r="G75" t="n">
        <v>1.5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58452-2021</t>
        </is>
      </c>
      <c r="B76" s="1" t="n">
        <v>44488</v>
      </c>
      <c r="C76" s="1" t="n">
        <v>45206</v>
      </c>
      <c r="D76" t="inlineStr">
        <is>
          <t>JÖNKÖPINGS LÄN</t>
        </is>
      </c>
      <c r="E76" t="inlineStr">
        <is>
          <t>HABO</t>
        </is>
      </c>
      <c r="G76" t="n">
        <v>2.1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61399-2021</t>
        </is>
      </c>
      <c r="B77" s="1" t="n">
        <v>44500</v>
      </c>
      <c r="C77" s="1" t="n">
        <v>45206</v>
      </c>
      <c r="D77" t="inlineStr">
        <is>
          <t>JÖNKÖPINGS LÄN</t>
        </is>
      </c>
      <c r="E77" t="inlineStr">
        <is>
          <t>HABO</t>
        </is>
      </c>
      <c r="G77" t="n">
        <v>0.3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68331-2021</t>
        </is>
      </c>
      <c r="B78" s="1" t="n">
        <v>44527</v>
      </c>
      <c r="C78" s="1" t="n">
        <v>45206</v>
      </c>
      <c r="D78" t="inlineStr">
        <is>
          <t>JÖNKÖPINGS LÄN</t>
        </is>
      </c>
      <c r="E78" t="inlineStr">
        <is>
          <t>HABO</t>
        </is>
      </c>
      <c r="G78" t="n">
        <v>0.4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69706-2021</t>
        </is>
      </c>
      <c r="B79" s="1" t="n">
        <v>44532</v>
      </c>
      <c r="C79" s="1" t="n">
        <v>45206</v>
      </c>
      <c r="D79" t="inlineStr">
        <is>
          <t>JÖNKÖPINGS LÄN</t>
        </is>
      </c>
      <c r="E79" t="inlineStr">
        <is>
          <t>HABO</t>
        </is>
      </c>
      <c r="G79" t="n">
        <v>0.6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532-2022</t>
        </is>
      </c>
      <c r="B80" s="1" t="n">
        <v>44566</v>
      </c>
      <c r="C80" s="1" t="n">
        <v>45206</v>
      </c>
      <c r="D80" t="inlineStr">
        <is>
          <t>JÖNKÖPINGS LÄN</t>
        </is>
      </c>
      <c r="E80" t="inlineStr">
        <is>
          <t>HABO</t>
        </is>
      </c>
      <c r="G80" t="n">
        <v>2.3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10432-2022</t>
        </is>
      </c>
      <c r="B81" s="1" t="n">
        <v>44623</v>
      </c>
      <c r="C81" s="1" t="n">
        <v>45206</v>
      </c>
      <c r="D81" t="inlineStr">
        <is>
          <t>JÖNKÖPINGS LÄN</t>
        </is>
      </c>
      <c r="E81" t="inlineStr">
        <is>
          <t>HABO</t>
        </is>
      </c>
      <c r="G81" t="n">
        <v>1.6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10943-2022</t>
        </is>
      </c>
      <c r="B82" s="1" t="n">
        <v>44628</v>
      </c>
      <c r="C82" s="1" t="n">
        <v>45206</v>
      </c>
      <c r="D82" t="inlineStr">
        <is>
          <t>JÖNKÖPINGS LÄN</t>
        </is>
      </c>
      <c r="E82" t="inlineStr">
        <is>
          <t>HABO</t>
        </is>
      </c>
      <c r="G82" t="n">
        <v>0.7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12592-2022</t>
        </is>
      </c>
      <c r="B83" s="1" t="n">
        <v>44640</v>
      </c>
      <c r="C83" s="1" t="n">
        <v>45206</v>
      </c>
      <c r="D83" t="inlineStr">
        <is>
          <t>JÖNKÖPINGS LÄN</t>
        </is>
      </c>
      <c r="E83" t="inlineStr">
        <is>
          <t>HABO</t>
        </is>
      </c>
      <c r="G83" t="n">
        <v>1.7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17873-2022</t>
        </is>
      </c>
      <c r="B84" s="1" t="n">
        <v>44683</v>
      </c>
      <c r="C84" s="1" t="n">
        <v>45206</v>
      </c>
      <c r="D84" t="inlineStr">
        <is>
          <t>JÖNKÖPINGS LÄN</t>
        </is>
      </c>
      <c r="E84" t="inlineStr">
        <is>
          <t>HABO</t>
        </is>
      </c>
      <c r="F84" t="inlineStr">
        <is>
          <t>Sveaskog</t>
        </is>
      </c>
      <c r="G84" t="n">
        <v>2.5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19570-2022</t>
        </is>
      </c>
      <c r="B85" s="1" t="n">
        <v>44693</v>
      </c>
      <c r="C85" s="1" t="n">
        <v>45206</v>
      </c>
      <c r="D85" t="inlineStr">
        <is>
          <t>JÖNKÖPINGS LÄN</t>
        </is>
      </c>
      <c r="E85" t="inlineStr">
        <is>
          <t>HABO</t>
        </is>
      </c>
      <c r="G85" t="n">
        <v>1.1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19569-2022</t>
        </is>
      </c>
      <c r="B86" s="1" t="n">
        <v>44693</v>
      </c>
      <c r="C86" s="1" t="n">
        <v>45206</v>
      </c>
      <c r="D86" t="inlineStr">
        <is>
          <t>JÖNKÖPINGS LÄN</t>
        </is>
      </c>
      <c r="E86" t="inlineStr">
        <is>
          <t>HABO</t>
        </is>
      </c>
      <c r="G86" t="n">
        <v>1.4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24701-2022</t>
        </is>
      </c>
      <c r="B87" s="1" t="n">
        <v>44727</v>
      </c>
      <c r="C87" s="1" t="n">
        <v>45206</v>
      </c>
      <c r="D87" t="inlineStr">
        <is>
          <t>JÖNKÖPINGS LÄN</t>
        </is>
      </c>
      <c r="E87" t="inlineStr">
        <is>
          <t>HABO</t>
        </is>
      </c>
      <c r="G87" t="n">
        <v>12.4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28816-2022</t>
        </is>
      </c>
      <c r="B88" s="1" t="n">
        <v>44749</v>
      </c>
      <c r="C88" s="1" t="n">
        <v>45206</v>
      </c>
      <c r="D88" t="inlineStr">
        <is>
          <t>JÖNKÖPINGS LÄN</t>
        </is>
      </c>
      <c r="E88" t="inlineStr">
        <is>
          <t>HABO</t>
        </is>
      </c>
      <c r="G88" t="n">
        <v>5.2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28825-2022</t>
        </is>
      </c>
      <c r="B89" s="1" t="n">
        <v>44749</v>
      </c>
      <c r="C89" s="1" t="n">
        <v>45206</v>
      </c>
      <c r="D89" t="inlineStr">
        <is>
          <t>JÖNKÖPINGS LÄN</t>
        </is>
      </c>
      <c r="E89" t="inlineStr">
        <is>
          <t>HABO</t>
        </is>
      </c>
      <c r="G89" t="n">
        <v>1.7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28813-2022</t>
        </is>
      </c>
      <c r="B90" s="1" t="n">
        <v>44749</v>
      </c>
      <c r="C90" s="1" t="n">
        <v>45206</v>
      </c>
      <c r="D90" t="inlineStr">
        <is>
          <t>JÖNKÖPINGS LÄN</t>
        </is>
      </c>
      <c r="E90" t="inlineStr">
        <is>
          <t>HABO</t>
        </is>
      </c>
      <c r="G90" t="n">
        <v>4.5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28821-2022</t>
        </is>
      </c>
      <c r="B91" s="1" t="n">
        <v>44749</v>
      </c>
      <c r="C91" s="1" t="n">
        <v>45206</v>
      </c>
      <c r="D91" t="inlineStr">
        <is>
          <t>JÖNKÖPINGS LÄN</t>
        </is>
      </c>
      <c r="E91" t="inlineStr">
        <is>
          <t>HABO</t>
        </is>
      </c>
      <c r="G91" t="n">
        <v>3.2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28817-2022</t>
        </is>
      </c>
      <c r="B92" s="1" t="n">
        <v>44749</v>
      </c>
      <c r="C92" s="1" t="n">
        <v>45206</v>
      </c>
      <c r="D92" t="inlineStr">
        <is>
          <t>JÖNKÖPINGS LÄN</t>
        </is>
      </c>
      <c r="E92" t="inlineStr">
        <is>
          <t>HABO</t>
        </is>
      </c>
      <c r="G92" t="n">
        <v>22.4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28810-2022</t>
        </is>
      </c>
      <c r="B93" s="1" t="n">
        <v>44749</v>
      </c>
      <c r="C93" s="1" t="n">
        <v>45206</v>
      </c>
      <c r="D93" t="inlineStr">
        <is>
          <t>JÖNKÖPINGS LÄN</t>
        </is>
      </c>
      <c r="E93" t="inlineStr">
        <is>
          <t>HABO</t>
        </is>
      </c>
      <c r="G93" t="n">
        <v>0.7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31112-2022</t>
        </is>
      </c>
      <c r="B94" s="1" t="n">
        <v>44769</v>
      </c>
      <c r="C94" s="1" t="n">
        <v>45206</v>
      </c>
      <c r="D94" t="inlineStr">
        <is>
          <t>JÖNKÖPINGS LÄN</t>
        </is>
      </c>
      <c r="E94" t="inlineStr">
        <is>
          <t>HABO</t>
        </is>
      </c>
      <c r="F94" t="inlineStr">
        <is>
          <t>Kyrkan</t>
        </is>
      </c>
      <c r="G94" t="n">
        <v>4.3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35148-2022</t>
        </is>
      </c>
      <c r="B95" s="1" t="n">
        <v>44797</v>
      </c>
      <c r="C95" s="1" t="n">
        <v>45206</v>
      </c>
      <c r="D95" t="inlineStr">
        <is>
          <t>JÖNKÖPINGS LÄN</t>
        </is>
      </c>
      <c r="E95" t="inlineStr">
        <is>
          <t>HABO</t>
        </is>
      </c>
      <c r="G95" t="n">
        <v>0.7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35626-2022</t>
        </is>
      </c>
      <c r="B96" s="1" t="n">
        <v>44799</v>
      </c>
      <c r="C96" s="1" t="n">
        <v>45206</v>
      </c>
      <c r="D96" t="inlineStr">
        <is>
          <t>JÖNKÖPINGS LÄN</t>
        </is>
      </c>
      <c r="E96" t="inlineStr">
        <is>
          <t>HABO</t>
        </is>
      </c>
      <c r="F96" t="inlineStr">
        <is>
          <t>Kommuner</t>
        </is>
      </c>
      <c r="G96" t="n">
        <v>1.8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40646-2022</t>
        </is>
      </c>
      <c r="B97" s="1" t="n">
        <v>44824</v>
      </c>
      <c r="C97" s="1" t="n">
        <v>45206</v>
      </c>
      <c r="D97" t="inlineStr">
        <is>
          <t>JÖNKÖPINGS LÄN</t>
        </is>
      </c>
      <c r="E97" t="inlineStr">
        <is>
          <t>HABO</t>
        </is>
      </c>
      <c r="G97" t="n">
        <v>0.9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41910-2022</t>
        </is>
      </c>
      <c r="B98" s="1" t="n">
        <v>44830</v>
      </c>
      <c r="C98" s="1" t="n">
        <v>45206</v>
      </c>
      <c r="D98" t="inlineStr">
        <is>
          <t>JÖNKÖPINGS LÄN</t>
        </is>
      </c>
      <c r="E98" t="inlineStr">
        <is>
          <t>HABO</t>
        </is>
      </c>
      <c r="G98" t="n">
        <v>7.6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42870-2022</t>
        </is>
      </c>
      <c r="B99" s="1" t="n">
        <v>44832</v>
      </c>
      <c r="C99" s="1" t="n">
        <v>45206</v>
      </c>
      <c r="D99" t="inlineStr">
        <is>
          <t>JÖNKÖPINGS LÄN</t>
        </is>
      </c>
      <c r="E99" t="inlineStr">
        <is>
          <t>HABO</t>
        </is>
      </c>
      <c r="G99" t="n">
        <v>9.699999999999999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45803-2022</t>
        </is>
      </c>
      <c r="B100" s="1" t="n">
        <v>44846</v>
      </c>
      <c r="C100" s="1" t="n">
        <v>45206</v>
      </c>
      <c r="D100" t="inlineStr">
        <is>
          <t>JÖNKÖPINGS LÄN</t>
        </is>
      </c>
      <c r="E100" t="inlineStr">
        <is>
          <t>HABO</t>
        </is>
      </c>
      <c r="G100" t="n">
        <v>0.7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47440-2022</t>
        </is>
      </c>
      <c r="B101" s="1" t="n">
        <v>44853</v>
      </c>
      <c r="C101" s="1" t="n">
        <v>45206</v>
      </c>
      <c r="D101" t="inlineStr">
        <is>
          <t>JÖNKÖPINGS LÄN</t>
        </is>
      </c>
      <c r="E101" t="inlineStr">
        <is>
          <t>HABO</t>
        </is>
      </c>
      <c r="G101" t="n">
        <v>1.4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48739-2022</t>
        </is>
      </c>
      <c r="B102" s="1" t="n">
        <v>44859</v>
      </c>
      <c r="C102" s="1" t="n">
        <v>45206</v>
      </c>
      <c r="D102" t="inlineStr">
        <is>
          <t>JÖNKÖPINGS LÄN</t>
        </is>
      </c>
      <c r="E102" t="inlineStr">
        <is>
          <t>HABO</t>
        </is>
      </c>
      <c r="G102" t="n">
        <v>0.2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53264-2022</t>
        </is>
      </c>
      <c r="B103" s="1" t="n">
        <v>44876</v>
      </c>
      <c r="C103" s="1" t="n">
        <v>45206</v>
      </c>
      <c r="D103" t="inlineStr">
        <is>
          <t>JÖNKÖPINGS LÄN</t>
        </is>
      </c>
      <c r="E103" t="inlineStr">
        <is>
          <t>HABO</t>
        </is>
      </c>
      <c r="G103" t="n">
        <v>0.7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53300-2022</t>
        </is>
      </c>
      <c r="B104" s="1" t="n">
        <v>44877</v>
      </c>
      <c r="C104" s="1" t="n">
        <v>45206</v>
      </c>
      <c r="D104" t="inlineStr">
        <is>
          <t>JÖNKÖPINGS LÄN</t>
        </is>
      </c>
      <c r="E104" t="inlineStr">
        <is>
          <t>HABO</t>
        </is>
      </c>
      <c r="G104" t="n">
        <v>2.2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56767-2022</t>
        </is>
      </c>
      <c r="B105" s="1" t="n">
        <v>44894</v>
      </c>
      <c r="C105" s="1" t="n">
        <v>45206</v>
      </c>
      <c r="D105" t="inlineStr">
        <is>
          <t>JÖNKÖPINGS LÄN</t>
        </is>
      </c>
      <c r="E105" t="inlineStr">
        <is>
          <t>HABO</t>
        </is>
      </c>
      <c r="G105" t="n">
        <v>0.5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56764-2022</t>
        </is>
      </c>
      <c r="B106" s="1" t="n">
        <v>44894</v>
      </c>
      <c r="C106" s="1" t="n">
        <v>45206</v>
      </c>
      <c r="D106" t="inlineStr">
        <is>
          <t>JÖNKÖPINGS LÄN</t>
        </is>
      </c>
      <c r="E106" t="inlineStr">
        <is>
          <t>HABO</t>
        </is>
      </c>
      <c r="G106" t="n">
        <v>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60950-2022</t>
        </is>
      </c>
      <c r="B107" s="1" t="n">
        <v>44914</v>
      </c>
      <c r="C107" s="1" t="n">
        <v>45206</v>
      </c>
      <c r="D107" t="inlineStr">
        <is>
          <t>JÖNKÖPINGS LÄN</t>
        </is>
      </c>
      <c r="E107" t="inlineStr">
        <is>
          <t>HABO</t>
        </is>
      </c>
      <c r="G107" t="n">
        <v>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2073-2023</t>
        </is>
      </c>
      <c r="B108" s="1" t="n">
        <v>44939</v>
      </c>
      <c r="C108" s="1" t="n">
        <v>45206</v>
      </c>
      <c r="D108" t="inlineStr">
        <is>
          <t>JÖNKÖPINGS LÄN</t>
        </is>
      </c>
      <c r="E108" t="inlineStr">
        <is>
          <t>HABO</t>
        </is>
      </c>
      <c r="G108" t="n">
        <v>4.3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3716-2023</t>
        </is>
      </c>
      <c r="B109" s="1" t="n">
        <v>44951</v>
      </c>
      <c r="C109" s="1" t="n">
        <v>45206</v>
      </c>
      <c r="D109" t="inlineStr">
        <is>
          <t>JÖNKÖPINGS LÄN</t>
        </is>
      </c>
      <c r="E109" t="inlineStr">
        <is>
          <t>HABO</t>
        </is>
      </c>
      <c r="G109" t="n">
        <v>4.7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3710-2023</t>
        </is>
      </c>
      <c r="B110" s="1" t="n">
        <v>44951</v>
      </c>
      <c r="C110" s="1" t="n">
        <v>45206</v>
      </c>
      <c r="D110" t="inlineStr">
        <is>
          <t>JÖNKÖPINGS LÄN</t>
        </is>
      </c>
      <c r="E110" t="inlineStr">
        <is>
          <t>HABO</t>
        </is>
      </c>
      <c r="G110" t="n">
        <v>1.7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11906-2023</t>
        </is>
      </c>
      <c r="B111" s="1" t="n">
        <v>44995</v>
      </c>
      <c r="C111" s="1" t="n">
        <v>45206</v>
      </c>
      <c r="D111" t="inlineStr">
        <is>
          <t>JÖNKÖPINGS LÄN</t>
        </is>
      </c>
      <c r="E111" t="inlineStr">
        <is>
          <t>HABO</t>
        </is>
      </c>
      <c r="G111" t="n">
        <v>3.9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13880-2023</t>
        </is>
      </c>
      <c r="B112" s="1" t="n">
        <v>45007</v>
      </c>
      <c r="C112" s="1" t="n">
        <v>45206</v>
      </c>
      <c r="D112" t="inlineStr">
        <is>
          <t>JÖNKÖPINGS LÄN</t>
        </is>
      </c>
      <c r="E112" t="inlineStr">
        <is>
          <t>HABO</t>
        </is>
      </c>
      <c r="G112" t="n">
        <v>0.7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15516-2023</t>
        </is>
      </c>
      <c r="B113" s="1" t="n">
        <v>45020</v>
      </c>
      <c r="C113" s="1" t="n">
        <v>45206</v>
      </c>
      <c r="D113" t="inlineStr">
        <is>
          <t>JÖNKÖPINGS LÄN</t>
        </is>
      </c>
      <c r="E113" t="inlineStr">
        <is>
          <t>HABO</t>
        </is>
      </c>
      <c r="G113" t="n">
        <v>1.8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15520-2023</t>
        </is>
      </c>
      <c r="B114" s="1" t="n">
        <v>45020</v>
      </c>
      <c r="C114" s="1" t="n">
        <v>45206</v>
      </c>
      <c r="D114" t="inlineStr">
        <is>
          <t>JÖNKÖPINGS LÄN</t>
        </is>
      </c>
      <c r="E114" t="inlineStr">
        <is>
          <t>HABO</t>
        </is>
      </c>
      <c r="G114" t="n">
        <v>4.6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15518-2023</t>
        </is>
      </c>
      <c r="B115" s="1" t="n">
        <v>45020</v>
      </c>
      <c r="C115" s="1" t="n">
        <v>45206</v>
      </c>
      <c r="D115" t="inlineStr">
        <is>
          <t>JÖNKÖPINGS LÄN</t>
        </is>
      </c>
      <c r="E115" t="inlineStr">
        <is>
          <t>HABO</t>
        </is>
      </c>
      <c r="G115" t="n">
        <v>2.5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15517-2023</t>
        </is>
      </c>
      <c r="B116" s="1" t="n">
        <v>45020</v>
      </c>
      <c r="C116" s="1" t="n">
        <v>45206</v>
      </c>
      <c r="D116" t="inlineStr">
        <is>
          <t>JÖNKÖPINGS LÄN</t>
        </is>
      </c>
      <c r="E116" t="inlineStr">
        <is>
          <t>HABO</t>
        </is>
      </c>
      <c r="G116" t="n">
        <v>1.3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15802-2023</t>
        </is>
      </c>
      <c r="B117" s="1" t="n">
        <v>45021</v>
      </c>
      <c r="C117" s="1" t="n">
        <v>45206</v>
      </c>
      <c r="D117" t="inlineStr">
        <is>
          <t>JÖNKÖPINGS LÄN</t>
        </is>
      </c>
      <c r="E117" t="inlineStr">
        <is>
          <t>HABO</t>
        </is>
      </c>
      <c r="G117" t="n">
        <v>2.2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16727-2023</t>
        </is>
      </c>
      <c r="B118" s="1" t="n">
        <v>45030</v>
      </c>
      <c r="C118" s="1" t="n">
        <v>45206</v>
      </c>
      <c r="D118" t="inlineStr">
        <is>
          <t>JÖNKÖPINGS LÄN</t>
        </is>
      </c>
      <c r="E118" t="inlineStr">
        <is>
          <t>HABO</t>
        </is>
      </c>
      <c r="G118" t="n">
        <v>3.2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18832-2023</t>
        </is>
      </c>
      <c r="B119" s="1" t="n">
        <v>45044</v>
      </c>
      <c r="C119" s="1" t="n">
        <v>45206</v>
      </c>
      <c r="D119" t="inlineStr">
        <is>
          <t>JÖNKÖPINGS LÄN</t>
        </is>
      </c>
      <c r="E119" t="inlineStr">
        <is>
          <t>HABO</t>
        </is>
      </c>
      <c r="G119" t="n">
        <v>4.7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28131-2023</t>
        </is>
      </c>
      <c r="B120" s="1" t="n">
        <v>45099</v>
      </c>
      <c r="C120" s="1" t="n">
        <v>45206</v>
      </c>
      <c r="D120" t="inlineStr">
        <is>
          <t>JÖNKÖPINGS LÄN</t>
        </is>
      </c>
      <c r="E120" t="inlineStr">
        <is>
          <t>HABO</t>
        </is>
      </c>
      <c r="G120" t="n">
        <v>1.7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28135-2023</t>
        </is>
      </c>
      <c r="B121" s="1" t="n">
        <v>45099</v>
      </c>
      <c r="C121" s="1" t="n">
        <v>45206</v>
      </c>
      <c r="D121" t="inlineStr">
        <is>
          <t>JÖNKÖPINGS LÄN</t>
        </is>
      </c>
      <c r="E121" t="inlineStr">
        <is>
          <t>HABO</t>
        </is>
      </c>
      <c r="G121" t="n">
        <v>2.4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28140-2023</t>
        </is>
      </c>
      <c r="B122" s="1" t="n">
        <v>45099</v>
      </c>
      <c r="C122" s="1" t="n">
        <v>45206</v>
      </c>
      <c r="D122" t="inlineStr">
        <is>
          <t>JÖNKÖPINGS LÄN</t>
        </is>
      </c>
      <c r="E122" t="inlineStr">
        <is>
          <t>HABO</t>
        </is>
      </c>
      <c r="G122" t="n">
        <v>3.4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29408-2023</t>
        </is>
      </c>
      <c r="B123" s="1" t="n">
        <v>45106</v>
      </c>
      <c r="C123" s="1" t="n">
        <v>45206</v>
      </c>
      <c r="D123" t="inlineStr">
        <is>
          <t>JÖNKÖPINGS LÄN</t>
        </is>
      </c>
      <c r="E123" t="inlineStr">
        <is>
          <t>HABO</t>
        </is>
      </c>
      <c r="G123" t="n">
        <v>1.2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30863-2023</t>
        </is>
      </c>
      <c r="B124" s="1" t="n">
        <v>45113</v>
      </c>
      <c r="C124" s="1" t="n">
        <v>45206</v>
      </c>
      <c r="D124" t="inlineStr">
        <is>
          <t>JÖNKÖPINGS LÄN</t>
        </is>
      </c>
      <c r="E124" t="inlineStr">
        <is>
          <t>HABO</t>
        </is>
      </c>
      <c r="G124" t="n">
        <v>2.8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32242-2023</t>
        </is>
      </c>
      <c r="B125" s="1" t="n">
        <v>45119</v>
      </c>
      <c r="C125" s="1" t="n">
        <v>45206</v>
      </c>
      <c r="D125" t="inlineStr">
        <is>
          <t>JÖNKÖPINGS LÄN</t>
        </is>
      </c>
      <c r="E125" t="inlineStr">
        <is>
          <t>HABO</t>
        </is>
      </c>
      <c r="G125" t="n">
        <v>0.9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32243-2023</t>
        </is>
      </c>
      <c r="B126" s="1" t="n">
        <v>45119</v>
      </c>
      <c r="C126" s="1" t="n">
        <v>45206</v>
      </c>
      <c r="D126" t="inlineStr">
        <is>
          <t>JÖNKÖPINGS LÄN</t>
        </is>
      </c>
      <c r="E126" t="inlineStr">
        <is>
          <t>HABO</t>
        </is>
      </c>
      <c r="G126" t="n">
        <v>1.1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32239-2023</t>
        </is>
      </c>
      <c r="B127" s="1" t="n">
        <v>45119</v>
      </c>
      <c r="C127" s="1" t="n">
        <v>45206</v>
      </c>
      <c r="D127" t="inlineStr">
        <is>
          <t>JÖNKÖPINGS LÄN</t>
        </is>
      </c>
      <c r="E127" t="inlineStr">
        <is>
          <t>HABO</t>
        </is>
      </c>
      <c r="G127" t="n">
        <v>6.1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32244-2023</t>
        </is>
      </c>
      <c r="B128" s="1" t="n">
        <v>45119</v>
      </c>
      <c r="C128" s="1" t="n">
        <v>45206</v>
      </c>
      <c r="D128" t="inlineStr">
        <is>
          <t>JÖNKÖPINGS LÄN</t>
        </is>
      </c>
      <c r="E128" t="inlineStr">
        <is>
          <t>HABO</t>
        </is>
      </c>
      <c r="G128" t="n">
        <v>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32331-2023</t>
        </is>
      </c>
      <c r="B129" s="1" t="n">
        <v>45120</v>
      </c>
      <c r="C129" s="1" t="n">
        <v>45206</v>
      </c>
      <c r="D129" t="inlineStr">
        <is>
          <t>JÖNKÖPINGS LÄN</t>
        </is>
      </c>
      <c r="E129" t="inlineStr">
        <is>
          <t>HABO</t>
        </is>
      </c>
      <c r="G129" t="n">
        <v>1.4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32246-2023</t>
        </is>
      </c>
      <c r="B130" s="1" t="n">
        <v>45120</v>
      </c>
      <c r="C130" s="1" t="n">
        <v>45206</v>
      </c>
      <c r="D130" t="inlineStr">
        <is>
          <t>JÖNKÖPINGS LÄN</t>
        </is>
      </c>
      <c r="E130" t="inlineStr">
        <is>
          <t>HABO</t>
        </is>
      </c>
      <c r="G130" t="n">
        <v>0.6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32252-2023</t>
        </is>
      </c>
      <c r="B131" s="1" t="n">
        <v>45120</v>
      </c>
      <c r="C131" s="1" t="n">
        <v>45206</v>
      </c>
      <c r="D131" t="inlineStr">
        <is>
          <t>JÖNKÖPINGS LÄN</t>
        </is>
      </c>
      <c r="E131" t="inlineStr">
        <is>
          <t>HABO</t>
        </is>
      </c>
      <c r="G131" t="n">
        <v>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32329-2023</t>
        </is>
      </c>
      <c r="B132" s="1" t="n">
        <v>45120</v>
      </c>
      <c r="C132" s="1" t="n">
        <v>45206</v>
      </c>
      <c r="D132" t="inlineStr">
        <is>
          <t>JÖNKÖPINGS LÄN</t>
        </is>
      </c>
      <c r="E132" t="inlineStr">
        <is>
          <t>HABO</t>
        </is>
      </c>
      <c r="G132" t="n">
        <v>4.8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32539-2023</t>
        </is>
      </c>
      <c r="B133" s="1" t="n">
        <v>45121</v>
      </c>
      <c r="C133" s="1" t="n">
        <v>45206</v>
      </c>
      <c r="D133" t="inlineStr">
        <is>
          <t>JÖNKÖPINGS LÄN</t>
        </is>
      </c>
      <c r="E133" t="inlineStr">
        <is>
          <t>HABO</t>
        </is>
      </c>
      <c r="G133" t="n">
        <v>1.4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34768-2023</t>
        </is>
      </c>
      <c r="B134" s="1" t="n">
        <v>45141</v>
      </c>
      <c r="C134" s="1" t="n">
        <v>45206</v>
      </c>
      <c r="D134" t="inlineStr">
        <is>
          <t>JÖNKÖPINGS LÄN</t>
        </is>
      </c>
      <c r="E134" t="inlineStr">
        <is>
          <t>HABO</t>
        </is>
      </c>
      <c r="G134" t="n">
        <v>5.8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>
      <c r="A135" t="inlineStr">
        <is>
          <t>A 36592-2023</t>
        </is>
      </c>
      <c r="B135" s="1" t="n">
        <v>45153</v>
      </c>
      <c r="C135" s="1" t="n">
        <v>45206</v>
      </c>
      <c r="D135" t="inlineStr">
        <is>
          <t>JÖNKÖPINGS LÄN</t>
        </is>
      </c>
      <c r="E135" t="inlineStr">
        <is>
          <t>HABO</t>
        </is>
      </c>
      <c r="F135" t="inlineStr">
        <is>
          <t>Kommuner</t>
        </is>
      </c>
      <c r="G135" t="n">
        <v>4.6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2023-10-07T22:46:07Z</dcterms:created>
  <dcterms:modified xmlns:dcterms="http://purl.org/dc/terms/" xmlns:xsi="http://www.w3.org/2001/XMLSchema-instance" xsi:type="dcterms:W3CDTF">2023-10-07T22:46:07Z</dcterms:modified>
</cp:coreProperties>
</file>