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45190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45190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36893-2020.xlsx", "A 36893-2020")</f>
        <v/>
      </c>
      <c r="T3">
        <f>HYPERLINK("https://klasma.github.io/Logging_KUNGSBACKA/kartor/A 36893-2020.png", "A 36893-2020")</f>
        <v/>
      </c>
      <c r="V3">
        <f>HYPERLINK("https://klasma.github.io/Logging_KUNGSBACKA/klagomål/A 36893-2020.docx", "A 36893-2020")</f>
        <v/>
      </c>
      <c r="W3">
        <f>HYPERLINK("https://klasma.github.io/Logging_KUNGSBACKA/klagomålsmail/A 36893-2020.docx", "A 36893-2020")</f>
        <v/>
      </c>
      <c r="X3">
        <f>HYPERLINK("https://klasma.github.io/Logging_KUNGSBACKA/tillsyn/A 36893-2020.docx", "A 36893-2020")</f>
        <v/>
      </c>
      <c r="Y3">
        <f>HYPERLINK("https://klasma.github.io/Logging_KUNGSBACKA/tillsynsmail/A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45190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37951-2020.xlsx", "A 37951-2020")</f>
        <v/>
      </c>
      <c r="T4">
        <f>HYPERLINK("https://klasma.github.io/Logging_VARBERG/kartor/A 37951-2020.png", "A 37951-2020")</f>
        <v/>
      </c>
      <c r="V4">
        <f>HYPERLINK("https://klasma.github.io/Logging_VARBERG/klagomål/A 37951-2020.docx", "A 37951-2020")</f>
        <v/>
      </c>
      <c r="W4">
        <f>HYPERLINK("https://klasma.github.io/Logging_VARBERG/klagomålsmail/A 37951-2020.docx", "A 37951-2020")</f>
        <v/>
      </c>
      <c r="X4">
        <f>HYPERLINK("https://klasma.github.io/Logging_VARBERG/tillsyn/A 37951-2020.docx", "A 37951-2020")</f>
        <v/>
      </c>
      <c r="Y4">
        <f>HYPERLINK("https://klasma.github.io/Logging_VARBERG/tillsynsmail/A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45190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52117-2022.xlsx", "A 52117-2022")</f>
        <v/>
      </c>
      <c r="T5">
        <f>HYPERLINK("https://klasma.github.io/Logging_HYLTE/kartor/A 52117-2022.png", "A 52117-2022")</f>
        <v/>
      </c>
      <c r="V5">
        <f>HYPERLINK("https://klasma.github.io/Logging_HYLTE/klagomål/A 52117-2022.docx", "A 52117-2022")</f>
        <v/>
      </c>
      <c r="W5">
        <f>HYPERLINK("https://klasma.github.io/Logging_HYLTE/klagomålsmail/A 52117-2022.docx", "A 52117-2022")</f>
        <v/>
      </c>
      <c r="X5">
        <f>HYPERLINK("https://klasma.github.io/Logging_HYLTE/tillsyn/A 52117-2022.docx", "A 52117-2022")</f>
        <v/>
      </c>
      <c r="Y5">
        <f>HYPERLINK("https://klasma.github.io/Logging_HYLTE/tillsynsmail/A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45190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59085-2018.xlsx", "A 59085-2018")</f>
        <v/>
      </c>
      <c r="T6">
        <f>HYPERLINK("https://klasma.github.io/Logging_HALMSTAD/kartor/A 59085-2018.png", "A 59085-2018")</f>
        <v/>
      </c>
      <c r="V6">
        <f>HYPERLINK("https://klasma.github.io/Logging_HALMSTAD/klagomål/A 59085-2018.docx", "A 59085-2018")</f>
        <v/>
      </c>
      <c r="W6">
        <f>HYPERLINK("https://klasma.github.io/Logging_HALMSTAD/klagomålsmail/A 59085-2018.docx", "A 59085-2018")</f>
        <v/>
      </c>
      <c r="X6">
        <f>HYPERLINK("https://klasma.github.io/Logging_HALMSTAD/tillsyn/A 59085-2018.docx", "A 59085-2018")</f>
        <v/>
      </c>
      <c r="Y6">
        <f>HYPERLINK("https://klasma.github.io/Logging_HALMSTAD/tillsynsmail/A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45190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17422-2020.xlsx", "A 17422-2020")</f>
        <v/>
      </c>
      <c r="T7">
        <f>HYPERLINK("https://klasma.github.io/Logging_HYLTE/kartor/A 17422-2020.png", "A 17422-2020")</f>
        <v/>
      </c>
      <c r="V7">
        <f>HYPERLINK("https://klasma.github.io/Logging_HYLTE/klagomål/A 17422-2020.docx", "A 17422-2020")</f>
        <v/>
      </c>
      <c r="W7">
        <f>HYPERLINK("https://klasma.github.io/Logging_HYLTE/klagomålsmail/A 17422-2020.docx", "A 17422-2020")</f>
        <v/>
      </c>
      <c r="X7">
        <f>HYPERLINK("https://klasma.github.io/Logging_HYLTE/tillsyn/A 17422-2020.docx", "A 17422-2020")</f>
        <v/>
      </c>
      <c r="Y7">
        <f>HYPERLINK("https://klasma.github.io/Logging_HYLTE/tillsynsmail/A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45190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32329-2021.xlsx", "A 32329-2021")</f>
        <v/>
      </c>
      <c r="T8">
        <f>HYPERLINK("https://klasma.github.io/Logging_KUNGSBACKA/kartor/A 32329-2021.png", "A 32329-2021")</f>
        <v/>
      </c>
      <c r="V8">
        <f>HYPERLINK("https://klasma.github.io/Logging_KUNGSBACKA/klagomål/A 32329-2021.docx", "A 32329-2021")</f>
        <v/>
      </c>
      <c r="W8">
        <f>HYPERLINK("https://klasma.github.io/Logging_KUNGSBACKA/klagomålsmail/A 32329-2021.docx", "A 32329-2021")</f>
        <v/>
      </c>
      <c r="X8">
        <f>HYPERLINK("https://klasma.github.io/Logging_KUNGSBACKA/tillsyn/A 32329-2021.docx", "A 32329-2021")</f>
        <v/>
      </c>
      <c r="Y8">
        <f>HYPERLINK("https://klasma.github.io/Logging_KUNGSBACKA/tillsynsmail/A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45190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35037-2021.xlsx", "A 35037-2021")</f>
        <v/>
      </c>
      <c r="T9">
        <f>HYPERLINK("https://klasma.github.io/Logging_VARBERG/kartor/A 35037-2021.png", "A 35037-2021")</f>
        <v/>
      </c>
      <c r="V9">
        <f>HYPERLINK("https://klasma.github.io/Logging_VARBERG/klagomål/A 35037-2021.docx", "A 35037-2021")</f>
        <v/>
      </c>
      <c r="W9">
        <f>HYPERLINK("https://klasma.github.io/Logging_VARBERG/klagomålsmail/A 35037-2021.docx", "A 35037-2021")</f>
        <v/>
      </c>
      <c r="X9">
        <f>HYPERLINK("https://klasma.github.io/Logging_VARBERG/tillsyn/A 35037-2021.docx", "A 35037-2021")</f>
        <v/>
      </c>
      <c r="Y9">
        <f>HYPERLINK("https://klasma.github.io/Logging_VARBERG/tillsynsmail/A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45190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13374-2022.xlsx", "A 13374-2022")</f>
        <v/>
      </c>
      <c r="T10">
        <f>HYPERLINK("https://klasma.github.io/Logging_KUNGSBACKA/kartor/A 13374-2022.png", "A 13374-2022")</f>
        <v/>
      </c>
      <c r="V10">
        <f>HYPERLINK("https://klasma.github.io/Logging_KUNGSBACKA/klagomål/A 13374-2022.docx", "A 13374-2022")</f>
        <v/>
      </c>
      <c r="W10">
        <f>HYPERLINK("https://klasma.github.io/Logging_KUNGSBACKA/klagomålsmail/A 13374-2022.docx", "A 13374-2022")</f>
        <v/>
      </c>
      <c r="X10">
        <f>HYPERLINK("https://klasma.github.io/Logging_KUNGSBACKA/tillsyn/A 13374-2022.docx", "A 13374-2022")</f>
        <v/>
      </c>
      <c r="Y10">
        <f>HYPERLINK("https://klasma.github.io/Logging_KUNGSBACKA/tillsynsmail/A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45190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63310-2018.xlsx", "A 63310-2018")</f>
        <v/>
      </c>
      <c r="T11">
        <f>HYPERLINK("https://klasma.github.io/Logging_FALKENBERG/kartor/A 63310-2018.png", "A 63310-2018")</f>
        <v/>
      </c>
      <c r="V11">
        <f>HYPERLINK("https://klasma.github.io/Logging_FALKENBERG/klagomål/A 63310-2018.docx", "A 63310-2018")</f>
        <v/>
      </c>
      <c r="W11">
        <f>HYPERLINK("https://klasma.github.io/Logging_FALKENBERG/klagomålsmail/A 63310-2018.docx", "A 63310-2018")</f>
        <v/>
      </c>
      <c r="X11">
        <f>HYPERLINK("https://klasma.github.io/Logging_FALKENBERG/tillsyn/A 63310-2018.docx", "A 63310-2018")</f>
        <v/>
      </c>
      <c r="Y11">
        <f>HYPERLINK("https://klasma.github.io/Logging_FALKENBERG/tillsynsmail/A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45190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63320-2018.xlsx", "A 63320-2018")</f>
        <v/>
      </c>
      <c r="T12">
        <f>HYPERLINK("https://klasma.github.io/Logging_FALKENBERG/kartor/A 63320-2018.png", "A 63320-2018")</f>
        <v/>
      </c>
      <c r="V12">
        <f>HYPERLINK("https://klasma.github.io/Logging_FALKENBERG/klagomål/A 63320-2018.docx", "A 63320-2018")</f>
        <v/>
      </c>
      <c r="W12">
        <f>HYPERLINK("https://klasma.github.io/Logging_FALKENBERG/klagomålsmail/A 63320-2018.docx", "A 63320-2018")</f>
        <v/>
      </c>
      <c r="X12">
        <f>HYPERLINK("https://klasma.github.io/Logging_FALKENBERG/tillsyn/A 63320-2018.docx", "A 63320-2018")</f>
        <v/>
      </c>
      <c r="Y12">
        <f>HYPERLINK("https://klasma.github.io/Logging_FALKENBERG/tillsynsmail/A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45190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69549-2018.xlsx", "A 69549-2018")</f>
        <v/>
      </c>
      <c r="T13">
        <f>HYPERLINK("https://klasma.github.io/Logging_LAHOLM/kartor/A 69549-2018.png", "A 69549-2018")</f>
        <v/>
      </c>
      <c r="V13">
        <f>HYPERLINK("https://klasma.github.io/Logging_LAHOLM/klagomål/A 69549-2018.docx", "A 69549-2018")</f>
        <v/>
      </c>
      <c r="W13">
        <f>HYPERLINK("https://klasma.github.io/Logging_LAHOLM/klagomålsmail/A 69549-2018.docx", "A 69549-2018")</f>
        <v/>
      </c>
      <c r="X13">
        <f>HYPERLINK("https://klasma.github.io/Logging_LAHOLM/tillsyn/A 69549-2018.docx", "A 69549-2018")</f>
        <v/>
      </c>
      <c r="Y13">
        <f>HYPERLINK("https://klasma.github.io/Logging_LAHOLM/tillsynsmail/A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45190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13512-2019.xlsx", "A 13512-2019")</f>
        <v/>
      </c>
      <c r="T14">
        <f>HYPERLINK("https://klasma.github.io/Logging_VARBERG/kartor/A 13512-2019.png", "A 13512-2019")</f>
        <v/>
      </c>
      <c r="V14">
        <f>HYPERLINK("https://klasma.github.io/Logging_VARBERG/klagomål/A 13512-2019.docx", "A 13512-2019")</f>
        <v/>
      </c>
      <c r="W14">
        <f>HYPERLINK("https://klasma.github.io/Logging_VARBERG/klagomålsmail/A 13512-2019.docx", "A 13512-2019")</f>
        <v/>
      </c>
      <c r="X14">
        <f>HYPERLINK("https://klasma.github.io/Logging_VARBERG/tillsyn/A 13512-2019.docx", "A 13512-2019")</f>
        <v/>
      </c>
      <c r="Y14">
        <f>HYPERLINK("https://klasma.github.io/Logging_VARBERG/tillsynsmail/A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45190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57960-2019.xlsx", "A 57960-2019")</f>
        <v/>
      </c>
      <c r="T15">
        <f>HYPERLINK("https://klasma.github.io/Logging_HYLTE/kartor/A 57960-2019.png", "A 57960-2019")</f>
        <v/>
      </c>
      <c r="V15">
        <f>HYPERLINK("https://klasma.github.io/Logging_HYLTE/klagomål/A 57960-2019.docx", "A 57960-2019")</f>
        <v/>
      </c>
      <c r="W15">
        <f>HYPERLINK("https://klasma.github.io/Logging_HYLTE/klagomålsmail/A 57960-2019.docx", "A 57960-2019")</f>
        <v/>
      </c>
      <c r="X15">
        <f>HYPERLINK("https://klasma.github.io/Logging_HYLTE/tillsyn/A 57960-2019.docx", "A 57960-2019")</f>
        <v/>
      </c>
      <c r="Y15">
        <f>HYPERLINK("https://klasma.github.io/Logging_HYLTE/tillsynsmail/A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45190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61149-2019.xlsx", "A 61149-2019")</f>
        <v/>
      </c>
      <c r="T16">
        <f>HYPERLINK("https://klasma.github.io/Logging_VARBERG/kartor/A 61149-2019.png", "A 61149-2019")</f>
        <v/>
      </c>
      <c r="V16">
        <f>HYPERLINK("https://klasma.github.io/Logging_VARBERG/klagomål/A 61149-2019.docx", "A 61149-2019")</f>
        <v/>
      </c>
      <c r="W16">
        <f>HYPERLINK("https://klasma.github.io/Logging_VARBERG/klagomålsmail/A 61149-2019.docx", "A 61149-2019")</f>
        <v/>
      </c>
      <c r="X16">
        <f>HYPERLINK("https://klasma.github.io/Logging_VARBERG/tillsyn/A 61149-2019.docx", "A 61149-2019")</f>
        <v/>
      </c>
      <c r="Y16">
        <f>HYPERLINK("https://klasma.github.io/Logging_VARBERG/tillsynsmail/A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45190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68552-2020.xlsx", "A 68552-2020")</f>
        <v/>
      </c>
      <c r="T17">
        <f>HYPERLINK("https://klasma.github.io/Logging_FALKENBERG/kartor/A 68552-2020.png", "A 68552-2020")</f>
        <v/>
      </c>
      <c r="V17">
        <f>HYPERLINK("https://klasma.github.io/Logging_FALKENBERG/klagomål/A 68552-2020.docx", "A 68552-2020")</f>
        <v/>
      </c>
      <c r="W17">
        <f>HYPERLINK("https://klasma.github.io/Logging_FALKENBERG/klagomålsmail/A 68552-2020.docx", "A 68552-2020")</f>
        <v/>
      </c>
      <c r="X17">
        <f>HYPERLINK("https://klasma.github.io/Logging_FALKENBERG/tillsyn/A 68552-2020.docx", "A 68552-2020")</f>
        <v/>
      </c>
      <c r="Y17">
        <f>HYPERLINK("https://klasma.github.io/Logging_FALKENBERG/tillsynsmail/A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45190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30862-2021.xlsx", "A 30862-2021")</f>
        <v/>
      </c>
      <c r="T18">
        <f>HYPERLINK("https://klasma.github.io/Logging_FALKENBERG/kartor/A 30862-2021.png", "A 30862-2021")</f>
        <v/>
      </c>
      <c r="V18">
        <f>HYPERLINK("https://klasma.github.io/Logging_FALKENBERG/klagomål/A 30862-2021.docx", "A 30862-2021")</f>
        <v/>
      </c>
      <c r="W18">
        <f>HYPERLINK("https://klasma.github.io/Logging_FALKENBERG/klagomålsmail/A 30862-2021.docx", "A 30862-2021")</f>
        <v/>
      </c>
      <c r="X18">
        <f>HYPERLINK("https://klasma.github.io/Logging_FALKENBERG/tillsyn/A 30862-2021.docx", "A 30862-2021")</f>
        <v/>
      </c>
      <c r="Y18">
        <f>HYPERLINK("https://klasma.github.io/Logging_FALKENBERG/tillsynsmail/A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45190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4720-2022.xlsx", "A 4720-2022")</f>
        <v/>
      </c>
      <c r="T19">
        <f>HYPERLINK("https://klasma.github.io/Logging_FALKENBERG/kartor/A 4720-2022.png", "A 4720-2022")</f>
        <v/>
      </c>
      <c r="V19">
        <f>HYPERLINK("https://klasma.github.io/Logging_FALKENBERG/klagomål/A 4720-2022.docx", "A 4720-2022")</f>
        <v/>
      </c>
      <c r="W19">
        <f>HYPERLINK("https://klasma.github.io/Logging_FALKENBERG/klagomålsmail/A 4720-2022.docx", "A 4720-2022")</f>
        <v/>
      </c>
      <c r="X19">
        <f>HYPERLINK("https://klasma.github.io/Logging_FALKENBERG/tillsyn/A 4720-2022.docx", "A 4720-2022")</f>
        <v/>
      </c>
      <c r="Y19">
        <f>HYPERLINK("https://klasma.github.io/Logging_FALKENBERG/tillsynsmail/A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45190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19477-2022.xlsx", "A 19477-2022")</f>
        <v/>
      </c>
      <c r="T20">
        <f>HYPERLINK("https://klasma.github.io/Logging_HYLTE/kartor/A 19477-2022.png", "A 19477-2022")</f>
        <v/>
      </c>
      <c r="V20">
        <f>HYPERLINK("https://klasma.github.io/Logging_HYLTE/klagomål/A 19477-2022.docx", "A 19477-2022")</f>
        <v/>
      </c>
      <c r="W20">
        <f>HYPERLINK("https://klasma.github.io/Logging_HYLTE/klagomålsmail/A 19477-2022.docx", "A 19477-2022")</f>
        <v/>
      </c>
      <c r="X20">
        <f>HYPERLINK("https://klasma.github.io/Logging_HYLTE/tillsyn/A 19477-2022.docx", "A 19477-2022")</f>
        <v/>
      </c>
      <c r="Y20">
        <f>HYPERLINK("https://klasma.github.io/Logging_HYLTE/tillsynsmail/A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45190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30890-2022.xlsx", "A 30890-2022")</f>
        <v/>
      </c>
      <c r="T21">
        <f>HYPERLINK("https://klasma.github.io/Logging_HALMSTAD/kartor/A 30890-2022.png", "A 30890-2022")</f>
        <v/>
      </c>
      <c r="V21">
        <f>HYPERLINK("https://klasma.github.io/Logging_HALMSTAD/klagomål/A 30890-2022.docx", "A 30890-2022")</f>
        <v/>
      </c>
      <c r="W21">
        <f>HYPERLINK("https://klasma.github.io/Logging_HALMSTAD/klagomålsmail/A 30890-2022.docx", "A 30890-2022")</f>
        <v/>
      </c>
      <c r="X21">
        <f>HYPERLINK("https://klasma.github.io/Logging_HALMSTAD/tillsyn/A 30890-2022.docx", "A 30890-2022")</f>
        <v/>
      </c>
      <c r="Y21">
        <f>HYPERLINK("https://klasma.github.io/Logging_HALMSTAD/tillsynsmail/A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45190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31030-2022.xlsx", "A 31030-2022")</f>
        <v/>
      </c>
      <c r="T22">
        <f>HYPERLINK("https://klasma.github.io/Logging_VARBERG/kartor/A 31030-2022.png", "A 31030-2022")</f>
        <v/>
      </c>
      <c r="V22">
        <f>HYPERLINK("https://klasma.github.io/Logging_VARBERG/klagomål/A 31030-2022.docx", "A 31030-2022")</f>
        <v/>
      </c>
      <c r="W22">
        <f>HYPERLINK("https://klasma.github.io/Logging_VARBERG/klagomålsmail/A 31030-2022.docx", "A 31030-2022")</f>
        <v/>
      </c>
      <c r="X22">
        <f>HYPERLINK("https://klasma.github.io/Logging_VARBERG/tillsyn/A 31030-2022.docx", "A 31030-2022")</f>
        <v/>
      </c>
      <c r="Y22">
        <f>HYPERLINK("https://klasma.github.io/Logging_VARBERG/tillsynsmail/A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45190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38411-2022.xlsx", "A 38411-2022")</f>
        <v/>
      </c>
      <c r="T23">
        <f>HYPERLINK("https://klasma.github.io/Logging_HALMSTAD/kartor/A 38411-2022.png", "A 38411-2022")</f>
        <v/>
      </c>
      <c r="V23">
        <f>HYPERLINK("https://klasma.github.io/Logging_HALMSTAD/klagomål/A 38411-2022.docx", "A 38411-2022")</f>
        <v/>
      </c>
      <c r="W23">
        <f>HYPERLINK("https://klasma.github.io/Logging_HALMSTAD/klagomålsmail/A 38411-2022.docx", "A 38411-2022")</f>
        <v/>
      </c>
      <c r="X23">
        <f>HYPERLINK("https://klasma.github.io/Logging_HALMSTAD/tillsyn/A 38411-2022.docx", "A 38411-2022")</f>
        <v/>
      </c>
      <c r="Y23">
        <f>HYPERLINK("https://klasma.github.io/Logging_HALMSTAD/tillsynsmail/A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45190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6067-2023.xlsx", "A 6067-2023")</f>
        <v/>
      </c>
      <c r="T24">
        <f>HYPERLINK("https://klasma.github.io/Logging_KUNGSBACKA/kartor/A 6067-2023.png", "A 6067-2023")</f>
        <v/>
      </c>
      <c r="V24">
        <f>HYPERLINK("https://klasma.github.io/Logging_KUNGSBACKA/klagomål/A 6067-2023.docx", "A 6067-2023")</f>
        <v/>
      </c>
      <c r="W24">
        <f>HYPERLINK("https://klasma.github.io/Logging_KUNGSBACKA/klagomålsmail/A 6067-2023.docx", "A 6067-2023")</f>
        <v/>
      </c>
      <c r="X24">
        <f>HYPERLINK("https://klasma.github.io/Logging_KUNGSBACKA/tillsyn/A 6067-2023.docx", "A 6067-2023")</f>
        <v/>
      </c>
      <c r="Y24">
        <f>HYPERLINK("https://klasma.github.io/Logging_KUNGSBACKA/tillsynsmail/A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45190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39723-2018.xlsx", "A 39723-2018")</f>
        <v/>
      </c>
      <c r="T25">
        <f>HYPERLINK("https://klasma.github.io/Logging_HYLTE/kartor/A 39723-2018.png", "A 39723-2018")</f>
        <v/>
      </c>
      <c r="V25">
        <f>HYPERLINK("https://klasma.github.io/Logging_HYLTE/klagomål/A 39723-2018.docx", "A 39723-2018")</f>
        <v/>
      </c>
      <c r="W25">
        <f>HYPERLINK("https://klasma.github.io/Logging_HYLTE/klagomålsmail/A 39723-2018.docx", "A 39723-2018")</f>
        <v/>
      </c>
      <c r="X25">
        <f>HYPERLINK("https://klasma.github.io/Logging_HYLTE/tillsyn/A 39723-2018.docx", "A 39723-2018")</f>
        <v/>
      </c>
      <c r="Y25">
        <f>HYPERLINK("https://klasma.github.io/Logging_HYLTE/tillsynsmail/A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45190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42997-2018.xlsx", "A 42997-2018")</f>
        <v/>
      </c>
      <c r="T26">
        <f>HYPERLINK("https://klasma.github.io/Logging_LAHOLM/kartor/A 42997-2018.png", "A 42997-2018")</f>
        <v/>
      </c>
      <c r="V26">
        <f>HYPERLINK("https://klasma.github.io/Logging_LAHOLM/klagomål/A 42997-2018.docx", "A 42997-2018")</f>
        <v/>
      </c>
      <c r="W26">
        <f>HYPERLINK("https://klasma.github.io/Logging_LAHOLM/klagomålsmail/A 42997-2018.docx", "A 42997-2018")</f>
        <v/>
      </c>
      <c r="X26">
        <f>HYPERLINK("https://klasma.github.io/Logging_LAHOLM/tillsyn/A 42997-2018.docx", "A 42997-2018")</f>
        <v/>
      </c>
      <c r="Y26">
        <f>HYPERLINK("https://klasma.github.io/Logging_LAHOLM/tillsynsmail/A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45190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61195-2018.xlsx", "A 61195-2018")</f>
        <v/>
      </c>
      <c r="T27">
        <f>HYPERLINK("https://klasma.github.io/Logging_LAHOLM/kartor/A 61195-2018.png", "A 61195-2018")</f>
        <v/>
      </c>
      <c r="V27">
        <f>HYPERLINK("https://klasma.github.io/Logging_LAHOLM/klagomål/A 61195-2018.docx", "A 61195-2018")</f>
        <v/>
      </c>
      <c r="W27">
        <f>HYPERLINK("https://klasma.github.io/Logging_LAHOLM/klagomålsmail/A 61195-2018.docx", "A 61195-2018")</f>
        <v/>
      </c>
      <c r="X27">
        <f>HYPERLINK("https://klasma.github.io/Logging_LAHOLM/tillsyn/A 61195-2018.docx", "A 61195-2018")</f>
        <v/>
      </c>
      <c r="Y27">
        <f>HYPERLINK("https://klasma.github.io/Logging_LAHOLM/tillsynsmail/A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45190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67356-2018.xlsx", "A 67356-2018")</f>
        <v/>
      </c>
      <c r="T28">
        <f>HYPERLINK("https://klasma.github.io/Logging_LAHOLM/kartor/A 67356-2018.png", "A 67356-2018")</f>
        <v/>
      </c>
      <c r="V28">
        <f>HYPERLINK("https://klasma.github.io/Logging_LAHOLM/klagomål/A 67356-2018.docx", "A 67356-2018")</f>
        <v/>
      </c>
      <c r="W28">
        <f>HYPERLINK("https://klasma.github.io/Logging_LAHOLM/klagomålsmail/A 67356-2018.docx", "A 67356-2018")</f>
        <v/>
      </c>
      <c r="X28">
        <f>HYPERLINK("https://klasma.github.io/Logging_LAHOLM/tillsyn/A 67356-2018.docx", "A 67356-2018")</f>
        <v/>
      </c>
      <c r="Y28">
        <f>HYPERLINK("https://klasma.github.io/Logging_LAHOLM/tillsynsmail/A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45190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69644-2018.xlsx", "A 69644-2018")</f>
        <v/>
      </c>
      <c r="T29">
        <f>HYPERLINK("https://klasma.github.io/Logging_LAHOLM/kartor/A 69644-2018.png", "A 69644-2018")</f>
        <v/>
      </c>
      <c r="V29">
        <f>HYPERLINK("https://klasma.github.io/Logging_LAHOLM/klagomål/A 69644-2018.docx", "A 69644-2018")</f>
        <v/>
      </c>
      <c r="W29">
        <f>HYPERLINK("https://klasma.github.io/Logging_LAHOLM/klagomålsmail/A 69644-2018.docx", "A 69644-2018")</f>
        <v/>
      </c>
      <c r="X29">
        <f>HYPERLINK("https://klasma.github.io/Logging_LAHOLM/tillsyn/A 69644-2018.docx", "A 69644-2018")</f>
        <v/>
      </c>
      <c r="Y29">
        <f>HYPERLINK("https://klasma.github.io/Logging_LAHOLM/tillsynsmail/A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45190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68879-2018.xlsx", "A 68879-2018")</f>
        <v/>
      </c>
      <c r="T30">
        <f>HYPERLINK("https://klasma.github.io/Logging_VARBERG/kartor/A 68879-2018.png", "A 68879-2018")</f>
        <v/>
      </c>
      <c r="V30">
        <f>HYPERLINK("https://klasma.github.io/Logging_VARBERG/klagomål/A 68879-2018.docx", "A 68879-2018")</f>
        <v/>
      </c>
      <c r="W30">
        <f>HYPERLINK("https://klasma.github.io/Logging_VARBERG/klagomålsmail/A 68879-2018.docx", "A 68879-2018")</f>
        <v/>
      </c>
      <c r="X30">
        <f>HYPERLINK("https://klasma.github.io/Logging_VARBERG/tillsyn/A 68879-2018.docx", "A 68879-2018")</f>
        <v/>
      </c>
      <c r="Y30">
        <f>HYPERLINK("https://klasma.github.io/Logging_VARBERG/tillsynsmail/A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45190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112-2019.xlsx", "A 112-2019")</f>
        <v/>
      </c>
      <c r="T31">
        <f>HYPERLINK("https://klasma.github.io/Logging_HYLTE/kartor/A 112-2019.png", "A 112-2019")</f>
        <v/>
      </c>
      <c r="V31">
        <f>HYPERLINK("https://klasma.github.io/Logging_HYLTE/klagomål/A 112-2019.docx", "A 112-2019")</f>
        <v/>
      </c>
      <c r="W31">
        <f>HYPERLINK("https://klasma.github.io/Logging_HYLTE/klagomålsmail/A 112-2019.docx", "A 112-2019")</f>
        <v/>
      </c>
      <c r="X31">
        <f>HYPERLINK("https://klasma.github.io/Logging_HYLTE/tillsyn/A 112-2019.docx", "A 112-2019")</f>
        <v/>
      </c>
      <c r="Y31">
        <f>HYPERLINK("https://klasma.github.io/Logging_HYLTE/tillsynsmail/A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45190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12297-2019.xlsx", "A 12297-2019")</f>
        <v/>
      </c>
      <c r="T32">
        <f>HYPERLINK("https://klasma.github.io/Logging_HALMSTAD/kartor/A 12297-2019.png", "A 12297-2019")</f>
        <v/>
      </c>
      <c r="V32">
        <f>HYPERLINK("https://klasma.github.io/Logging_HALMSTAD/klagomål/A 12297-2019.docx", "A 12297-2019")</f>
        <v/>
      </c>
      <c r="W32">
        <f>HYPERLINK("https://klasma.github.io/Logging_HALMSTAD/klagomålsmail/A 12297-2019.docx", "A 12297-2019")</f>
        <v/>
      </c>
      <c r="X32">
        <f>HYPERLINK("https://klasma.github.io/Logging_HALMSTAD/tillsyn/A 12297-2019.docx", "A 12297-2019")</f>
        <v/>
      </c>
      <c r="Y32">
        <f>HYPERLINK("https://klasma.github.io/Logging_HALMSTAD/tillsynsmail/A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45190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14955-2019.xlsx", "A 14955-2019")</f>
        <v/>
      </c>
      <c r="T33">
        <f>HYPERLINK("https://klasma.github.io/Logging_HALMSTAD/kartor/A 14955-2019.png", "A 14955-2019")</f>
        <v/>
      </c>
      <c r="V33">
        <f>HYPERLINK("https://klasma.github.io/Logging_HALMSTAD/klagomål/A 14955-2019.docx", "A 14955-2019")</f>
        <v/>
      </c>
      <c r="W33">
        <f>HYPERLINK("https://klasma.github.io/Logging_HALMSTAD/klagomålsmail/A 14955-2019.docx", "A 14955-2019")</f>
        <v/>
      </c>
      <c r="X33">
        <f>HYPERLINK("https://klasma.github.io/Logging_HALMSTAD/tillsyn/A 14955-2019.docx", "A 14955-2019")</f>
        <v/>
      </c>
      <c r="Y33">
        <f>HYPERLINK("https://klasma.github.io/Logging_HALMSTAD/tillsynsmail/A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45190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36758-2019.xlsx", "A 36758-2019")</f>
        <v/>
      </c>
      <c r="T34">
        <f>HYPERLINK("https://klasma.github.io/Logging_HALMSTAD/kartor/A 36758-2019.png", "A 36758-2019")</f>
        <v/>
      </c>
      <c r="V34">
        <f>HYPERLINK("https://klasma.github.io/Logging_HALMSTAD/klagomål/A 36758-2019.docx", "A 36758-2019")</f>
        <v/>
      </c>
      <c r="W34">
        <f>HYPERLINK("https://klasma.github.io/Logging_HALMSTAD/klagomålsmail/A 36758-2019.docx", "A 36758-2019")</f>
        <v/>
      </c>
      <c r="X34">
        <f>HYPERLINK("https://klasma.github.io/Logging_HALMSTAD/tillsyn/A 36758-2019.docx", "A 36758-2019")</f>
        <v/>
      </c>
      <c r="Y34">
        <f>HYPERLINK("https://klasma.github.io/Logging_HALMSTAD/tillsynsmail/A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45190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61238-2019.xlsx", "A 61238-2019")</f>
        <v/>
      </c>
      <c r="T35">
        <f>HYPERLINK("https://klasma.github.io/Logging_FALKENBERG/kartor/A 61238-2019.png", "A 61238-2019")</f>
        <v/>
      </c>
      <c r="V35">
        <f>HYPERLINK("https://klasma.github.io/Logging_FALKENBERG/klagomål/A 61238-2019.docx", "A 61238-2019")</f>
        <v/>
      </c>
      <c r="W35">
        <f>HYPERLINK("https://klasma.github.io/Logging_FALKENBERG/klagomålsmail/A 61238-2019.docx", "A 61238-2019")</f>
        <v/>
      </c>
      <c r="X35">
        <f>HYPERLINK("https://klasma.github.io/Logging_FALKENBERG/tillsyn/A 61238-2019.docx", "A 61238-2019")</f>
        <v/>
      </c>
      <c r="Y35">
        <f>HYPERLINK("https://klasma.github.io/Logging_FALKENBERG/tillsynsmail/A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45190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10630-2020.xlsx", "A 10630-2020")</f>
        <v/>
      </c>
      <c r="T36">
        <f>HYPERLINK("https://klasma.github.io/Logging_VARBERG/kartor/A 10630-2020.png", "A 10630-2020")</f>
        <v/>
      </c>
      <c r="V36">
        <f>HYPERLINK("https://klasma.github.io/Logging_VARBERG/klagomål/A 10630-2020.docx", "A 10630-2020")</f>
        <v/>
      </c>
      <c r="W36">
        <f>HYPERLINK("https://klasma.github.io/Logging_VARBERG/klagomålsmail/A 10630-2020.docx", "A 10630-2020")</f>
        <v/>
      </c>
      <c r="X36">
        <f>HYPERLINK("https://klasma.github.io/Logging_VARBERG/tillsyn/A 10630-2020.docx", "A 10630-2020")</f>
        <v/>
      </c>
      <c r="Y36">
        <f>HYPERLINK("https://klasma.github.io/Logging_VARBERG/tillsynsmail/A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45190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14863-2020.xlsx", "A 14863-2020")</f>
        <v/>
      </c>
      <c r="T37">
        <f>HYPERLINK("https://klasma.github.io/Logging_LAHOLM/kartor/A 14863-2020.png", "A 14863-2020")</f>
        <v/>
      </c>
      <c r="V37">
        <f>HYPERLINK("https://klasma.github.io/Logging_LAHOLM/klagomål/A 14863-2020.docx", "A 14863-2020")</f>
        <v/>
      </c>
      <c r="W37">
        <f>HYPERLINK("https://klasma.github.io/Logging_LAHOLM/klagomålsmail/A 14863-2020.docx", "A 14863-2020")</f>
        <v/>
      </c>
      <c r="X37">
        <f>HYPERLINK("https://klasma.github.io/Logging_LAHOLM/tillsyn/A 14863-2020.docx", "A 14863-2020")</f>
        <v/>
      </c>
      <c r="Y37">
        <f>HYPERLINK("https://klasma.github.io/Logging_LAHOLM/tillsynsmail/A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45190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25537-2020.xlsx", "A 25537-2020")</f>
        <v/>
      </c>
      <c r="T38">
        <f>HYPERLINK("https://klasma.github.io/Logging_HYLTE/kartor/A 25537-2020.png", "A 25537-2020")</f>
        <v/>
      </c>
      <c r="V38">
        <f>HYPERLINK("https://klasma.github.io/Logging_HYLTE/klagomål/A 25537-2020.docx", "A 25537-2020")</f>
        <v/>
      </c>
      <c r="W38">
        <f>HYPERLINK("https://klasma.github.io/Logging_HYLTE/klagomålsmail/A 25537-2020.docx", "A 25537-2020")</f>
        <v/>
      </c>
      <c r="X38">
        <f>HYPERLINK("https://klasma.github.io/Logging_HYLTE/tillsyn/A 25537-2020.docx", "A 25537-2020")</f>
        <v/>
      </c>
      <c r="Y38">
        <f>HYPERLINK("https://klasma.github.io/Logging_HYLTE/tillsynsmail/A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45190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35100-2020.xlsx", "A 35100-2020")</f>
        <v/>
      </c>
      <c r="T39">
        <f>HYPERLINK("https://klasma.github.io/Logging_HALMSTAD/kartor/A 35100-2020.png", "A 35100-2020")</f>
        <v/>
      </c>
      <c r="V39">
        <f>HYPERLINK("https://klasma.github.io/Logging_HALMSTAD/klagomål/A 35100-2020.docx", "A 35100-2020")</f>
        <v/>
      </c>
      <c r="W39">
        <f>HYPERLINK("https://klasma.github.io/Logging_HALMSTAD/klagomålsmail/A 35100-2020.docx", "A 35100-2020")</f>
        <v/>
      </c>
      <c r="X39">
        <f>HYPERLINK("https://klasma.github.io/Logging_HALMSTAD/tillsyn/A 35100-2020.docx", "A 35100-2020")</f>
        <v/>
      </c>
      <c r="Y39">
        <f>HYPERLINK("https://klasma.github.io/Logging_HALMSTAD/tillsynsmail/A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45190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61355-2020.xlsx", "A 61355-2020")</f>
        <v/>
      </c>
      <c r="T40">
        <f>HYPERLINK("https://klasma.github.io/Logging_VARBERG/kartor/A 61355-2020.png", "A 61355-2020")</f>
        <v/>
      </c>
      <c r="V40">
        <f>HYPERLINK("https://klasma.github.io/Logging_VARBERG/klagomål/A 61355-2020.docx", "A 61355-2020")</f>
        <v/>
      </c>
      <c r="W40">
        <f>HYPERLINK("https://klasma.github.io/Logging_VARBERG/klagomålsmail/A 61355-2020.docx", "A 61355-2020")</f>
        <v/>
      </c>
      <c r="X40">
        <f>HYPERLINK("https://klasma.github.io/Logging_VARBERG/tillsyn/A 61355-2020.docx", "A 61355-2020")</f>
        <v/>
      </c>
      <c r="Y40">
        <f>HYPERLINK("https://klasma.github.io/Logging_VARBERG/tillsynsmail/A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45190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62200-2020.xlsx", "A 62200-2020")</f>
        <v/>
      </c>
      <c r="T41">
        <f>HYPERLINK("https://klasma.github.io/Logging_FALKENBERG/kartor/A 62200-2020.png", "A 62200-2020")</f>
        <v/>
      </c>
      <c r="V41">
        <f>HYPERLINK("https://klasma.github.io/Logging_FALKENBERG/klagomål/A 62200-2020.docx", "A 62200-2020")</f>
        <v/>
      </c>
      <c r="W41">
        <f>HYPERLINK("https://klasma.github.io/Logging_FALKENBERG/klagomålsmail/A 62200-2020.docx", "A 62200-2020")</f>
        <v/>
      </c>
      <c r="X41">
        <f>HYPERLINK("https://klasma.github.io/Logging_FALKENBERG/tillsyn/A 62200-2020.docx", "A 62200-2020")</f>
        <v/>
      </c>
      <c r="Y41">
        <f>HYPERLINK("https://klasma.github.io/Logging_FALKENBERG/tillsynsmail/A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45190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69344-2020.xlsx", "A 69344-2020")</f>
        <v/>
      </c>
      <c r="T42">
        <f>HYPERLINK("https://klasma.github.io/Logging_VARBERG/kartor/A 69344-2020.png", "A 69344-2020")</f>
        <v/>
      </c>
      <c r="V42">
        <f>HYPERLINK("https://klasma.github.io/Logging_VARBERG/klagomål/A 69344-2020.docx", "A 69344-2020")</f>
        <v/>
      </c>
      <c r="W42">
        <f>HYPERLINK("https://klasma.github.io/Logging_VARBERG/klagomålsmail/A 69344-2020.docx", "A 69344-2020")</f>
        <v/>
      </c>
      <c r="X42">
        <f>HYPERLINK("https://klasma.github.io/Logging_VARBERG/tillsyn/A 69344-2020.docx", "A 69344-2020")</f>
        <v/>
      </c>
      <c r="Y42">
        <f>HYPERLINK("https://klasma.github.io/Logging_VARBERG/tillsynsmail/A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45190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30534-2021.xlsx", "A 30534-2021")</f>
        <v/>
      </c>
      <c r="T43">
        <f>HYPERLINK("https://klasma.github.io/Logging_VARBERG/kartor/A 30534-2021.png", "A 30534-2021")</f>
        <v/>
      </c>
      <c r="V43">
        <f>HYPERLINK("https://klasma.github.io/Logging_VARBERG/klagomål/A 30534-2021.docx", "A 30534-2021")</f>
        <v/>
      </c>
      <c r="W43">
        <f>HYPERLINK("https://klasma.github.io/Logging_VARBERG/klagomålsmail/A 30534-2021.docx", "A 30534-2021")</f>
        <v/>
      </c>
      <c r="X43">
        <f>HYPERLINK("https://klasma.github.io/Logging_VARBERG/tillsyn/A 30534-2021.docx", "A 30534-2021")</f>
        <v/>
      </c>
      <c r="Y43">
        <f>HYPERLINK("https://klasma.github.io/Logging_VARBERG/tillsynsmail/A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45190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35502-2021.xlsx", "A 35502-2021")</f>
        <v/>
      </c>
      <c r="T44">
        <f>HYPERLINK("https://klasma.github.io/Logging_HALMSTAD/kartor/A 35502-2021.png", "A 35502-2021")</f>
        <v/>
      </c>
      <c r="V44">
        <f>HYPERLINK("https://klasma.github.io/Logging_HALMSTAD/klagomål/A 35502-2021.docx", "A 35502-2021")</f>
        <v/>
      </c>
      <c r="W44">
        <f>HYPERLINK("https://klasma.github.io/Logging_HALMSTAD/klagomålsmail/A 35502-2021.docx", "A 35502-2021")</f>
        <v/>
      </c>
      <c r="X44">
        <f>HYPERLINK("https://klasma.github.io/Logging_HALMSTAD/tillsyn/A 35502-2021.docx", "A 35502-2021")</f>
        <v/>
      </c>
      <c r="Y44">
        <f>HYPERLINK("https://klasma.github.io/Logging_HALMSTAD/tillsynsmail/A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45190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44540-2021.xlsx", "A 44540-2021")</f>
        <v/>
      </c>
      <c r="T45">
        <f>HYPERLINK("https://klasma.github.io/Logging_FALKENBERG/kartor/A 44540-2021.png", "A 44540-2021")</f>
        <v/>
      </c>
      <c r="V45">
        <f>HYPERLINK("https://klasma.github.io/Logging_FALKENBERG/klagomål/A 44540-2021.docx", "A 44540-2021")</f>
        <v/>
      </c>
      <c r="W45">
        <f>HYPERLINK("https://klasma.github.io/Logging_FALKENBERG/klagomålsmail/A 44540-2021.docx", "A 44540-2021")</f>
        <v/>
      </c>
      <c r="X45">
        <f>HYPERLINK("https://klasma.github.io/Logging_FALKENBERG/tillsyn/A 44540-2021.docx", "A 44540-2021")</f>
        <v/>
      </c>
      <c r="Y45">
        <f>HYPERLINK("https://klasma.github.io/Logging_FALKENBERG/tillsynsmail/A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45190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50998-2021.xlsx", "A 50998-2021")</f>
        <v/>
      </c>
      <c r="T46">
        <f>HYPERLINK("https://klasma.github.io/Logging_FALKENBERG/kartor/A 50998-2021.png", "A 50998-2021")</f>
        <v/>
      </c>
      <c r="V46">
        <f>HYPERLINK("https://klasma.github.io/Logging_FALKENBERG/klagomål/A 50998-2021.docx", "A 50998-2021")</f>
        <v/>
      </c>
      <c r="W46">
        <f>HYPERLINK("https://klasma.github.io/Logging_FALKENBERG/klagomålsmail/A 50998-2021.docx", "A 50998-2021")</f>
        <v/>
      </c>
      <c r="X46">
        <f>HYPERLINK("https://klasma.github.io/Logging_FALKENBERG/tillsyn/A 50998-2021.docx", "A 50998-2021")</f>
        <v/>
      </c>
      <c r="Y46">
        <f>HYPERLINK("https://klasma.github.io/Logging_FALKENBERG/tillsynsmail/A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45190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63965-2021.xlsx", "A 63965-2021")</f>
        <v/>
      </c>
      <c r="T47">
        <f>HYPERLINK("https://klasma.github.io/Logging_KUNGSBACKA/kartor/A 63965-2021.png", "A 63965-2021")</f>
        <v/>
      </c>
      <c r="V47">
        <f>HYPERLINK("https://klasma.github.io/Logging_KUNGSBACKA/klagomål/A 63965-2021.docx", "A 63965-2021")</f>
        <v/>
      </c>
      <c r="W47">
        <f>HYPERLINK("https://klasma.github.io/Logging_KUNGSBACKA/klagomålsmail/A 63965-2021.docx", "A 63965-2021")</f>
        <v/>
      </c>
      <c r="X47">
        <f>HYPERLINK("https://klasma.github.io/Logging_KUNGSBACKA/tillsyn/A 63965-2021.docx", "A 63965-2021")</f>
        <v/>
      </c>
      <c r="Y47">
        <f>HYPERLINK("https://klasma.github.io/Logging_KUNGSBACKA/tillsynsmail/A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45190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66137-2021.xlsx", "A 66137-2021")</f>
        <v/>
      </c>
      <c r="T48">
        <f>HYPERLINK("https://klasma.github.io/Logging_FALKENBERG/kartor/A 66137-2021.png", "A 66137-2021")</f>
        <v/>
      </c>
      <c r="V48">
        <f>HYPERLINK("https://klasma.github.io/Logging_FALKENBERG/klagomål/A 66137-2021.docx", "A 66137-2021")</f>
        <v/>
      </c>
      <c r="W48">
        <f>HYPERLINK("https://klasma.github.io/Logging_FALKENBERG/klagomålsmail/A 66137-2021.docx", "A 66137-2021")</f>
        <v/>
      </c>
      <c r="X48">
        <f>HYPERLINK("https://klasma.github.io/Logging_FALKENBERG/tillsyn/A 66137-2021.docx", "A 66137-2021")</f>
        <v/>
      </c>
      <c r="Y48">
        <f>HYPERLINK("https://klasma.github.io/Logging_FALKENBERG/tillsynsmail/A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45190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70769-2021.xlsx", "A 70769-2021")</f>
        <v/>
      </c>
      <c r="T49">
        <f>HYPERLINK("https://klasma.github.io/Logging_HALMSTAD/kartor/A 70769-2021.png", "A 70769-2021")</f>
        <v/>
      </c>
      <c r="V49">
        <f>HYPERLINK("https://klasma.github.io/Logging_HALMSTAD/klagomål/A 70769-2021.docx", "A 70769-2021")</f>
        <v/>
      </c>
      <c r="W49">
        <f>HYPERLINK("https://klasma.github.io/Logging_HALMSTAD/klagomålsmail/A 70769-2021.docx", "A 70769-2021")</f>
        <v/>
      </c>
      <c r="X49">
        <f>HYPERLINK("https://klasma.github.io/Logging_HALMSTAD/tillsyn/A 70769-2021.docx", "A 70769-2021")</f>
        <v/>
      </c>
      <c r="Y49">
        <f>HYPERLINK("https://klasma.github.io/Logging_HALMSTAD/tillsynsmail/A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45190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70738-2021.xlsx", "A 70738-2021")</f>
        <v/>
      </c>
      <c r="T50">
        <f>HYPERLINK("https://klasma.github.io/Logging_HALMSTAD/kartor/A 70738-2021.png", "A 70738-2021")</f>
        <v/>
      </c>
      <c r="V50">
        <f>HYPERLINK("https://klasma.github.io/Logging_HALMSTAD/klagomål/A 70738-2021.docx", "A 70738-2021")</f>
        <v/>
      </c>
      <c r="W50">
        <f>HYPERLINK("https://klasma.github.io/Logging_HALMSTAD/klagomålsmail/A 70738-2021.docx", "A 70738-2021")</f>
        <v/>
      </c>
      <c r="X50">
        <f>HYPERLINK("https://klasma.github.io/Logging_HALMSTAD/tillsyn/A 70738-2021.docx", "A 70738-2021")</f>
        <v/>
      </c>
      <c r="Y50">
        <f>HYPERLINK("https://klasma.github.io/Logging_HALMSTAD/tillsynsmail/A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45190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71006-2021.xlsx", "A 71006-2021")</f>
        <v/>
      </c>
      <c r="T51">
        <f>HYPERLINK("https://klasma.github.io/Logging_HALMSTAD/kartor/A 71006-2021.png", "A 71006-2021")</f>
        <v/>
      </c>
      <c r="V51">
        <f>HYPERLINK("https://klasma.github.io/Logging_HALMSTAD/klagomål/A 71006-2021.docx", "A 71006-2021")</f>
        <v/>
      </c>
      <c r="W51">
        <f>HYPERLINK("https://klasma.github.io/Logging_HALMSTAD/klagomålsmail/A 71006-2021.docx", "A 71006-2021")</f>
        <v/>
      </c>
      <c r="X51">
        <f>HYPERLINK("https://klasma.github.io/Logging_HALMSTAD/tillsyn/A 71006-2021.docx", "A 71006-2021")</f>
        <v/>
      </c>
      <c r="Y51">
        <f>HYPERLINK("https://klasma.github.io/Logging_HALMSTAD/tillsynsmail/A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45190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6626-2022.xlsx", "A 6626-2022")</f>
        <v/>
      </c>
      <c r="T52">
        <f>HYPERLINK("https://klasma.github.io/Logging_HYLTE/kartor/A 6626-2022.png", "A 6626-2022")</f>
        <v/>
      </c>
      <c r="V52">
        <f>HYPERLINK("https://klasma.github.io/Logging_HYLTE/klagomål/A 6626-2022.docx", "A 6626-2022")</f>
        <v/>
      </c>
      <c r="W52">
        <f>HYPERLINK("https://klasma.github.io/Logging_HYLTE/klagomålsmail/A 6626-2022.docx", "A 6626-2022")</f>
        <v/>
      </c>
      <c r="X52">
        <f>HYPERLINK("https://klasma.github.io/Logging_HYLTE/tillsyn/A 6626-2022.docx", "A 6626-2022")</f>
        <v/>
      </c>
      <c r="Y52">
        <f>HYPERLINK("https://klasma.github.io/Logging_HYLTE/tillsynsmail/A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45190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10567-2022.xlsx", "A 10567-2022")</f>
        <v/>
      </c>
      <c r="T53">
        <f>HYPERLINK("https://klasma.github.io/Logging_LAHOLM/kartor/A 10567-2022.png", "A 10567-2022")</f>
        <v/>
      </c>
      <c r="V53">
        <f>HYPERLINK("https://klasma.github.io/Logging_LAHOLM/klagomål/A 10567-2022.docx", "A 10567-2022")</f>
        <v/>
      </c>
      <c r="W53">
        <f>HYPERLINK("https://klasma.github.io/Logging_LAHOLM/klagomålsmail/A 10567-2022.docx", "A 10567-2022")</f>
        <v/>
      </c>
      <c r="X53">
        <f>HYPERLINK("https://klasma.github.io/Logging_LAHOLM/tillsyn/A 10567-2022.docx", "A 10567-2022")</f>
        <v/>
      </c>
      <c r="Y53">
        <f>HYPERLINK("https://klasma.github.io/Logging_LAHOLM/tillsynsmail/A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45190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22842-2022.xlsx", "A 22842-2022")</f>
        <v/>
      </c>
      <c r="T54">
        <f>HYPERLINK("https://klasma.github.io/Logging_HALMSTAD/kartor/A 22842-2022.png", "A 22842-2022")</f>
        <v/>
      </c>
      <c r="V54">
        <f>HYPERLINK("https://klasma.github.io/Logging_HALMSTAD/klagomål/A 22842-2022.docx", "A 22842-2022")</f>
        <v/>
      </c>
      <c r="W54">
        <f>HYPERLINK("https://klasma.github.io/Logging_HALMSTAD/klagomålsmail/A 22842-2022.docx", "A 22842-2022")</f>
        <v/>
      </c>
      <c r="X54">
        <f>HYPERLINK("https://klasma.github.io/Logging_HALMSTAD/tillsyn/A 22842-2022.docx", "A 22842-2022")</f>
        <v/>
      </c>
      <c r="Y54">
        <f>HYPERLINK("https://klasma.github.io/Logging_HALMSTAD/tillsynsmail/A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45190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24399-2022.xlsx", "A 24399-2022")</f>
        <v/>
      </c>
      <c r="T55">
        <f>HYPERLINK("https://klasma.github.io/Logging_LAHOLM/kartor/A 24399-2022.png", "A 24399-2022")</f>
        <v/>
      </c>
      <c r="V55">
        <f>HYPERLINK("https://klasma.github.io/Logging_LAHOLM/klagomål/A 24399-2022.docx", "A 24399-2022")</f>
        <v/>
      </c>
      <c r="W55">
        <f>HYPERLINK("https://klasma.github.io/Logging_LAHOLM/klagomålsmail/A 24399-2022.docx", "A 24399-2022")</f>
        <v/>
      </c>
      <c r="X55">
        <f>HYPERLINK("https://klasma.github.io/Logging_LAHOLM/tillsyn/A 24399-2022.docx", "A 24399-2022")</f>
        <v/>
      </c>
      <c r="Y55">
        <f>HYPERLINK("https://klasma.github.io/Logging_LAHOLM/tillsynsmail/A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45190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42421-2022.xlsx", "A 42421-2022")</f>
        <v/>
      </c>
      <c r="T56">
        <f>HYPERLINK("https://klasma.github.io/Logging_LAHOLM/kartor/A 42421-2022.png", "A 42421-2022")</f>
        <v/>
      </c>
      <c r="V56">
        <f>HYPERLINK("https://klasma.github.io/Logging_LAHOLM/klagomål/A 42421-2022.docx", "A 42421-2022")</f>
        <v/>
      </c>
      <c r="W56">
        <f>HYPERLINK("https://klasma.github.io/Logging_LAHOLM/klagomålsmail/A 42421-2022.docx", "A 42421-2022")</f>
        <v/>
      </c>
      <c r="X56">
        <f>HYPERLINK("https://klasma.github.io/Logging_LAHOLM/tillsyn/A 42421-2022.docx", "A 42421-2022")</f>
        <v/>
      </c>
      <c r="Y56">
        <f>HYPERLINK("https://klasma.github.io/Logging_LAHOLM/tillsynsmail/A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45190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43362-2022.xlsx", "A 43362-2022")</f>
        <v/>
      </c>
      <c r="T57">
        <f>HYPERLINK("https://klasma.github.io/Logging_VARBERG/kartor/A 43362-2022.png", "A 43362-2022")</f>
        <v/>
      </c>
      <c r="V57">
        <f>HYPERLINK("https://klasma.github.io/Logging_VARBERG/klagomål/A 43362-2022.docx", "A 43362-2022")</f>
        <v/>
      </c>
      <c r="W57">
        <f>HYPERLINK("https://klasma.github.io/Logging_VARBERG/klagomålsmail/A 43362-2022.docx", "A 43362-2022")</f>
        <v/>
      </c>
      <c r="X57">
        <f>HYPERLINK("https://klasma.github.io/Logging_VARBERG/tillsyn/A 43362-2022.docx", "A 43362-2022")</f>
        <v/>
      </c>
      <c r="Y57">
        <f>HYPERLINK("https://klasma.github.io/Logging_VARBERG/tillsynsmail/A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45190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44937-2022.xlsx", "A 44937-2022")</f>
        <v/>
      </c>
      <c r="T58">
        <f>HYPERLINK("https://klasma.github.io/Logging_HALMSTAD/kartor/A 44937-2022.png", "A 44937-2022")</f>
        <v/>
      </c>
      <c r="V58">
        <f>HYPERLINK("https://klasma.github.io/Logging_HALMSTAD/klagomål/A 44937-2022.docx", "A 44937-2022")</f>
        <v/>
      </c>
      <c r="W58">
        <f>HYPERLINK("https://klasma.github.io/Logging_HALMSTAD/klagomålsmail/A 44937-2022.docx", "A 44937-2022")</f>
        <v/>
      </c>
      <c r="X58">
        <f>HYPERLINK("https://klasma.github.io/Logging_HALMSTAD/tillsyn/A 44937-2022.docx", "A 44937-2022")</f>
        <v/>
      </c>
      <c r="Y58">
        <f>HYPERLINK("https://klasma.github.io/Logging_HALMSTAD/tillsynsmail/A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45190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49551-2022.xlsx", "A 49551-2022")</f>
        <v/>
      </c>
      <c r="T59">
        <f>HYPERLINK("https://klasma.github.io/Logging_VARBERG/kartor/A 49551-2022.png", "A 49551-2022")</f>
        <v/>
      </c>
      <c r="V59">
        <f>HYPERLINK("https://klasma.github.io/Logging_VARBERG/klagomål/A 49551-2022.docx", "A 49551-2022")</f>
        <v/>
      </c>
      <c r="W59">
        <f>HYPERLINK("https://klasma.github.io/Logging_VARBERG/klagomålsmail/A 49551-2022.docx", "A 49551-2022")</f>
        <v/>
      </c>
      <c r="X59">
        <f>HYPERLINK("https://klasma.github.io/Logging_VARBERG/tillsyn/A 49551-2022.docx", "A 49551-2022")</f>
        <v/>
      </c>
      <c r="Y59">
        <f>HYPERLINK("https://klasma.github.io/Logging_VARBERG/tillsynsmail/A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45190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52318-2022.xlsx", "A 52318-2022")</f>
        <v/>
      </c>
      <c r="T60">
        <f>HYPERLINK("https://klasma.github.io/Logging_KUNGSBACKA/kartor/A 52318-2022.png", "A 52318-2022")</f>
        <v/>
      </c>
      <c r="V60">
        <f>HYPERLINK("https://klasma.github.io/Logging_KUNGSBACKA/klagomål/A 52318-2022.docx", "A 52318-2022")</f>
        <v/>
      </c>
      <c r="W60">
        <f>HYPERLINK("https://klasma.github.io/Logging_KUNGSBACKA/klagomålsmail/A 52318-2022.docx", "A 52318-2022")</f>
        <v/>
      </c>
      <c r="X60">
        <f>HYPERLINK("https://klasma.github.io/Logging_KUNGSBACKA/tillsyn/A 52318-2022.docx", "A 52318-2022")</f>
        <v/>
      </c>
      <c r="Y60">
        <f>HYPERLINK("https://klasma.github.io/Logging_KUNGSBACKA/tillsynsmail/A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45190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57564-2022.xlsx", "A 57564-2022")</f>
        <v/>
      </c>
      <c r="T61">
        <f>HYPERLINK("https://klasma.github.io/Logging_VARBERG/kartor/A 57564-2022.png", "A 57564-2022")</f>
        <v/>
      </c>
      <c r="V61">
        <f>HYPERLINK("https://klasma.github.io/Logging_VARBERG/klagomål/A 57564-2022.docx", "A 57564-2022")</f>
        <v/>
      </c>
      <c r="W61">
        <f>HYPERLINK("https://klasma.github.io/Logging_VARBERG/klagomålsmail/A 57564-2022.docx", "A 57564-2022")</f>
        <v/>
      </c>
      <c r="X61">
        <f>HYPERLINK("https://klasma.github.io/Logging_VARBERG/tillsyn/A 57564-2022.docx", "A 57564-2022")</f>
        <v/>
      </c>
      <c r="Y61">
        <f>HYPERLINK("https://klasma.github.io/Logging_VARBERG/tillsynsmail/A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45190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3062-2023.xlsx", "A 3062-2023")</f>
        <v/>
      </c>
      <c r="T62">
        <f>HYPERLINK("https://klasma.github.io/Logging_FALKENBERG/kartor/A 3062-2023.png", "A 3062-2023")</f>
        <v/>
      </c>
      <c r="V62">
        <f>HYPERLINK("https://klasma.github.io/Logging_FALKENBERG/klagomål/A 3062-2023.docx", "A 3062-2023")</f>
        <v/>
      </c>
      <c r="W62">
        <f>HYPERLINK("https://klasma.github.io/Logging_FALKENBERG/klagomålsmail/A 3062-2023.docx", "A 3062-2023")</f>
        <v/>
      </c>
      <c r="X62">
        <f>HYPERLINK("https://klasma.github.io/Logging_FALKENBERG/tillsyn/A 3062-2023.docx", "A 3062-2023")</f>
        <v/>
      </c>
      <c r="Y62">
        <f>HYPERLINK("https://klasma.github.io/Logging_FALKENBERG/tillsynsmail/A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45190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9006-2023.xlsx", "A 9006-2023")</f>
        <v/>
      </c>
      <c r="T63">
        <f>HYPERLINK("https://klasma.github.io/Logging_KUNGSBACKA/kartor/A 9006-2023.png", "A 9006-2023")</f>
        <v/>
      </c>
      <c r="V63">
        <f>HYPERLINK("https://klasma.github.io/Logging_KUNGSBACKA/klagomål/A 9006-2023.docx", "A 9006-2023")</f>
        <v/>
      </c>
      <c r="W63">
        <f>HYPERLINK("https://klasma.github.io/Logging_KUNGSBACKA/klagomålsmail/A 9006-2023.docx", "A 9006-2023")</f>
        <v/>
      </c>
      <c r="X63">
        <f>HYPERLINK("https://klasma.github.io/Logging_KUNGSBACKA/tillsyn/A 9006-2023.docx", "A 9006-2023")</f>
        <v/>
      </c>
      <c r="Y63">
        <f>HYPERLINK("https://klasma.github.io/Logging_KUNGSBACKA/tillsynsmail/A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45190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23050-2023.xlsx", "A 23050-2023")</f>
        <v/>
      </c>
      <c r="T64">
        <f>HYPERLINK("https://klasma.github.io/Logging_VARBERG/kartor/A 23050-2023.png", "A 23050-2023")</f>
        <v/>
      </c>
      <c r="V64">
        <f>HYPERLINK("https://klasma.github.io/Logging_VARBERG/klagomål/A 23050-2023.docx", "A 23050-2023")</f>
        <v/>
      </c>
      <c r="W64">
        <f>HYPERLINK("https://klasma.github.io/Logging_VARBERG/klagomålsmail/A 23050-2023.docx", "A 23050-2023")</f>
        <v/>
      </c>
      <c r="X64">
        <f>HYPERLINK("https://klasma.github.io/Logging_VARBERG/tillsyn/A 23050-2023.docx", "A 23050-2023")</f>
        <v/>
      </c>
      <c r="Y64">
        <f>HYPERLINK("https://klasma.github.io/Logging_VARBERG/tillsynsmail/A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45190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30046-2023.xlsx", "A 30046-2023")</f>
        <v/>
      </c>
      <c r="T65">
        <f>HYPERLINK("https://klasma.github.io/Logging_HALMSTAD/kartor/A 30046-2023.png", "A 30046-2023")</f>
        <v/>
      </c>
      <c r="V65">
        <f>HYPERLINK("https://klasma.github.io/Logging_HALMSTAD/klagomål/A 30046-2023.docx", "A 30046-2023")</f>
        <v/>
      </c>
      <c r="W65">
        <f>HYPERLINK("https://klasma.github.io/Logging_HALMSTAD/klagomålsmail/A 30046-2023.docx", "A 30046-2023")</f>
        <v/>
      </c>
      <c r="X65">
        <f>HYPERLINK("https://klasma.github.io/Logging_HALMSTAD/tillsyn/A 30046-2023.docx", "A 30046-2023")</f>
        <v/>
      </c>
      <c r="Y65">
        <f>HYPERLINK("https://klasma.github.io/Logging_HALMSTAD/tillsynsmail/A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45190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34831-2023.xlsx", "A 34831-2023")</f>
        <v/>
      </c>
      <c r="T66">
        <f>HYPERLINK("https://klasma.github.io/Logging_VARBERG/kartor/A 34831-2023.png", "A 34831-2023")</f>
        <v/>
      </c>
      <c r="V66">
        <f>HYPERLINK("https://klasma.github.io/Logging_VARBERG/klagomål/A 34831-2023.docx", "A 34831-2023")</f>
        <v/>
      </c>
      <c r="W66">
        <f>HYPERLINK("https://klasma.github.io/Logging_VARBERG/klagomålsmail/A 34831-2023.docx", "A 34831-2023")</f>
        <v/>
      </c>
      <c r="X66">
        <f>HYPERLINK("https://klasma.github.io/Logging_VARBERG/tillsyn/A 34831-2023.docx", "A 34831-2023")</f>
        <v/>
      </c>
      <c r="Y66">
        <f>HYPERLINK("https://klasma.github.io/Logging_VARBERG/tillsynsmail/A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45190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34833-2023.xlsx", "A 34833-2023")</f>
        <v/>
      </c>
      <c r="T67">
        <f>HYPERLINK("https://klasma.github.io/Logging_VARBERG/kartor/A 34833-2023.png", "A 34833-2023")</f>
        <v/>
      </c>
      <c r="V67">
        <f>HYPERLINK("https://klasma.github.io/Logging_VARBERG/klagomål/A 34833-2023.docx", "A 34833-2023")</f>
        <v/>
      </c>
      <c r="W67">
        <f>HYPERLINK("https://klasma.github.io/Logging_VARBERG/klagomålsmail/A 34833-2023.docx", "A 34833-2023")</f>
        <v/>
      </c>
      <c r="X67">
        <f>HYPERLINK("https://klasma.github.io/Logging_VARBERG/tillsyn/A 34833-2023.docx", "A 34833-2023")</f>
        <v/>
      </c>
      <c r="Y67">
        <f>HYPERLINK("https://klasma.github.io/Logging_VARBERG/tillsynsmail/A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45190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37556-2023.xlsx", "A 37556-2023")</f>
        <v/>
      </c>
      <c r="T68">
        <f>HYPERLINK("https://klasma.github.io/Logging_LAHOLM/kartor/A 37556-2023.png", "A 37556-2023")</f>
        <v/>
      </c>
      <c r="V68">
        <f>HYPERLINK("https://klasma.github.io/Logging_LAHOLM/klagomål/A 37556-2023.docx", "A 37556-2023")</f>
        <v/>
      </c>
      <c r="W68">
        <f>HYPERLINK("https://klasma.github.io/Logging_LAHOLM/klagomålsmail/A 37556-2023.docx", "A 37556-2023")</f>
        <v/>
      </c>
      <c r="X68">
        <f>HYPERLINK("https://klasma.github.io/Logging_LAHOLM/tillsyn/A 37556-2023.docx", "A 37556-2023")</f>
        <v/>
      </c>
      <c r="Y68">
        <f>HYPERLINK("https://klasma.github.io/Logging_LAHOLM/tillsynsmail/A 37556-2023.docx", "A 37556-2023")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45190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45190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45190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45190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45190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45190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45190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45190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45190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45190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45190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45190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45190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45190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45190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45190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45190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45190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45190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45190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45190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45190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45190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45190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45190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45190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45190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45190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45190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45190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45190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45190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45190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45190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45190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45190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45190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45190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45190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45190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45190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45190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45190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45190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45190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45190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45190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45190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45190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45190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45190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45190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45190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45190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45190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45190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45190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45190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45190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45190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45190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45190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45190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45190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45190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45190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45190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45190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45190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45190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45190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45190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45190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45190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45190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45190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45190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45190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45190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45190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45190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45190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45190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45190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45190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45190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45190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45190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45190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45190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45190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45190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45190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45190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45190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45190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45190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45190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45190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45190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45190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45190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45190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45190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45190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45190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45190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45190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45190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45190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45190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45190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45190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45190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45190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45190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45190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45190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45190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45190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45190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45190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45190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45190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45190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45190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45190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45190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45190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45190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45190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45190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45190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45190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45190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45190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45190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45190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45190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45190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45190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45190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45190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45190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45190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45190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45190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45190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45190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45190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45190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45190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45190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45190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45190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45190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45190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45190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45190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45190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45190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45190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45190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45190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45190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45190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45190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45190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45190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45190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45190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45190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45190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45190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45190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45190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45190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45190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45190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45190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45190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45190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45190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45190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45190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45190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45190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45190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45190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45190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45190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45190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45190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45190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45190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45190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45190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45190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45190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45190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45190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45190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45190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45190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45190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45190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45190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45190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45190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45190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45190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45190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45190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45190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45190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45190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45190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45190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45190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45190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45190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45190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45190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45190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45190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45190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45190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45190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45190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45190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45190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45190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45190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45190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45190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45190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45190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45190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45190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45190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45190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45190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45190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45190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45190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45190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45190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45190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45190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45190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45190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45190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45190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45190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45190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45190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45190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45190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45190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45190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45190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45190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45190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45190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45190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45190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45190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45190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45190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45190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45190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45190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45190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45190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45190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45190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45190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45190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45190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45190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45190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45190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45190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45190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45190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45190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45190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45190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45190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45190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45190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45190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45190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45190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45190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45190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45190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45190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45190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45190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45190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45190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45190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45190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45190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45190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45190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45190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45190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45190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45190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45190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45190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45190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45190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45190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45190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45190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45190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45190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45190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45190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45190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45190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45190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45190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45190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45190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45190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45190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45190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45190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45190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45190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45190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45190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45190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45190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45190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45190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45190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45190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45190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45190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45190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45190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45190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45190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45190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45190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45190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45190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45190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45190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45190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45190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45190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45190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45190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45190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45190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45190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45190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45190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45190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45190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45190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45190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45190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45190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45190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45190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45190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45190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45190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45190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45190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45190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45190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45190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45190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45190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45190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45190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45190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45190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45190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45190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45190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45190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45190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45190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45190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45190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45190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45190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45190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45190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45190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45190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45190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45190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45190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45190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45190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45190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45190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45190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45190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45190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45190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45190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45190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45190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45190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45190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45190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45190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45190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45190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45190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45190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45190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45190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45190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45190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45190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45190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45190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45190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45190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45190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45190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45190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45190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45190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45190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45190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45190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45190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45190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45190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45190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45190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45190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45190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45190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45190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45190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45190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45190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45190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45190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45190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45190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45190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45190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45190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45190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45190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45190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45190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45190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45190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45190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45190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45190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45190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45190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45190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45190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45190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45190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45190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45190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45190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45190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45190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45190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45190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45190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45190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45190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45190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45190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45190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45190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45190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45190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45190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45190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45190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45190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45190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45190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45190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45190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45190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45190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45190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45190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45190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45190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45190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45190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45190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45190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45190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45190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45190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45190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45190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45190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45190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45190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45190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45190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45190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45190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45190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45190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45190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45190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45190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45190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45190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45190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45190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45190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45190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45190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45190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45190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45190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45190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45190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45190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45190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45190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45190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45190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45190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45190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45190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45190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45190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45190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45190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45190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45190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45190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45190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45190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45190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45190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45190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45190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45190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45190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45190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45190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45190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45190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45190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45190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45190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45190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45190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45190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45190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45190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45190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45190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45190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45190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45190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45190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45190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45190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45190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45190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45190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45190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45190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45190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45190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45190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45190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45190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45190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45190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45190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45190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45190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45190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45190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45190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45190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45190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45190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45190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45190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45190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45190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45190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45190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45190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45190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45190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45190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45190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45190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45190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45190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45190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45190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45190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45190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45190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45190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45190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45190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45190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45190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45190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45190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45190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45190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45190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45190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45190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45190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45190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45190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45190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45190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45190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45190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45190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45190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45190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45190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45190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45190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45190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45190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45190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45190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45190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45190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45190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45190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45190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45190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45190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45190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45190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45190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45190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45190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45190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45190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45190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45190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45190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45190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45190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45190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45190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45190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45190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45190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45190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45190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45190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45190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45190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45190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45190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45190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45190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45190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45190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45190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45190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45190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45190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45190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45190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45190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45190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45190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45190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45190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45190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45190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45190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45190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45190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45190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45190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45190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45190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45190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45190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45190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45190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45190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45190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45190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45190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45190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45190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45190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45190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45190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45190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45190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45190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45190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45190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45190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45190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45190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45190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45190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45190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45190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45190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45190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45190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45190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45190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45190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45190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45190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45190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45190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45190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45190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45190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45190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45190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45190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45190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45190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45190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45190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45190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45190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45190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45190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45190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45190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45190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45190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45190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45190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45190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45190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45190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45190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45190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45190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45190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45190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45190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45190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45190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45190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45190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45190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45190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45190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45190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45190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45190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45190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45190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45190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45190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45190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45190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45190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45190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45190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45190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45190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45190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45190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45190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45190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45190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45190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45190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45190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45190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45190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45190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45190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45190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45190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45190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45190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45190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45190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45190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45190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45190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45190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45190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45190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45190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45190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45190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45190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45190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45190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45190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45190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45190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45190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45190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45190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45190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45190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45190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45190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45190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45190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45190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45190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45190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45190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45190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45190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45190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45190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45190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45190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45190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45190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45190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45190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45190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45190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45190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45190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45190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45190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45190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45190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45190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45190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45190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45190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45190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45190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45190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45190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45190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45190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45190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45190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45190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45190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45190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45190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45190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45190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45190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45190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45190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45190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45190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45190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45190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45190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45190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45190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45190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45190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45190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45190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45190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45190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45190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45190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45190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45190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45190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45190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45190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45190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45190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45190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45190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45190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45190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45190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45190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45190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45190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45190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45190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45190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45190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45190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45190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45190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45190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45190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45190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45190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45190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45190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45190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45190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45190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45190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45190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45190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45190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45190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45190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45190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45190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45190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45190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45190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45190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45190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45190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45190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45190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45190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45190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45190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45190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45190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45190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45190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45190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45190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45190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45190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45190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45190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45190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45190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45190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45190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45190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45190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45190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45190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45190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45190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45190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45190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45190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45190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45190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45190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45190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45190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45190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45190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45190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45190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45190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45190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45190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45190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45190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45190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45190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45190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45190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45190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45190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45190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45190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45190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45190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45190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45190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45190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45190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45190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45190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45190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45190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45190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45190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45190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45190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45190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45190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45190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45190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45190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45190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45190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45190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45190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45190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45190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45190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45190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45190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45190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45190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45190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45190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45190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45190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45190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45190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45190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45190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45190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45190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45190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45190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45190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45190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45190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45190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45190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45190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45190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45190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45190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45190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45190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45190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45190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45190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45190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45190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45190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45190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45190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45190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45190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45190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45190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45190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45190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45190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45190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45190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45190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45190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45190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45190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45190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45190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45190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45190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45190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45190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45190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45190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45190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45190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45190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45190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45190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45190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45190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45190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45190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45190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45190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45190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45190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45190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45190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45190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45190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45190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45190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45190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45190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45190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45190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45190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45190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45190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45190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45190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45190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45190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45190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45190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45190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45190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45190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45190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45190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45190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45190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45190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45190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45190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45190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45190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45190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45190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45190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45190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45190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45190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45190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45190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45190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45190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45190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45190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45190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45190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45190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45190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45190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45190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45190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45190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45190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45190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45190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45190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45190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45190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45190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45190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45190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45190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45190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45190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45190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45190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45190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45190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45190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45190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45190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45190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45190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45190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45190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45190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45190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45190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45190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45190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45190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45190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45190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45190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45190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45190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45190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45190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45190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45190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45190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45190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45190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45190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45190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45190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45190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45190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45190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45190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45190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45190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45190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45190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45190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45190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45190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45190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45190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45190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45190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45190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45190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45190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45190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45190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45190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45190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45190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45190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45190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45190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45190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45190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45190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45190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45190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45190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45190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45190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45190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45190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45190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45190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45190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45190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45190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45190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45190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45190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45190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45190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45190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45190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45190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45190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45190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45190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45190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45190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45190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45190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45190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45190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45190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45190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45190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45190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45190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45190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45190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45190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45190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45190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45190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45190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45190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45190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45190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45190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45190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45190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45190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45190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45190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45190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45190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45190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45190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45190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45190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45190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45190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45190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45190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45190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45190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45190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45190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45190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45190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45190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45190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45190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45190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45190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45190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45190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45190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45190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45190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45190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45190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45190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45190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45190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45190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45190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45190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45190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45190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45190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45190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45190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45190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45190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45190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45190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45190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45190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45190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45190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45190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45190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45190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45190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45190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45190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45190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45190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45190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45190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45190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45190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45190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45190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45190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45190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45190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45190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45190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45190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45190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45190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45190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45190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45190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45190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45190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45190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45190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45190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45190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45190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45190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45190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45190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45190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45190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45190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45190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45190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45190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45190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45190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45190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45190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45190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45190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45190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45190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45190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45190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45190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45190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45190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45190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45190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45190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45190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45190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45190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45190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45190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45190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45190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45190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45190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45190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45190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45190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45190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45190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45190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45190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45190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45190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45190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45190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45190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45190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45190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45190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45190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45190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45190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45190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45190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45190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45190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45190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45190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45190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45190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45190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45190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45190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45190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45190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45190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45190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45190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45190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45190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45190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45190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45190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45190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45190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45190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45190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45190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45190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45190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45190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45190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45190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45190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45190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45190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45190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45190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45190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45190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45190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45190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45190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45190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45190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45190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45190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45190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45190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45190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45190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45190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45190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45190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45190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45190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45190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45190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45190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45190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45190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45190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45190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45190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45190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45190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45190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45190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45190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45190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45190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45190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45190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45190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45190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45190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45190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45190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45190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45190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45190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45190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45190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45190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45190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45190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45190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45190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45190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45190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45190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45190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45190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45190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45190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45190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45190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45190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45190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45190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45190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45190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45190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45190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45190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45190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45190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45190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45190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45190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45190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45190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45190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45190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45190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45190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45190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45190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45190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45190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45190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45190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45190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45190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45190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45190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45190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45190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45190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45190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45190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45190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45190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45190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45190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45190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45190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45190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45190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45190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45190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45190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45190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45190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45190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45190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45190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45190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45190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45190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45190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45190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45190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45190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45190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45190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45190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45190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45190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45190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45190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45190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45190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45190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45190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45190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45190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45190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45190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45190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45190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45190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45190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45190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45190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45190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45190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45190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45190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45190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45190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45190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45190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45190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45190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45190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45190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45190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45190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45190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45190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45190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45190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45190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45190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45190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45190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45190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45190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45190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45190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45190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45190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45190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45190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45190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45190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45190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45190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45190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45190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45190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45190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45190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45190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45190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45190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45190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45190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45190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45190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45190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45190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45190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45190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45190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45190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45190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45190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45190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45190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45190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45190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45190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45190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45190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45190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45190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45190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45190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45190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45190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45190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45190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45190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45190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45190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45190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45190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45190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45190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45190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45190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45190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45190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45190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45190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45190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45190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45190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45190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45190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45190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45190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45190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45190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45190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45190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45190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45190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45190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45190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45190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45190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45190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45190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45190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45190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45190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45190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45190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45190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45190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45190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45190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45190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45190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45190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45190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45190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45190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45190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45190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45190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45190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45190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45190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45190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45190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45190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45190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45190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45190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45190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45190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45190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45190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45190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45190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45190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45190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45190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45190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45190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45190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45190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45190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45190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45190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45190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45190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45190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45190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45190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45190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45190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45190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45190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45190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45190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45190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45190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45190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45190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45190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45190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45190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45190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45190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45190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45190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45190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45190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45190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45190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45190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45190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45190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45190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45190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45190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45190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45190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45190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45190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45190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45190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45190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45190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45190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45190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45190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45190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45190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45190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45190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45190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45190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45190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45190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45190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45190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45190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45190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45190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45190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45190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45190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45190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45190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45190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45190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45190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45190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45190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45190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45190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45190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45190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45190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45190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45190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45190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45190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45190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45190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45190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45190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45190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45190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45190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45190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45190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45190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45190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45190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45190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45190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45190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45190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45190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45190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45190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45190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45190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45190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45190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45190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45190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45190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45190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45190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45190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45190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45190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45190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45190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45190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45190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45190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45190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45190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45190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45190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45190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45190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45190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45190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45190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45190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45190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45190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45190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45190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45190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45190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45190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45190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45190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45190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45190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45190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45190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45190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45190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45190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45190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45190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45190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45190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45190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45190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45190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45190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45190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45190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45190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45190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45190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45190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45190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45190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45190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45190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45190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45190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45190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45190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45190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45190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45190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45190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45190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45190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45190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45190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45190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45190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45190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45190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45190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45190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45190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45190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45190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45190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45190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45190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45190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45190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45190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45190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45190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45190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45190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45190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45190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45190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45190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45190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45190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45190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45190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45190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45190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45190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45190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45190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45190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45190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45190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45190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45190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45190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45190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45190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45190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45190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45190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45190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45190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45190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45190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45190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45190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45190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45190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45190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45190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45190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45190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45190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45190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45190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45190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45190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45190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45190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45190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45190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45190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45190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45190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45190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45190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45190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45190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45190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45190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45190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45190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45190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45190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45190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45190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45190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45190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45190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45190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45190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45190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45190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45190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45190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45190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45190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45190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45190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45190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45190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45190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45190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45190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45190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45190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45190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45190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45190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45190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45190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45190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45190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45190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45190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45190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45190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45190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45190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45190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45190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45190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45190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45190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45190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45190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45190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45190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45190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45190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45190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45190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45190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45190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45190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45190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45190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45190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45190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45190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45190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45190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45190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45190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45190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45190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45190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45190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45190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45190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45190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45190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45190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45190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45190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45190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45190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45190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45190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45190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45190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45190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45190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45190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45190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45190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45190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45190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45190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45190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45190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45190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45190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45190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45190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45190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45190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45190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45190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45190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45190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45190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45190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45190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45190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45190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45190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45190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45190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45190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45190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45190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45190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45190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45190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45190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45190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45190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45190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45190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45190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45190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45190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45190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45190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45190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45190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45190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45190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45190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45190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45190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45190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45190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45190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45190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45190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45190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45190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45190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45190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45190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45190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45190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45190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45190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45190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45190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45190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45190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45190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45190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45190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45190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45190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45190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45190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45190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45190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45190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45190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45190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45190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45190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45190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45190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45190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45190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45190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45190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45190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45190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45190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45190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45190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45190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45190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45190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45190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45190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45190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45190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45190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45190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45190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45190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45190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45190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45190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45190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45190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45190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45190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45190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45190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45190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45190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45190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45190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45190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45190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45190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45190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45190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45190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45190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45190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45190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45190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45190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45190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45190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45190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45190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45190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45190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45190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45190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45190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45190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45190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45190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45190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45190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45190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45190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45190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45190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45190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45190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45190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45190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45190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45190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45190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45190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45190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45190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45190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45190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45190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45190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45190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45190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45190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45190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45190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45190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45190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45190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45190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45190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45190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45190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45190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45190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45190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45190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45190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45190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45190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45190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45190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45190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45190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45190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45190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45190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45190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45190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45190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45190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45190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45190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45190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45190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45190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45190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45190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45190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45190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45190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45190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45190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45190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45190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45190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45190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45190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45190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45190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45190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45190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45190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45190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45190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45190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45190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45190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45190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45190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45190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41835-2023</t>
        </is>
      </c>
      <c r="B2311" s="1" t="n">
        <v>45176</v>
      </c>
      <c r="C2311" s="1" t="n">
        <v>45190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42455-2023</t>
        </is>
      </c>
      <c r="B2312" s="1" t="n">
        <v>45180</v>
      </c>
      <c r="C2312" s="1" t="n">
        <v>45190</v>
      </c>
      <c r="D2312" t="inlineStr">
        <is>
          <t>HALLANDS LÄN</t>
        </is>
      </c>
      <c r="E2312" t="inlineStr">
        <is>
          <t>LAHOLM</t>
        </is>
      </c>
      <c r="F2312" t="inlineStr">
        <is>
          <t>Sveaskog</t>
        </is>
      </c>
      <c r="G2312" t="n">
        <v>3.6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42605-2023</t>
        </is>
      </c>
      <c r="B2313" s="1" t="n">
        <v>45181</v>
      </c>
      <c r="C2313" s="1" t="n">
        <v>45190</v>
      </c>
      <c r="D2313" t="inlineStr">
        <is>
          <t>HALLANDS LÄN</t>
        </is>
      </c>
      <c r="E2313" t="inlineStr">
        <is>
          <t>LAHOLM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42653-2023</t>
        </is>
      </c>
      <c r="B2314" s="1" t="n">
        <v>45181</v>
      </c>
      <c r="C2314" s="1" t="n">
        <v>45190</v>
      </c>
      <c r="D2314" t="inlineStr">
        <is>
          <t>HALLANDS LÄN</t>
        </is>
      </c>
      <c r="E2314" t="inlineStr">
        <is>
          <t>HYLTE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42524-2023</t>
        </is>
      </c>
      <c r="B2315" s="1" t="n">
        <v>45181</v>
      </c>
      <c r="C2315" s="1" t="n">
        <v>45190</v>
      </c>
      <c r="D2315" t="inlineStr">
        <is>
          <t>HALLANDS LÄN</t>
        </is>
      </c>
      <c r="E2315" t="inlineStr">
        <is>
          <t>FALKENBERG</t>
        </is>
      </c>
      <c r="G2315" t="n">
        <v>1.1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43037-2023</t>
        </is>
      </c>
      <c r="B2316" s="1" t="n">
        <v>45182</v>
      </c>
      <c r="C2316" s="1" t="n">
        <v>45190</v>
      </c>
      <c r="D2316" t="inlineStr">
        <is>
          <t>HALLANDS LÄN</t>
        </is>
      </c>
      <c r="E2316" t="inlineStr">
        <is>
          <t>VARBERG</t>
        </is>
      </c>
      <c r="G2316" t="n">
        <v>3.2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43264-2023</t>
        </is>
      </c>
      <c r="B2317" s="1" t="n">
        <v>45183</v>
      </c>
      <c r="C2317" s="1" t="n">
        <v>45190</v>
      </c>
      <c r="D2317" t="inlineStr">
        <is>
          <t>HALLANDS LÄN</t>
        </is>
      </c>
      <c r="E2317" t="inlineStr">
        <is>
          <t>HALMSTAD</t>
        </is>
      </c>
      <c r="G2317" t="n">
        <v>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43581-2023</t>
        </is>
      </c>
      <c r="B2318" s="1" t="n">
        <v>45184</v>
      </c>
      <c r="C2318" s="1" t="n">
        <v>45190</v>
      </c>
      <c r="D2318" t="inlineStr">
        <is>
          <t>HALLANDS LÄN</t>
        </is>
      </c>
      <c r="E2318" t="inlineStr">
        <is>
          <t>FALKENBERG</t>
        </is>
      </c>
      <c r="G2318" t="n">
        <v>2.2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43526-2023</t>
        </is>
      </c>
      <c r="B2319" s="1" t="n">
        <v>45184</v>
      </c>
      <c r="C2319" s="1" t="n">
        <v>45190</v>
      </c>
      <c r="D2319" t="inlineStr">
        <is>
          <t>HALLANDS LÄN</t>
        </is>
      </c>
      <c r="E2319" t="inlineStr">
        <is>
          <t>KUNGSBACKA</t>
        </is>
      </c>
      <c r="G2319" t="n">
        <v>1.2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43610-2023</t>
        </is>
      </c>
      <c r="B2320" s="1" t="n">
        <v>45184</v>
      </c>
      <c r="C2320" s="1" t="n">
        <v>45190</v>
      </c>
      <c r="D2320" t="inlineStr">
        <is>
          <t>HALLANDS LÄN</t>
        </is>
      </c>
      <c r="E2320" t="inlineStr">
        <is>
          <t>FALKENBERG</t>
        </is>
      </c>
      <c r="G2320" t="n">
        <v>3.2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43576-2023</t>
        </is>
      </c>
      <c r="B2321" s="1" t="n">
        <v>45184</v>
      </c>
      <c r="C2321" s="1" t="n">
        <v>45190</v>
      </c>
      <c r="D2321" t="inlineStr">
        <is>
          <t>HALLANDS LÄN</t>
        </is>
      </c>
      <c r="E2321" t="inlineStr">
        <is>
          <t>FALKENBERG</t>
        </is>
      </c>
      <c r="G2321" t="n">
        <v>5.6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43883-2023</t>
        </is>
      </c>
      <c r="B2322" s="1" t="n">
        <v>45187</v>
      </c>
      <c r="C2322" s="1" t="n">
        <v>45190</v>
      </c>
      <c r="D2322" t="inlineStr">
        <is>
          <t>HALLANDS LÄN</t>
        </is>
      </c>
      <c r="E2322" t="inlineStr">
        <is>
          <t>FALKENBERG</t>
        </is>
      </c>
      <c r="G2322" t="n">
        <v>3.7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43897-2023</t>
        </is>
      </c>
      <c r="B2323" s="1" t="n">
        <v>45187</v>
      </c>
      <c r="C2323" s="1" t="n">
        <v>45190</v>
      </c>
      <c r="D2323" t="inlineStr">
        <is>
          <t>HALLANDS LÄN</t>
        </is>
      </c>
      <c r="E2323" t="inlineStr">
        <is>
          <t>FALKENBERG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44040-2023</t>
        </is>
      </c>
      <c r="B2324" s="1" t="n">
        <v>45188</v>
      </c>
      <c r="C2324" s="1" t="n">
        <v>45190</v>
      </c>
      <c r="D2324" t="inlineStr">
        <is>
          <t>HALLANDS LÄN</t>
        </is>
      </c>
      <c r="E2324" t="inlineStr">
        <is>
          <t>FALKENBERG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44090-2023</t>
        </is>
      </c>
      <c r="B2325" s="1" t="n">
        <v>45188</v>
      </c>
      <c r="C2325" s="1" t="n">
        <v>45190</v>
      </c>
      <c r="D2325" t="inlineStr">
        <is>
          <t>HALLANDS LÄN</t>
        </is>
      </c>
      <c r="E2325" t="inlineStr">
        <is>
          <t>FALKENBERG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44353-2023</t>
        </is>
      </c>
      <c r="B2326" s="1" t="n">
        <v>45188</v>
      </c>
      <c r="C2326" s="1" t="n">
        <v>45190</v>
      </c>
      <c r="D2326" t="inlineStr">
        <is>
          <t>HALLANDS LÄN</t>
        </is>
      </c>
      <c r="E2326" t="inlineStr">
        <is>
          <t>KUNGSBACKA</t>
        </is>
      </c>
      <c r="G2326" t="n">
        <v>4.8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44087-2023</t>
        </is>
      </c>
      <c r="B2327" s="1" t="n">
        <v>45188</v>
      </c>
      <c r="C2327" s="1" t="n">
        <v>45190</v>
      </c>
      <c r="D2327" t="inlineStr">
        <is>
          <t>HALLANDS LÄN</t>
        </is>
      </c>
      <c r="E2327" t="inlineStr">
        <is>
          <t>FALKENBERG</t>
        </is>
      </c>
      <c r="G2327" t="n">
        <v>1.1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44024-2023</t>
        </is>
      </c>
      <c r="B2328" s="1" t="n">
        <v>45188</v>
      </c>
      <c r="C2328" s="1" t="n">
        <v>45190</v>
      </c>
      <c r="D2328" t="inlineStr">
        <is>
          <t>HALLANDS LÄN</t>
        </is>
      </c>
      <c r="E2328" t="inlineStr">
        <is>
          <t>HALMSTAD</t>
        </is>
      </c>
      <c r="G2328" t="n">
        <v>1.6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44086-2023</t>
        </is>
      </c>
      <c r="B2329" s="1" t="n">
        <v>45188</v>
      </c>
      <c r="C2329" s="1" t="n">
        <v>45190</v>
      </c>
      <c r="D2329" t="inlineStr">
        <is>
          <t>HALLANDS LÄN</t>
        </is>
      </c>
      <c r="E2329" t="inlineStr">
        <is>
          <t>FALKENBERG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>
      <c r="A2330" t="inlineStr">
        <is>
          <t>A 44133-2023</t>
        </is>
      </c>
      <c r="B2330" s="1" t="n">
        <v>45188</v>
      </c>
      <c r="C2330" s="1" t="n">
        <v>45190</v>
      </c>
      <c r="D2330" t="inlineStr">
        <is>
          <t>HALLANDS LÄN</t>
        </is>
      </c>
      <c r="E2330" t="inlineStr">
        <is>
          <t>FALKENBERG</t>
        </is>
      </c>
      <c r="G2330" t="n">
        <v>5.1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2023-09-21T06:48:42Z</dcterms:created>
  <dcterms:modified xmlns:dcterms="http://purl.org/dc/terms/" xmlns:xsi="http://www.w3.org/2001/XMLSchema-instance" xsi:type="dcterms:W3CDTF">2023-09-21T06:48:44Z</dcterms:modified>
</cp:coreProperties>
</file>