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8503-2019</t>
        </is>
      </c>
      <c r="B2" s="1" t="n">
        <v>43502</v>
      </c>
      <c r="C2" s="1" t="n">
        <v>45180</v>
      </c>
      <c r="D2" t="inlineStr">
        <is>
          <t>ÖREBRO LÄN</t>
        </is>
      </c>
      <c r="E2" t="inlineStr">
        <is>
          <t>HÄLLEFORS</t>
        </is>
      </c>
      <c r="G2" t="n">
        <v>12.1</v>
      </c>
      <c r="H2" t="n">
        <v>1</v>
      </c>
      <c r="I2" t="n">
        <v>4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8</v>
      </c>
      <c r="R2" s="2" t="inlineStr">
        <is>
          <t>Garnlav
Orange taggsvamp
Svart taggsvamp
Ullticka
Plattlummer
Rostfläck
Vanlig rörsvepemossa
Vedticka</t>
        </is>
      </c>
      <c r="S2">
        <f>HYPERLINK("https://klasma.github.io/Logging_HALLEFORS/artfynd/A 8503-2019.xlsx")</f>
        <v/>
      </c>
      <c r="T2">
        <f>HYPERLINK("https://klasma.github.io/Logging_HALLEFORS/kartor/A 8503-2019.png")</f>
        <v/>
      </c>
      <c r="V2">
        <f>HYPERLINK("https://klasma.github.io/Logging_HALLEFORS/klagomål/A 8503-2019.docx")</f>
        <v/>
      </c>
      <c r="W2">
        <f>HYPERLINK("https://klasma.github.io/Logging_HALLEFORS/klagomålsmail/A 8503-2019.docx")</f>
        <v/>
      </c>
      <c r="X2">
        <f>HYPERLINK("https://klasma.github.io/Logging_HALLEFORS/tillsyn/A 8503-2019.docx")</f>
        <v/>
      </c>
      <c r="Y2">
        <f>HYPERLINK("https://klasma.github.io/Logging_HALLEFORS/tillsynsmail/A 8503-2019.docx")</f>
        <v/>
      </c>
    </row>
    <row r="3" ht="15" customHeight="1">
      <c r="A3" t="inlineStr">
        <is>
          <t>A 8507-2019</t>
        </is>
      </c>
      <c r="B3" s="1" t="n">
        <v>43502</v>
      </c>
      <c r="C3" s="1" t="n">
        <v>45180</v>
      </c>
      <c r="D3" t="inlineStr">
        <is>
          <t>ÖREBRO LÄN</t>
        </is>
      </c>
      <c r="E3" t="inlineStr">
        <is>
          <t>HÄLLEFORS</t>
        </is>
      </c>
      <c r="G3" t="n">
        <v>6.3</v>
      </c>
      <c r="H3" t="n">
        <v>2</v>
      </c>
      <c r="I3" t="n">
        <v>4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8</v>
      </c>
      <c r="R3" s="2" t="inlineStr">
        <is>
          <t>Knärot
Garnlav
Ullticka
Vedtrappmossa
Bollvitmossa
Korallrot
Rödgul trumpetsvamp
Svavelriska</t>
        </is>
      </c>
      <c r="S3">
        <f>HYPERLINK("https://klasma.github.io/Logging_HALLEFORS/artfynd/A 8507-2019.xlsx")</f>
        <v/>
      </c>
      <c r="T3">
        <f>HYPERLINK("https://klasma.github.io/Logging_HALLEFORS/kartor/A 8507-2019.png")</f>
        <v/>
      </c>
      <c r="U3">
        <f>HYPERLINK("https://klasma.github.io/Logging_HALLEFORS/knärot/A 8507-2019.png")</f>
        <v/>
      </c>
      <c r="V3">
        <f>HYPERLINK("https://klasma.github.io/Logging_HALLEFORS/klagomål/A 8507-2019.docx")</f>
        <v/>
      </c>
      <c r="W3">
        <f>HYPERLINK("https://klasma.github.io/Logging_HALLEFORS/klagomålsmail/A 8507-2019.docx")</f>
        <v/>
      </c>
      <c r="X3">
        <f>HYPERLINK("https://klasma.github.io/Logging_HALLEFORS/tillsyn/A 8507-2019.docx")</f>
        <v/>
      </c>
      <c r="Y3">
        <f>HYPERLINK("https://klasma.github.io/Logging_HALLEFORS/tillsynsmail/A 8507-2019.docx")</f>
        <v/>
      </c>
    </row>
    <row r="4" ht="15" customHeight="1">
      <c r="A4" t="inlineStr">
        <is>
          <t>A 25291-2019</t>
        </is>
      </c>
      <c r="B4" s="1" t="n">
        <v>43605</v>
      </c>
      <c r="C4" s="1" t="n">
        <v>45180</v>
      </c>
      <c r="D4" t="inlineStr">
        <is>
          <t>ÖREBRO LÄN</t>
        </is>
      </c>
      <c r="E4" t="inlineStr">
        <is>
          <t>HÄLLEFORS</t>
        </is>
      </c>
      <c r="G4" t="n">
        <v>5.9</v>
      </c>
      <c r="H4" t="n">
        <v>1</v>
      </c>
      <c r="I4" t="n">
        <v>6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Grov husmossa
Grön sköldmossa
Korallblylav
Mörk husmossa
Skogshakmossa
Stubbspretmossa</t>
        </is>
      </c>
      <c r="S4">
        <f>HYPERLINK("https://klasma.github.io/Logging_HALLEFORS/artfynd/A 25291-2019.xlsx")</f>
        <v/>
      </c>
      <c r="T4">
        <f>HYPERLINK("https://klasma.github.io/Logging_HALLEFORS/kartor/A 25291-2019.png")</f>
        <v/>
      </c>
      <c r="V4">
        <f>HYPERLINK("https://klasma.github.io/Logging_HALLEFORS/klagomål/A 25291-2019.docx")</f>
        <v/>
      </c>
      <c r="W4">
        <f>HYPERLINK("https://klasma.github.io/Logging_HALLEFORS/klagomålsmail/A 25291-2019.docx")</f>
        <v/>
      </c>
      <c r="X4">
        <f>HYPERLINK("https://klasma.github.io/Logging_HALLEFORS/tillsyn/A 25291-2019.docx")</f>
        <v/>
      </c>
      <c r="Y4">
        <f>HYPERLINK("https://klasma.github.io/Logging_HALLEFORS/tillsynsmail/A 25291-2019.docx")</f>
        <v/>
      </c>
    </row>
    <row r="5" ht="15" customHeight="1">
      <c r="A5" t="inlineStr">
        <is>
          <t>A 5099-2019</t>
        </is>
      </c>
      <c r="B5" s="1" t="n">
        <v>43487</v>
      </c>
      <c r="C5" s="1" t="n">
        <v>45180</v>
      </c>
      <c r="D5" t="inlineStr">
        <is>
          <t>ÖREBRO LÄN</t>
        </is>
      </c>
      <c r="E5" t="inlineStr">
        <is>
          <t>HÄLLEFORS</t>
        </is>
      </c>
      <c r="G5" t="n">
        <v>1.6</v>
      </c>
      <c r="H5" t="n">
        <v>1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Motaggsvamp
Spillkråka
Bronshjon
Dropptaggsvamp</t>
        </is>
      </c>
      <c r="S5">
        <f>HYPERLINK("https://klasma.github.io/Logging_HALLEFORS/artfynd/A 5099-2019.xlsx")</f>
        <v/>
      </c>
      <c r="T5">
        <f>HYPERLINK("https://klasma.github.io/Logging_HALLEFORS/kartor/A 5099-2019.png")</f>
        <v/>
      </c>
      <c r="V5">
        <f>HYPERLINK("https://klasma.github.io/Logging_HALLEFORS/klagomål/A 5099-2019.docx")</f>
        <v/>
      </c>
      <c r="W5">
        <f>HYPERLINK("https://klasma.github.io/Logging_HALLEFORS/klagomålsmail/A 5099-2019.docx")</f>
        <v/>
      </c>
      <c r="X5">
        <f>HYPERLINK("https://klasma.github.io/Logging_HALLEFORS/tillsyn/A 5099-2019.docx")</f>
        <v/>
      </c>
      <c r="Y5">
        <f>HYPERLINK("https://klasma.github.io/Logging_HALLEFORS/tillsynsmail/A 5099-2019.docx")</f>
        <v/>
      </c>
    </row>
    <row r="6" ht="15" customHeight="1">
      <c r="A6" t="inlineStr">
        <is>
          <t>A 41546-2019</t>
        </is>
      </c>
      <c r="B6" s="1" t="n">
        <v>43699</v>
      </c>
      <c r="C6" s="1" t="n">
        <v>45180</v>
      </c>
      <c r="D6" t="inlineStr">
        <is>
          <t>ÖREBRO LÄN</t>
        </is>
      </c>
      <c r="E6" t="inlineStr">
        <is>
          <t>HÄLLEFORS</t>
        </is>
      </c>
      <c r="F6" t="inlineStr">
        <is>
          <t>Sveaskog</t>
        </is>
      </c>
      <c r="G6" t="n">
        <v>6.1</v>
      </c>
      <c r="H6" t="n">
        <v>1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Motaggsvamp
Tretåig hackspett
Skuggblåslav</t>
        </is>
      </c>
      <c r="S6">
        <f>HYPERLINK("https://klasma.github.io/Logging_HALLEFORS/artfynd/A 41546-2019.xlsx")</f>
        <v/>
      </c>
      <c r="T6">
        <f>HYPERLINK("https://klasma.github.io/Logging_HALLEFORS/kartor/A 41546-2019.png")</f>
        <v/>
      </c>
      <c r="V6">
        <f>HYPERLINK("https://klasma.github.io/Logging_HALLEFORS/klagomål/A 41546-2019.docx")</f>
        <v/>
      </c>
      <c r="W6">
        <f>HYPERLINK("https://klasma.github.io/Logging_HALLEFORS/klagomålsmail/A 41546-2019.docx")</f>
        <v/>
      </c>
      <c r="X6">
        <f>HYPERLINK("https://klasma.github.io/Logging_HALLEFORS/tillsyn/A 41546-2019.docx")</f>
        <v/>
      </c>
      <c r="Y6">
        <f>HYPERLINK("https://klasma.github.io/Logging_HALLEFORS/tillsynsmail/A 41546-2019.docx")</f>
        <v/>
      </c>
    </row>
    <row r="7" ht="15" customHeight="1">
      <c r="A7" t="inlineStr">
        <is>
          <t>A 52328-2019</t>
        </is>
      </c>
      <c r="B7" s="1" t="n">
        <v>43745</v>
      </c>
      <c r="C7" s="1" t="n">
        <v>45180</v>
      </c>
      <c r="D7" t="inlineStr">
        <is>
          <t>ÖREBRO LÄN</t>
        </is>
      </c>
      <c r="E7" t="inlineStr">
        <is>
          <t>HÄLLEFORS</t>
        </is>
      </c>
      <c r="F7" t="inlineStr">
        <is>
          <t>Sveaskog</t>
        </is>
      </c>
      <c r="G7" t="n">
        <v>4.6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Garnlav
Vedskivlav
Stor revmossa</t>
        </is>
      </c>
      <c r="S7">
        <f>HYPERLINK("https://klasma.github.io/Logging_HALLEFORS/artfynd/A 52328-2019.xlsx")</f>
        <v/>
      </c>
      <c r="T7">
        <f>HYPERLINK("https://klasma.github.io/Logging_HALLEFORS/kartor/A 52328-2019.png")</f>
        <v/>
      </c>
      <c r="V7">
        <f>HYPERLINK("https://klasma.github.io/Logging_HALLEFORS/klagomål/A 52328-2019.docx")</f>
        <v/>
      </c>
      <c r="W7">
        <f>HYPERLINK("https://klasma.github.io/Logging_HALLEFORS/klagomålsmail/A 52328-2019.docx")</f>
        <v/>
      </c>
      <c r="X7">
        <f>HYPERLINK("https://klasma.github.io/Logging_HALLEFORS/tillsyn/A 52328-2019.docx")</f>
        <v/>
      </c>
      <c r="Y7">
        <f>HYPERLINK("https://klasma.github.io/Logging_HALLEFORS/tillsynsmail/A 52328-2019.docx")</f>
        <v/>
      </c>
    </row>
    <row r="8" ht="15" customHeight="1">
      <c r="A8" t="inlineStr">
        <is>
          <t>A 58760-2020</t>
        </is>
      </c>
      <c r="B8" s="1" t="n">
        <v>44146</v>
      </c>
      <c r="C8" s="1" t="n">
        <v>45180</v>
      </c>
      <c r="D8" t="inlineStr">
        <is>
          <t>ÖREBRO LÄN</t>
        </is>
      </c>
      <c r="E8" t="inlineStr">
        <is>
          <t>HÄLLEFORS</t>
        </is>
      </c>
      <c r="F8" t="inlineStr">
        <is>
          <t>Sveaskog</t>
        </is>
      </c>
      <c r="G8" t="n">
        <v>1.8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Tallticka
Stor revmossa</t>
        </is>
      </c>
      <c r="S8">
        <f>HYPERLINK("https://klasma.github.io/Logging_HALLEFORS/artfynd/A 58760-2020.xlsx")</f>
        <v/>
      </c>
      <c r="T8">
        <f>HYPERLINK("https://klasma.github.io/Logging_HALLEFORS/kartor/A 58760-2020.png")</f>
        <v/>
      </c>
      <c r="V8">
        <f>HYPERLINK("https://klasma.github.io/Logging_HALLEFORS/klagomål/A 58760-2020.docx")</f>
        <v/>
      </c>
      <c r="W8">
        <f>HYPERLINK("https://klasma.github.io/Logging_HALLEFORS/klagomålsmail/A 58760-2020.docx")</f>
        <v/>
      </c>
      <c r="X8">
        <f>HYPERLINK("https://klasma.github.io/Logging_HALLEFORS/tillsyn/A 58760-2020.docx")</f>
        <v/>
      </c>
      <c r="Y8">
        <f>HYPERLINK("https://klasma.github.io/Logging_HALLEFORS/tillsynsmail/A 58760-2020.docx")</f>
        <v/>
      </c>
    </row>
    <row r="9" ht="15" customHeight="1">
      <c r="A9" t="inlineStr">
        <is>
          <t>A 5360-2022</t>
        </is>
      </c>
      <c r="B9" s="1" t="n">
        <v>44594</v>
      </c>
      <c r="C9" s="1" t="n">
        <v>45180</v>
      </c>
      <c r="D9" t="inlineStr">
        <is>
          <t>ÖREBRO LÄN</t>
        </is>
      </c>
      <c r="E9" t="inlineStr">
        <is>
          <t>HÄLLEFORS</t>
        </is>
      </c>
      <c r="G9" t="n">
        <v>3.7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Mörk husmossa
Smal svampklubba</t>
        </is>
      </c>
      <c r="S9">
        <f>HYPERLINK("https://klasma.github.io/Logging_HALLEFORS/artfynd/A 5360-2022.xlsx")</f>
        <v/>
      </c>
      <c r="T9">
        <f>HYPERLINK("https://klasma.github.io/Logging_HALLEFORS/kartor/A 5360-2022.png")</f>
        <v/>
      </c>
      <c r="V9">
        <f>HYPERLINK("https://klasma.github.io/Logging_HALLEFORS/klagomål/A 5360-2022.docx")</f>
        <v/>
      </c>
      <c r="W9">
        <f>HYPERLINK("https://klasma.github.io/Logging_HALLEFORS/klagomålsmail/A 5360-2022.docx")</f>
        <v/>
      </c>
      <c r="X9">
        <f>HYPERLINK("https://klasma.github.io/Logging_HALLEFORS/tillsyn/A 5360-2022.docx")</f>
        <v/>
      </c>
      <c r="Y9">
        <f>HYPERLINK("https://klasma.github.io/Logging_HALLEFORS/tillsynsmail/A 5360-2022.docx")</f>
        <v/>
      </c>
    </row>
    <row r="10" ht="15" customHeight="1">
      <c r="A10" t="inlineStr">
        <is>
          <t>A 60270-2019</t>
        </is>
      </c>
      <c r="B10" s="1" t="n">
        <v>43780</v>
      </c>
      <c r="C10" s="1" t="n">
        <v>45180</v>
      </c>
      <c r="D10" t="inlineStr">
        <is>
          <t>ÖREBRO LÄN</t>
        </is>
      </c>
      <c r="E10" t="inlineStr">
        <is>
          <t>HÄLLEFORS</t>
        </is>
      </c>
      <c r="F10" t="inlineStr">
        <is>
          <t>Bergvik skog väst AB</t>
        </is>
      </c>
      <c r="G10" t="n">
        <v>3.1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Brunklöver</t>
        </is>
      </c>
      <c r="S10">
        <f>HYPERLINK("https://klasma.github.io/Logging_HALLEFORS/artfynd/A 60270-2019.xlsx")</f>
        <v/>
      </c>
      <c r="T10">
        <f>HYPERLINK("https://klasma.github.io/Logging_HALLEFORS/kartor/A 60270-2019.png")</f>
        <v/>
      </c>
      <c r="V10">
        <f>HYPERLINK("https://klasma.github.io/Logging_HALLEFORS/klagomål/A 60270-2019.docx")</f>
        <v/>
      </c>
      <c r="W10">
        <f>HYPERLINK("https://klasma.github.io/Logging_HALLEFORS/klagomålsmail/A 60270-2019.docx")</f>
        <v/>
      </c>
      <c r="X10">
        <f>HYPERLINK("https://klasma.github.io/Logging_HALLEFORS/tillsyn/A 60270-2019.docx")</f>
        <v/>
      </c>
      <c r="Y10">
        <f>HYPERLINK("https://klasma.github.io/Logging_HALLEFORS/tillsynsmail/A 60270-2019.docx")</f>
        <v/>
      </c>
    </row>
    <row r="11" ht="15" customHeight="1">
      <c r="A11" t="inlineStr">
        <is>
          <t>A 52079-2021</t>
        </is>
      </c>
      <c r="B11" s="1" t="n">
        <v>44463</v>
      </c>
      <c r="C11" s="1" t="n">
        <v>45180</v>
      </c>
      <c r="D11" t="inlineStr">
        <is>
          <t>ÖREBRO LÄN</t>
        </is>
      </c>
      <c r="E11" t="inlineStr">
        <is>
          <t>HÄLLEFORS</t>
        </is>
      </c>
      <c r="F11" t="inlineStr">
        <is>
          <t>Bergvik skog väst AB</t>
        </is>
      </c>
      <c r="G11" t="n">
        <v>21.6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Lunglav</t>
        </is>
      </c>
      <c r="S11">
        <f>HYPERLINK("https://klasma.github.io/Logging_HALLEFORS/artfynd/A 52079-2021.xlsx")</f>
        <v/>
      </c>
      <c r="T11">
        <f>HYPERLINK("https://klasma.github.io/Logging_HALLEFORS/kartor/A 52079-2021.png")</f>
        <v/>
      </c>
      <c r="V11">
        <f>HYPERLINK("https://klasma.github.io/Logging_HALLEFORS/klagomål/A 52079-2021.docx")</f>
        <v/>
      </c>
      <c r="W11">
        <f>HYPERLINK("https://klasma.github.io/Logging_HALLEFORS/klagomålsmail/A 52079-2021.docx")</f>
        <v/>
      </c>
      <c r="X11">
        <f>HYPERLINK("https://klasma.github.io/Logging_HALLEFORS/tillsyn/A 52079-2021.docx")</f>
        <v/>
      </c>
      <c r="Y11">
        <f>HYPERLINK("https://klasma.github.io/Logging_HALLEFORS/tillsynsmail/A 52079-2021.docx")</f>
        <v/>
      </c>
    </row>
    <row r="12" ht="15" customHeight="1">
      <c r="A12" t="inlineStr">
        <is>
          <t>A 27134-2022</t>
        </is>
      </c>
      <c r="B12" s="1" t="n">
        <v>44741</v>
      </c>
      <c r="C12" s="1" t="n">
        <v>45180</v>
      </c>
      <c r="D12" t="inlineStr">
        <is>
          <t>ÖREBRO LÄN</t>
        </is>
      </c>
      <c r="E12" t="inlineStr">
        <is>
          <t>HÄLLEFORS</t>
        </is>
      </c>
      <c r="F12" t="inlineStr">
        <is>
          <t>Bergvik skog väst AB</t>
        </is>
      </c>
      <c r="G12" t="n">
        <v>8.1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Nattviol</t>
        </is>
      </c>
      <c r="S12">
        <f>HYPERLINK("https://klasma.github.io/Logging_HALLEFORS/artfynd/A 27134-2022.xlsx")</f>
        <v/>
      </c>
      <c r="T12">
        <f>HYPERLINK("https://klasma.github.io/Logging_HALLEFORS/kartor/A 27134-2022.png")</f>
        <v/>
      </c>
      <c r="V12">
        <f>HYPERLINK("https://klasma.github.io/Logging_HALLEFORS/klagomål/A 27134-2022.docx")</f>
        <v/>
      </c>
      <c r="W12">
        <f>HYPERLINK("https://klasma.github.io/Logging_HALLEFORS/klagomålsmail/A 27134-2022.docx")</f>
        <v/>
      </c>
      <c r="X12">
        <f>HYPERLINK("https://klasma.github.io/Logging_HALLEFORS/tillsyn/A 27134-2022.docx")</f>
        <v/>
      </c>
      <c r="Y12">
        <f>HYPERLINK("https://klasma.github.io/Logging_HALLEFORS/tillsynsmail/A 27134-2022.docx")</f>
        <v/>
      </c>
    </row>
    <row r="13" ht="15" customHeight="1">
      <c r="A13" t="inlineStr">
        <is>
          <t>A 39540-2022</t>
        </is>
      </c>
      <c r="B13" s="1" t="n">
        <v>44818</v>
      </c>
      <c r="C13" s="1" t="n">
        <v>45180</v>
      </c>
      <c r="D13" t="inlineStr">
        <is>
          <t>ÖREBRO LÄN</t>
        </is>
      </c>
      <c r="E13" t="inlineStr">
        <is>
          <t>HÄLLEFORS</t>
        </is>
      </c>
      <c r="G13" t="n">
        <v>0.5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Norrlandslav</t>
        </is>
      </c>
      <c r="S13">
        <f>HYPERLINK("https://klasma.github.io/Logging_HALLEFORS/artfynd/A 39540-2022.xlsx")</f>
        <v/>
      </c>
      <c r="T13">
        <f>HYPERLINK("https://klasma.github.io/Logging_HALLEFORS/kartor/A 39540-2022.png")</f>
        <v/>
      </c>
      <c r="V13">
        <f>HYPERLINK("https://klasma.github.io/Logging_HALLEFORS/klagomål/A 39540-2022.docx")</f>
        <v/>
      </c>
      <c r="W13">
        <f>HYPERLINK("https://klasma.github.io/Logging_HALLEFORS/klagomålsmail/A 39540-2022.docx")</f>
        <v/>
      </c>
      <c r="X13">
        <f>HYPERLINK("https://klasma.github.io/Logging_HALLEFORS/tillsyn/A 39540-2022.docx")</f>
        <v/>
      </c>
      <c r="Y13">
        <f>HYPERLINK("https://klasma.github.io/Logging_HALLEFORS/tillsynsmail/A 39540-2022.docx")</f>
        <v/>
      </c>
    </row>
    <row r="14" ht="15" customHeight="1">
      <c r="A14" t="inlineStr">
        <is>
          <t>A 54267-2022</t>
        </is>
      </c>
      <c r="B14" s="1" t="n">
        <v>44882</v>
      </c>
      <c r="C14" s="1" t="n">
        <v>45180</v>
      </c>
      <c r="D14" t="inlineStr">
        <is>
          <t>ÖREBRO LÄN</t>
        </is>
      </c>
      <c r="E14" t="inlineStr">
        <is>
          <t>HÄLLEFORS</t>
        </is>
      </c>
      <c r="F14" t="inlineStr">
        <is>
          <t>Bergvik skog väst AB</t>
        </is>
      </c>
      <c r="G14" t="n">
        <v>1.3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HYPERLINK("https://klasma.github.io/Logging_HALLEFORS/artfynd/A 54267-2022.xlsx")</f>
        <v/>
      </c>
      <c r="T14">
        <f>HYPERLINK("https://klasma.github.io/Logging_HALLEFORS/kartor/A 54267-2022.png")</f>
        <v/>
      </c>
      <c r="U14">
        <f>HYPERLINK("https://klasma.github.io/Logging_HALLEFORS/knärot/A 54267-2022.png")</f>
        <v/>
      </c>
      <c r="V14">
        <f>HYPERLINK("https://klasma.github.io/Logging_HALLEFORS/klagomål/A 54267-2022.docx")</f>
        <v/>
      </c>
      <c r="W14">
        <f>HYPERLINK("https://klasma.github.io/Logging_HALLEFORS/klagomålsmail/A 54267-2022.docx")</f>
        <v/>
      </c>
      <c r="X14">
        <f>HYPERLINK("https://klasma.github.io/Logging_HALLEFORS/tillsyn/A 54267-2022.docx")</f>
        <v/>
      </c>
      <c r="Y14">
        <f>HYPERLINK("https://klasma.github.io/Logging_HALLEFORS/tillsynsmail/A 54267-2022.docx")</f>
        <v/>
      </c>
    </row>
    <row r="15" ht="15" customHeight="1">
      <c r="A15" t="inlineStr">
        <is>
          <t>A 60162-2022</t>
        </is>
      </c>
      <c r="B15" s="1" t="n">
        <v>44909</v>
      </c>
      <c r="C15" s="1" t="n">
        <v>45180</v>
      </c>
      <c r="D15" t="inlineStr">
        <is>
          <t>ÖREBRO LÄN</t>
        </is>
      </c>
      <c r="E15" t="inlineStr">
        <is>
          <t>HÄLLEFORS</t>
        </is>
      </c>
      <c r="G15" t="n">
        <v>5.2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HYPERLINK("https://klasma.github.io/Logging_HALLEFORS/artfynd/A 60162-2022.xlsx")</f>
        <v/>
      </c>
      <c r="T15">
        <f>HYPERLINK("https://klasma.github.io/Logging_HALLEFORS/kartor/A 60162-2022.png")</f>
        <v/>
      </c>
      <c r="V15">
        <f>HYPERLINK("https://klasma.github.io/Logging_HALLEFORS/klagomål/A 60162-2022.docx")</f>
        <v/>
      </c>
      <c r="W15">
        <f>HYPERLINK("https://klasma.github.io/Logging_HALLEFORS/klagomålsmail/A 60162-2022.docx")</f>
        <v/>
      </c>
      <c r="X15">
        <f>HYPERLINK("https://klasma.github.io/Logging_HALLEFORS/tillsyn/A 60162-2022.docx")</f>
        <v/>
      </c>
      <c r="Y15">
        <f>HYPERLINK("https://klasma.github.io/Logging_HALLEFORS/tillsynsmail/A 60162-2022.docx")</f>
        <v/>
      </c>
    </row>
    <row r="16" ht="15" customHeight="1">
      <c r="A16" t="inlineStr">
        <is>
          <t>A 4652-2023</t>
        </is>
      </c>
      <c r="B16" s="1" t="n">
        <v>44957</v>
      </c>
      <c r="C16" s="1" t="n">
        <v>45180</v>
      </c>
      <c r="D16" t="inlineStr">
        <is>
          <t>ÖREBRO LÄN</t>
        </is>
      </c>
      <c r="E16" t="inlineStr">
        <is>
          <t>HÄLLEFORS</t>
        </is>
      </c>
      <c r="G16" t="n">
        <v>2.5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Vedtrappmossa</t>
        </is>
      </c>
      <c r="S16">
        <f>HYPERLINK("https://klasma.github.io/Logging_HALLEFORS/artfynd/A 4652-2023.xlsx")</f>
        <v/>
      </c>
      <c r="T16">
        <f>HYPERLINK("https://klasma.github.io/Logging_HALLEFORS/kartor/A 4652-2023.png")</f>
        <v/>
      </c>
      <c r="V16">
        <f>HYPERLINK("https://klasma.github.io/Logging_HALLEFORS/klagomål/A 4652-2023.docx")</f>
        <v/>
      </c>
      <c r="W16">
        <f>HYPERLINK("https://klasma.github.io/Logging_HALLEFORS/klagomålsmail/A 4652-2023.docx")</f>
        <v/>
      </c>
      <c r="X16">
        <f>HYPERLINK("https://klasma.github.io/Logging_HALLEFORS/tillsyn/A 4652-2023.docx")</f>
        <v/>
      </c>
      <c r="Y16">
        <f>HYPERLINK("https://klasma.github.io/Logging_HALLEFORS/tillsynsmail/A 4652-2023.docx")</f>
        <v/>
      </c>
    </row>
    <row r="17" ht="15" customHeight="1">
      <c r="A17" t="inlineStr">
        <is>
          <t>A 24357-2023</t>
        </is>
      </c>
      <c r="B17" s="1" t="n">
        <v>45082</v>
      </c>
      <c r="C17" s="1" t="n">
        <v>45180</v>
      </c>
      <c r="D17" t="inlineStr">
        <is>
          <t>ÖREBRO LÄN</t>
        </is>
      </c>
      <c r="E17" t="inlineStr">
        <is>
          <t>HÄLLEFORS</t>
        </is>
      </c>
      <c r="F17" t="inlineStr">
        <is>
          <t>Sveaskog</t>
        </is>
      </c>
      <c r="G17" t="n">
        <v>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HYPERLINK("https://klasma.github.io/Logging_HALLEFORS/artfynd/A 24357-2023.xlsx")</f>
        <v/>
      </c>
      <c r="T17">
        <f>HYPERLINK("https://klasma.github.io/Logging_HALLEFORS/kartor/A 24357-2023.png")</f>
        <v/>
      </c>
      <c r="V17">
        <f>HYPERLINK("https://klasma.github.io/Logging_HALLEFORS/klagomål/A 24357-2023.docx")</f>
        <v/>
      </c>
      <c r="W17">
        <f>HYPERLINK("https://klasma.github.io/Logging_HALLEFORS/klagomålsmail/A 24357-2023.docx")</f>
        <v/>
      </c>
      <c r="X17">
        <f>HYPERLINK("https://klasma.github.io/Logging_HALLEFORS/tillsyn/A 24357-2023.docx")</f>
        <v/>
      </c>
      <c r="Y17">
        <f>HYPERLINK("https://klasma.github.io/Logging_HALLEFORS/tillsynsmail/A 24357-2023.docx")</f>
        <v/>
      </c>
    </row>
    <row r="18" ht="15" customHeight="1">
      <c r="A18" t="inlineStr">
        <is>
          <t>A 46576-2018</t>
        </is>
      </c>
      <c r="B18" s="1" t="n">
        <v>43368</v>
      </c>
      <c r="C18" s="1" t="n">
        <v>45180</v>
      </c>
      <c r="D18" t="inlineStr">
        <is>
          <t>ÖREBRO LÄN</t>
        </is>
      </c>
      <c r="E18" t="inlineStr">
        <is>
          <t>HÄLLEFORS</t>
        </is>
      </c>
      <c r="F18" t="inlineStr">
        <is>
          <t>Bergvik skog väst AB</t>
        </is>
      </c>
      <c r="G18" t="n">
        <v>5.4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50841-2018</t>
        </is>
      </c>
      <c r="B19" s="1" t="n">
        <v>43377</v>
      </c>
      <c r="C19" s="1" t="n">
        <v>45180</v>
      </c>
      <c r="D19" t="inlineStr">
        <is>
          <t>ÖREBRO LÄN</t>
        </is>
      </c>
      <c r="E19" t="inlineStr">
        <is>
          <t>HÄLLEFORS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50844-2018</t>
        </is>
      </c>
      <c r="B20" s="1" t="n">
        <v>43377</v>
      </c>
      <c r="C20" s="1" t="n">
        <v>45180</v>
      </c>
      <c r="D20" t="inlineStr">
        <is>
          <t>ÖREBRO LÄN</t>
        </is>
      </c>
      <c r="E20" t="inlineStr">
        <is>
          <t>HÄLLEFORS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50846-2018</t>
        </is>
      </c>
      <c r="B21" s="1" t="n">
        <v>43377</v>
      </c>
      <c r="C21" s="1" t="n">
        <v>45180</v>
      </c>
      <c r="D21" t="inlineStr">
        <is>
          <t>ÖREBRO LÄN</t>
        </is>
      </c>
      <c r="E21" t="inlineStr">
        <is>
          <t>HÄLLEFORS</t>
        </is>
      </c>
      <c r="G21" t="n">
        <v>0.1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55042-2018</t>
        </is>
      </c>
      <c r="B22" s="1" t="n">
        <v>43396</v>
      </c>
      <c r="C22" s="1" t="n">
        <v>45180</v>
      </c>
      <c r="D22" t="inlineStr">
        <is>
          <t>ÖREBRO LÄN</t>
        </is>
      </c>
      <c r="E22" t="inlineStr">
        <is>
          <t>HÄLLEFORS</t>
        </is>
      </c>
      <c r="F22" t="inlineStr">
        <is>
          <t>Bergvik skog väst AB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55670-2018</t>
        </is>
      </c>
      <c r="B23" s="1" t="n">
        <v>43398</v>
      </c>
      <c r="C23" s="1" t="n">
        <v>45180</v>
      </c>
      <c r="D23" t="inlineStr">
        <is>
          <t>ÖREBRO LÄN</t>
        </is>
      </c>
      <c r="E23" t="inlineStr">
        <is>
          <t>HÄLLEFORS</t>
        </is>
      </c>
      <c r="F23" t="inlineStr">
        <is>
          <t>Bergvik skog väst AB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57089-2018</t>
        </is>
      </c>
      <c r="B24" s="1" t="n">
        <v>43403</v>
      </c>
      <c r="C24" s="1" t="n">
        <v>45180</v>
      </c>
      <c r="D24" t="inlineStr">
        <is>
          <t>ÖREBRO LÄN</t>
        </is>
      </c>
      <c r="E24" t="inlineStr">
        <is>
          <t>HÄLLEFORS</t>
        </is>
      </c>
      <c r="F24" t="inlineStr">
        <is>
          <t>Bergvik skog väst AB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58089-2018</t>
        </is>
      </c>
      <c r="B25" s="1" t="n">
        <v>43406</v>
      </c>
      <c r="C25" s="1" t="n">
        <v>45180</v>
      </c>
      <c r="D25" t="inlineStr">
        <is>
          <t>ÖREBRO LÄN</t>
        </is>
      </c>
      <c r="E25" t="inlineStr">
        <is>
          <t>HÄLLEFORS</t>
        </is>
      </c>
      <c r="F25" t="inlineStr">
        <is>
          <t>Bergvik skog väst AB</t>
        </is>
      </c>
      <c r="G25" t="n">
        <v>8.800000000000001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63284-2018</t>
        </is>
      </c>
      <c r="B26" s="1" t="n">
        <v>43426</v>
      </c>
      <c r="C26" s="1" t="n">
        <v>45180</v>
      </c>
      <c r="D26" t="inlineStr">
        <is>
          <t>ÖREBRO LÄN</t>
        </is>
      </c>
      <c r="E26" t="inlineStr">
        <is>
          <t>HÄLLEFORS</t>
        </is>
      </c>
      <c r="G26" t="n">
        <v>8.800000000000001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62933-2018</t>
        </is>
      </c>
      <c r="B27" s="1" t="n">
        <v>43426</v>
      </c>
      <c r="C27" s="1" t="n">
        <v>45180</v>
      </c>
      <c r="D27" t="inlineStr">
        <is>
          <t>ÖREBRO LÄN</t>
        </is>
      </c>
      <c r="E27" t="inlineStr">
        <is>
          <t>HÄLLEFORS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63264-2018</t>
        </is>
      </c>
      <c r="B28" s="1" t="n">
        <v>43426</v>
      </c>
      <c r="C28" s="1" t="n">
        <v>45180</v>
      </c>
      <c r="D28" t="inlineStr">
        <is>
          <t>ÖREBRO LÄN</t>
        </is>
      </c>
      <c r="E28" t="inlineStr">
        <is>
          <t>HÄLLEFORS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64886-2018</t>
        </is>
      </c>
      <c r="B29" s="1" t="n">
        <v>43431</v>
      </c>
      <c r="C29" s="1" t="n">
        <v>45180</v>
      </c>
      <c r="D29" t="inlineStr">
        <is>
          <t>ÖREBRO LÄN</t>
        </is>
      </c>
      <c r="E29" t="inlineStr">
        <is>
          <t>HÄLLEFORS</t>
        </is>
      </c>
      <c r="G29" t="n">
        <v>13.2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68565-2018</t>
        </is>
      </c>
      <c r="B30" s="1" t="n">
        <v>43439</v>
      </c>
      <c r="C30" s="1" t="n">
        <v>45180</v>
      </c>
      <c r="D30" t="inlineStr">
        <is>
          <t>ÖREBRO LÄN</t>
        </is>
      </c>
      <c r="E30" t="inlineStr">
        <is>
          <t>HÄLLEFORS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70057-2018</t>
        </is>
      </c>
      <c r="B31" s="1" t="n">
        <v>43445</v>
      </c>
      <c r="C31" s="1" t="n">
        <v>45180</v>
      </c>
      <c r="D31" t="inlineStr">
        <is>
          <t>ÖREBRO LÄN</t>
        </is>
      </c>
      <c r="E31" t="inlineStr">
        <is>
          <t>HÄLLEFORS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70066-2018</t>
        </is>
      </c>
      <c r="B32" s="1" t="n">
        <v>43445</v>
      </c>
      <c r="C32" s="1" t="n">
        <v>45180</v>
      </c>
      <c r="D32" t="inlineStr">
        <is>
          <t>ÖREBRO LÄN</t>
        </is>
      </c>
      <c r="E32" t="inlineStr">
        <is>
          <t>HÄLLEFORS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70024-2018</t>
        </is>
      </c>
      <c r="B33" s="1" t="n">
        <v>43445</v>
      </c>
      <c r="C33" s="1" t="n">
        <v>45180</v>
      </c>
      <c r="D33" t="inlineStr">
        <is>
          <t>ÖREBRO LÄN</t>
        </is>
      </c>
      <c r="E33" t="inlineStr">
        <is>
          <t>HÄLLEFORS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72382-2018</t>
        </is>
      </c>
      <c r="B34" s="1" t="n">
        <v>43461</v>
      </c>
      <c r="C34" s="1" t="n">
        <v>45180</v>
      </c>
      <c r="D34" t="inlineStr">
        <is>
          <t>ÖREBRO LÄN</t>
        </is>
      </c>
      <c r="E34" t="inlineStr">
        <is>
          <t>HÄLLEFORS</t>
        </is>
      </c>
      <c r="F34" t="inlineStr">
        <is>
          <t>Bergvik skog väst AB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150-2019</t>
        </is>
      </c>
      <c r="B35" s="1" t="n">
        <v>43467</v>
      </c>
      <c r="C35" s="1" t="n">
        <v>45180</v>
      </c>
      <c r="D35" t="inlineStr">
        <is>
          <t>ÖREBRO LÄN</t>
        </is>
      </c>
      <c r="E35" t="inlineStr">
        <is>
          <t>HÄLLEFORS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1427-2019</t>
        </is>
      </c>
      <c r="B36" s="1" t="n">
        <v>43473</v>
      </c>
      <c r="C36" s="1" t="n">
        <v>45180</v>
      </c>
      <c r="D36" t="inlineStr">
        <is>
          <t>ÖREBRO LÄN</t>
        </is>
      </c>
      <c r="E36" t="inlineStr">
        <is>
          <t>HÄLLEFORS</t>
        </is>
      </c>
      <c r="G36" t="n">
        <v>34.2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4458-2019</t>
        </is>
      </c>
      <c r="B37" s="1" t="n">
        <v>43485</v>
      </c>
      <c r="C37" s="1" t="n">
        <v>45180</v>
      </c>
      <c r="D37" t="inlineStr">
        <is>
          <t>ÖREBRO LÄN</t>
        </is>
      </c>
      <c r="E37" t="inlineStr">
        <is>
          <t>HÄLLEFORS</t>
        </is>
      </c>
      <c r="G37" t="n">
        <v>4.5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4529-2019</t>
        </is>
      </c>
      <c r="B38" s="1" t="n">
        <v>43486</v>
      </c>
      <c r="C38" s="1" t="n">
        <v>45180</v>
      </c>
      <c r="D38" t="inlineStr">
        <is>
          <t>ÖREBRO LÄN</t>
        </is>
      </c>
      <c r="E38" t="inlineStr">
        <is>
          <t>HÄLLEFORS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8015-2019</t>
        </is>
      </c>
      <c r="B39" s="1" t="n">
        <v>43493</v>
      </c>
      <c r="C39" s="1" t="n">
        <v>45180</v>
      </c>
      <c r="D39" t="inlineStr">
        <is>
          <t>ÖREBRO LÄN</t>
        </is>
      </c>
      <c r="E39" t="inlineStr">
        <is>
          <t>HÄLLEFORS</t>
        </is>
      </c>
      <c r="G39" t="n">
        <v>11.1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17320-2019</t>
        </is>
      </c>
      <c r="B40" s="1" t="n">
        <v>43552</v>
      </c>
      <c r="C40" s="1" t="n">
        <v>45180</v>
      </c>
      <c r="D40" t="inlineStr">
        <is>
          <t>ÖREBRO LÄN</t>
        </is>
      </c>
      <c r="E40" t="inlineStr">
        <is>
          <t>HÄLLEFORS</t>
        </is>
      </c>
      <c r="F40" t="inlineStr">
        <is>
          <t>Bergvik skog väst AB</t>
        </is>
      </c>
      <c r="G40" t="n">
        <v>44.2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21399-2019</t>
        </is>
      </c>
      <c r="B41" s="1" t="n">
        <v>43580</v>
      </c>
      <c r="C41" s="1" t="n">
        <v>45180</v>
      </c>
      <c r="D41" t="inlineStr">
        <is>
          <t>ÖREBRO LÄN</t>
        </is>
      </c>
      <c r="E41" t="inlineStr">
        <is>
          <t>HÄLLEFORS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22348-2019</t>
        </is>
      </c>
      <c r="B42" s="1" t="n">
        <v>43587</v>
      </c>
      <c r="C42" s="1" t="n">
        <v>45180</v>
      </c>
      <c r="D42" t="inlineStr">
        <is>
          <t>ÖREBRO LÄN</t>
        </is>
      </c>
      <c r="E42" t="inlineStr">
        <is>
          <t>HÄLLEFORS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24459-2019</t>
        </is>
      </c>
      <c r="B43" s="1" t="n">
        <v>43600</v>
      </c>
      <c r="C43" s="1" t="n">
        <v>45180</v>
      </c>
      <c r="D43" t="inlineStr">
        <is>
          <t>ÖREBRO LÄN</t>
        </is>
      </c>
      <c r="E43" t="inlineStr">
        <is>
          <t>HÄLLEFORS</t>
        </is>
      </c>
      <c r="G43" t="n">
        <v>7.1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24477-2019</t>
        </is>
      </c>
      <c r="B44" s="1" t="n">
        <v>43600</v>
      </c>
      <c r="C44" s="1" t="n">
        <v>45180</v>
      </c>
      <c r="D44" t="inlineStr">
        <is>
          <t>ÖREBRO LÄN</t>
        </is>
      </c>
      <c r="E44" t="inlineStr">
        <is>
          <t>HÄLLEFORS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30719-2019</t>
        </is>
      </c>
      <c r="B45" s="1" t="n">
        <v>43636</v>
      </c>
      <c r="C45" s="1" t="n">
        <v>45180</v>
      </c>
      <c r="D45" t="inlineStr">
        <is>
          <t>ÖREBRO LÄN</t>
        </is>
      </c>
      <c r="E45" t="inlineStr">
        <is>
          <t>HÄLLEFORS</t>
        </is>
      </c>
      <c r="F45" t="inlineStr">
        <is>
          <t>Bergvik skog väst AB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33102-2019</t>
        </is>
      </c>
      <c r="B46" s="1" t="n">
        <v>43649</v>
      </c>
      <c r="C46" s="1" t="n">
        <v>45180</v>
      </c>
      <c r="D46" t="inlineStr">
        <is>
          <t>ÖREBRO LÄN</t>
        </is>
      </c>
      <c r="E46" t="inlineStr">
        <is>
          <t>HÄLLEFORS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35743-2019</t>
        </is>
      </c>
      <c r="B47" s="1" t="n">
        <v>43665</v>
      </c>
      <c r="C47" s="1" t="n">
        <v>45180</v>
      </c>
      <c r="D47" t="inlineStr">
        <is>
          <t>ÖREBRO LÄN</t>
        </is>
      </c>
      <c r="E47" t="inlineStr">
        <is>
          <t>HÄLLEFORS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35740-2019</t>
        </is>
      </c>
      <c r="B48" s="1" t="n">
        <v>43665</v>
      </c>
      <c r="C48" s="1" t="n">
        <v>45180</v>
      </c>
      <c r="D48" t="inlineStr">
        <is>
          <t>ÖREBRO LÄN</t>
        </is>
      </c>
      <c r="E48" t="inlineStr">
        <is>
          <t>HÄLLEFORS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35742-2019</t>
        </is>
      </c>
      <c r="B49" s="1" t="n">
        <v>43665</v>
      </c>
      <c r="C49" s="1" t="n">
        <v>45180</v>
      </c>
      <c r="D49" t="inlineStr">
        <is>
          <t>ÖREBRO LÄN</t>
        </is>
      </c>
      <c r="E49" t="inlineStr">
        <is>
          <t>HÄLLEFORS</t>
        </is>
      </c>
      <c r="G49" t="n">
        <v>2.6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37325-2019</t>
        </is>
      </c>
      <c r="B50" s="1" t="n">
        <v>43678</v>
      </c>
      <c r="C50" s="1" t="n">
        <v>45180</v>
      </c>
      <c r="D50" t="inlineStr">
        <is>
          <t>ÖREBRO LÄN</t>
        </is>
      </c>
      <c r="E50" t="inlineStr">
        <is>
          <t>HÄLLEFORS</t>
        </is>
      </c>
      <c r="F50" t="inlineStr">
        <is>
          <t>Bergvik skog väst AB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39501-2019</t>
        </is>
      </c>
      <c r="B51" s="1" t="n">
        <v>43686</v>
      </c>
      <c r="C51" s="1" t="n">
        <v>45180</v>
      </c>
      <c r="D51" t="inlineStr">
        <is>
          <t>ÖREBRO LÄN</t>
        </is>
      </c>
      <c r="E51" t="inlineStr">
        <is>
          <t>HÄLLEFORS</t>
        </is>
      </c>
      <c r="F51" t="inlineStr">
        <is>
          <t>Kyrkan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38819-2019</t>
        </is>
      </c>
      <c r="B52" s="1" t="n">
        <v>43689</v>
      </c>
      <c r="C52" s="1" t="n">
        <v>45180</v>
      </c>
      <c r="D52" t="inlineStr">
        <is>
          <t>ÖREBRO LÄN</t>
        </is>
      </c>
      <c r="E52" t="inlineStr">
        <is>
          <t>HÄLLEFORS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40171-2019</t>
        </is>
      </c>
      <c r="B53" s="1" t="n">
        <v>43693</v>
      </c>
      <c r="C53" s="1" t="n">
        <v>45180</v>
      </c>
      <c r="D53" t="inlineStr">
        <is>
          <t>ÖREBRO LÄN</t>
        </is>
      </c>
      <c r="E53" t="inlineStr">
        <is>
          <t>HÄLLEFORS</t>
        </is>
      </c>
      <c r="G53" t="n">
        <v>8.199999999999999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40311-2019</t>
        </is>
      </c>
      <c r="B54" s="1" t="n">
        <v>43696</v>
      </c>
      <c r="C54" s="1" t="n">
        <v>45180</v>
      </c>
      <c r="D54" t="inlineStr">
        <is>
          <t>ÖREBRO LÄN</t>
        </is>
      </c>
      <c r="E54" t="inlineStr">
        <is>
          <t>HÄLLEFORS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43514-2019</t>
        </is>
      </c>
      <c r="B55" s="1" t="n">
        <v>43706</v>
      </c>
      <c r="C55" s="1" t="n">
        <v>45180</v>
      </c>
      <c r="D55" t="inlineStr">
        <is>
          <t>ÖREBRO LÄN</t>
        </is>
      </c>
      <c r="E55" t="inlineStr">
        <is>
          <t>HÄLLEFORS</t>
        </is>
      </c>
      <c r="F55" t="inlineStr">
        <is>
          <t>Bergvik skog väst AB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45768-2019</t>
        </is>
      </c>
      <c r="B56" s="1" t="n">
        <v>43712</v>
      </c>
      <c r="C56" s="1" t="n">
        <v>45180</v>
      </c>
      <c r="D56" t="inlineStr">
        <is>
          <t>ÖREBRO LÄN</t>
        </is>
      </c>
      <c r="E56" t="inlineStr">
        <is>
          <t>HÄLLEFORS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47175-2019</t>
        </is>
      </c>
      <c r="B57" s="1" t="n">
        <v>43721</v>
      </c>
      <c r="C57" s="1" t="n">
        <v>45180</v>
      </c>
      <c r="D57" t="inlineStr">
        <is>
          <t>ÖREBRO LÄN</t>
        </is>
      </c>
      <c r="E57" t="inlineStr">
        <is>
          <t>HÄLLEFORS</t>
        </is>
      </c>
      <c r="F57" t="inlineStr">
        <is>
          <t>Sveaskog</t>
        </is>
      </c>
      <c r="G57" t="n">
        <v>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47219-2019</t>
        </is>
      </c>
      <c r="B58" s="1" t="n">
        <v>43721</v>
      </c>
      <c r="C58" s="1" t="n">
        <v>45180</v>
      </c>
      <c r="D58" t="inlineStr">
        <is>
          <t>ÖREBRO LÄN</t>
        </is>
      </c>
      <c r="E58" t="inlineStr">
        <is>
          <t>HÄLLEFORS</t>
        </is>
      </c>
      <c r="F58" t="inlineStr">
        <is>
          <t>Bergvik skog väst AB</t>
        </is>
      </c>
      <c r="G58" t="n">
        <v>4.9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48224-2019</t>
        </is>
      </c>
      <c r="B59" s="1" t="n">
        <v>43726</v>
      </c>
      <c r="C59" s="1" t="n">
        <v>45180</v>
      </c>
      <c r="D59" t="inlineStr">
        <is>
          <t>ÖREBRO LÄN</t>
        </is>
      </c>
      <c r="E59" t="inlineStr">
        <is>
          <t>HÄLLEFORS</t>
        </is>
      </c>
      <c r="F59" t="inlineStr">
        <is>
          <t>Bergvik skog väst AB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48206-2019</t>
        </is>
      </c>
      <c r="B60" s="1" t="n">
        <v>43726</v>
      </c>
      <c r="C60" s="1" t="n">
        <v>45180</v>
      </c>
      <c r="D60" t="inlineStr">
        <is>
          <t>ÖREBRO LÄN</t>
        </is>
      </c>
      <c r="E60" t="inlineStr">
        <is>
          <t>HÄLLEFORS</t>
        </is>
      </c>
      <c r="F60" t="inlineStr">
        <is>
          <t>Bergvik skog väst AB</t>
        </is>
      </c>
      <c r="G60" t="n">
        <v>13.6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51442-2019</t>
        </is>
      </c>
      <c r="B61" s="1" t="n">
        <v>43732</v>
      </c>
      <c r="C61" s="1" t="n">
        <v>45180</v>
      </c>
      <c r="D61" t="inlineStr">
        <is>
          <t>ÖREBRO LÄN</t>
        </is>
      </c>
      <c r="E61" t="inlineStr">
        <is>
          <t>HÄLLEFORS</t>
        </is>
      </c>
      <c r="F61" t="inlineStr">
        <is>
          <t>Kyrkan</t>
        </is>
      </c>
      <c r="G61" t="n">
        <v>3.9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52329-2019</t>
        </is>
      </c>
      <c r="B62" s="1" t="n">
        <v>43745</v>
      </c>
      <c r="C62" s="1" t="n">
        <v>45180</v>
      </c>
      <c r="D62" t="inlineStr">
        <is>
          <t>ÖREBRO LÄN</t>
        </is>
      </c>
      <c r="E62" t="inlineStr">
        <is>
          <t>HÄLLEFORS</t>
        </is>
      </c>
      <c r="F62" t="inlineStr">
        <is>
          <t>Sveaskog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52452-2019</t>
        </is>
      </c>
      <c r="B63" s="1" t="n">
        <v>43745</v>
      </c>
      <c r="C63" s="1" t="n">
        <v>45180</v>
      </c>
      <c r="D63" t="inlineStr">
        <is>
          <t>ÖREBRO LÄN</t>
        </is>
      </c>
      <c r="E63" t="inlineStr">
        <is>
          <t>HÄLLEFORS</t>
        </is>
      </c>
      <c r="F63" t="inlineStr">
        <is>
          <t>Bergvik skog väst AB</t>
        </is>
      </c>
      <c r="G63" t="n">
        <v>13.9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52411-2019</t>
        </is>
      </c>
      <c r="B64" s="1" t="n">
        <v>43745</v>
      </c>
      <c r="C64" s="1" t="n">
        <v>45180</v>
      </c>
      <c r="D64" t="inlineStr">
        <is>
          <t>ÖREBRO LÄN</t>
        </is>
      </c>
      <c r="E64" t="inlineStr">
        <is>
          <t>HÄLLEFORS</t>
        </is>
      </c>
      <c r="F64" t="inlineStr">
        <is>
          <t>Bergvik skog väst AB</t>
        </is>
      </c>
      <c r="G64" t="n">
        <v>6.5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52711-2019</t>
        </is>
      </c>
      <c r="B65" s="1" t="n">
        <v>43746</v>
      </c>
      <c r="C65" s="1" t="n">
        <v>45180</v>
      </c>
      <c r="D65" t="inlineStr">
        <is>
          <t>ÖREBRO LÄN</t>
        </is>
      </c>
      <c r="E65" t="inlineStr">
        <is>
          <t>HÄLLEFORS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53029-2019</t>
        </is>
      </c>
      <c r="B66" s="1" t="n">
        <v>43747</v>
      </c>
      <c r="C66" s="1" t="n">
        <v>45180</v>
      </c>
      <c r="D66" t="inlineStr">
        <is>
          <t>ÖREBRO LÄN</t>
        </is>
      </c>
      <c r="E66" t="inlineStr">
        <is>
          <t>HÄLLEFORS</t>
        </is>
      </c>
      <c r="F66" t="inlineStr">
        <is>
          <t>Bergvik skog väst AB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53062-2019</t>
        </is>
      </c>
      <c r="B67" s="1" t="n">
        <v>43747</v>
      </c>
      <c r="C67" s="1" t="n">
        <v>45180</v>
      </c>
      <c r="D67" t="inlineStr">
        <is>
          <t>ÖREBRO LÄN</t>
        </is>
      </c>
      <c r="E67" t="inlineStr">
        <is>
          <t>HÄLLEFORS</t>
        </is>
      </c>
      <c r="F67" t="inlineStr">
        <is>
          <t>Bergvik skog väst AB</t>
        </is>
      </c>
      <c r="G67" t="n">
        <v>13.9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53031-2019</t>
        </is>
      </c>
      <c r="B68" s="1" t="n">
        <v>43747</v>
      </c>
      <c r="C68" s="1" t="n">
        <v>45180</v>
      </c>
      <c r="D68" t="inlineStr">
        <is>
          <t>ÖREBRO LÄN</t>
        </is>
      </c>
      <c r="E68" t="inlineStr">
        <is>
          <t>HÄLLEFORS</t>
        </is>
      </c>
      <c r="F68" t="inlineStr">
        <is>
          <t>Bergvik skog väst AB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53388-2019</t>
        </is>
      </c>
      <c r="B69" s="1" t="n">
        <v>43748</v>
      </c>
      <c r="C69" s="1" t="n">
        <v>45180</v>
      </c>
      <c r="D69" t="inlineStr">
        <is>
          <t>ÖREBRO LÄN</t>
        </is>
      </c>
      <c r="E69" t="inlineStr">
        <is>
          <t>HÄLLEFORS</t>
        </is>
      </c>
      <c r="F69" t="inlineStr">
        <is>
          <t>Bergvik skog väst AB</t>
        </is>
      </c>
      <c r="G69" t="n">
        <v>8.300000000000001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53400-2019</t>
        </is>
      </c>
      <c r="B70" s="1" t="n">
        <v>43748</v>
      </c>
      <c r="C70" s="1" t="n">
        <v>45180</v>
      </c>
      <c r="D70" t="inlineStr">
        <is>
          <t>ÖREBRO LÄN</t>
        </is>
      </c>
      <c r="E70" t="inlineStr">
        <is>
          <t>HÄLLEFORS</t>
        </is>
      </c>
      <c r="F70" t="inlineStr">
        <is>
          <t>Bergvik skog väst AB</t>
        </is>
      </c>
      <c r="G70" t="n">
        <v>8.699999999999999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53965-2019</t>
        </is>
      </c>
      <c r="B71" s="1" t="n">
        <v>43752</v>
      </c>
      <c r="C71" s="1" t="n">
        <v>45180</v>
      </c>
      <c r="D71" t="inlineStr">
        <is>
          <t>ÖREBRO LÄN</t>
        </is>
      </c>
      <c r="E71" t="inlineStr">
        <is>
          <t>HÄLLEFORS</t>
        </is>
      </c>
      <c r="F71" t="inlineStr">
        <is>
          <t>Bergvik skog väst AB</t>
        </is>
      </c>
      <c r="G71" t="n">
        <v>14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54433-2019</t>
        </is>
      </c>
      <c r="B72" s="1" t="n">
        <v>43754</v>
      </c>
      <c r="C72" s="1" t="n">
        <v>45180</v>
      </c>
      <c r="D72" t="inlineStr">
        <is>
          <t>ÖREBRO LÄN</t>
        </is>
      </c>
      <c r="E72" t="inlineStr">
        <is>
          <t>HÄLLEFORS</t>
        </is>
      </c>
      <c r="F72" t="inlineStr">
        <is>
          <t>Bergvik skog väst AB</t>
        </is>
      </c>
      <c r="G72" t="n">
        <v>7.9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54977-2019</t>
        </is>
      </c>
      <c r="B73" s="1" t="n">
        <v>43755</v>
      </c>
      <c r="C73" s="1" t="n">
        <v>45180</v>
      </c>
      <c r="D73" t="inlineStr">
        <is>
          <t>ÖREBRO LÄN</t>
        </is>
      </c>
      <c r="E73" t="inlineStr">
        <is>
          <t>HÄLLEFORS</t>
        </is>
      </c>
      <c r="F73" t="inlineStr">
        <is>
          <t>Bergvik skog väst AB</t>
        </is>
      </c>
      <c r="G73" t="n">
        <v>17.5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55150-2019</t>
        </is>
      </c>
      <c r="B74" s="1" t="n">
        <v>43756</v>
      </c>
      <c r="C74" s="1" t="n">
        <v>45180</v>
      </c>
      <c r="D74" t="inlineStr">
        <is>
          <t>ÖREBRO LÄN</t>
        </is>
      </c>
      <c r="E74" t="inlineStr">
        <is>
          <t>HÄLLEFORS</t>
        </is>
      </c>
      <c r="F74" t="inlineStr">
        <is>
          <t>Bergvik skog väst AB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55129-2019</t>
        </is>
      </c>
      <c r="B75" s="1" t="n">
        <v>43756</v>
      </c>
      <c r="C75" s="1" t="n">
        <v>45180</v>
      </c>
      <c r="D75" t="inlineStr">
        <is>
          <t>ÖREBRO LÄN</t>
        </is>
      </c>
      <c r="E75" t="inlineStr">
        <is>
          <t>HÄLLEFORS</t>
        </is>
      </c>
      <c r="F75" t="inlineStr">
        <is>
          <t>Bergvik skog väst AB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57398-2019</t>
        </is>
      </c>
      <c r="B76" s="1" t="n">
        <v>43767</v>
      </c>
      <c r="C76" s="1" t="n">
        <v>45180</v>
      </c>
      <c r="D76" t="inlineStr">
        <is>
          <t>ÖREBRO LÄN</t>
        </is>
      </c>
      <c r="E76" t="inlineStr">
        <is>
          <t>HÄLLEFORS</t>
        </is>
      </c>
      <c r="F76" t="inlineStr">
        <is>
          <t>Bergvik skog väst AB</t>
        </is>
      </c>
      <c r="G76" t="n">
        <v>10.4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57443-2019</t>
        </is>
      </c>
      <c r="B77" s="1" t="n">
        <v>43767</v>
      </c>
      <c r="C77" s="1" t="n">
        <v>45180</v>
      </c>
      <c r="D77" t="inlineStr">
        <is>
          <t>ÖREBRO LÄN</t>
        </is>
      </c>
      <c r="E77" t="inlineStr">
        <is>
          <t>HÄLLEFORS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58100-2019</t>
        </is>
      </c>
      <c r="B78" s="1" t="n">
        <v>43769</v>
      </c>
      <c r="C78" s="1" t="n">
        <v>45180</v>
      </c>
      <c r="D78" t="inlineStr">
        <is>
          <t>ÖREBRO LÄN</t>
        </is>
      </c>
      <c r="E78" t="inlineStr">
        <is>
          <t>HÄLLEFORS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58317-2019</t>
        </is>
      </c>
      <c r="B79" s="1" t="n">
        <v>43770</v>
      </c>
      <c r="C79" s="1" t="n">
        <v>45180</v>
      </c>
      <c r="D79" t="inlineStr">
        <is>
          <t>ÖREBRO LÄN</t>
        </is>
      </c>
      <c r="E79" t="inlineStr">
        <is>
          <t>HÄLLEFORS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65073-2019</t>
        </is>
      </c>
      <c r="B80" s="1" t="n">
        <v>43802</v>
      </c>
      <c r="C80" s="1" t="n">
        <v>45180</v>
      </c>
      <c r="D80" t="inlineStr">
        <is>
          <t>ÖREBRO LÄN</t>
        </is>
      </c>
      <c r="E80" t="inlineStr">
        <is>
          <t>HÄLLEFORS</t>
        </is>
      </c>
      <c r="F80" t="inlineStr">
        <is>
          <t>Bergvik skog väst AB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65758-2019</t>
        </is>
      </c>
      <c r="B81" s="1" t="n">
        <v>43804</v>
      </c>
      <c r="C81" s="1" t="n">
        <v>45180</v>
      </c>
      <c r="D81" t="inlineStr">
        <is>
          <t>ÖREBRO LÄN</t>
        </is>
      </c>
      <c r="E81" t="inlineStr">
        <is>
          <t>HÄLLEFORS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68534-2019</t>
        </is>
      </c>
      <c r="B82" s="1" t="n">
        <v>43818</v>
      </c>
      <c r="C82" s="1" t="n">
        <v>45180</v>
      </c>
      <c r="D82" t="inlineStr">
        <is>
          <t>ÖREBRO LÄN</t>
        </is>
      </c>
      <c r="E82" t="inlineStr">
        <is>
          <t>HÄLLEFORS</t>
        </is>
      </c>
      <c r="F82" t="inlineStr">
        <is>
          <t>Bergvik skog väst AB</t>
        </is>
      </c>
      <c r="G82" t="n">
        <v>14.3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55-2020</t>
        </is>
      </c>
      <c r="B83" s="1" t="n">
        <v>43832</v>
      </c>
      <c r="C83" s="1" t="n">
        <v>45180</v>
      </c>
      <c r="D83" t="inlineStr">
        <is>
          <t>ÖREBRO LÄN</t>
        </is>
      </c>
      <c r="E83" t="inlineStr">
        <is>
          <t>HÄLLEFORS</t>
        </is>
      </c>
      <c r="F83" t="inlineStr">
        <is>
          <t>Bergvik skog väst AB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5089-2020</t>
        </is>
      </c>
      <c r="B84" s="1" t="n">
        <v>43859</v>
      </c>
      <c r="C84" s="1" t="n">
        <v>45180</v>
      </c>
      <c r="D84" t="inlineStr">
        <is>
          <t>ÖREBRO LÄN</t>
        </is>
      </c>
      <c r="E84" t="inlineStr">
        <is>
          <t>HÄLLEFORS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6196-2020</t>
        </is>
      </c>
      <c r="B85" s="1" t="n">
        <v>43865</v>
      </c>
      <c r="C85" s="1" t="n">
        <v>45180</v>
      </c>
      <c r="D85" t="inlineStr">
        <is>
          <t>ÖREBRO LÄN</t>
        </is>
      </c>
      <c r="E85" t="inlineStr">
        <is>
          <t>HÄLLEFORS</t>
        </is>
      </c>
      <c r="F85" t="inlineStr">
        <is>
          <t>Bergvik skog väst AB</t>
        </is>
      </c>
      <c r="G85" t="n">
        <v>18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6914-2020</t>
        </is>
      </c>
      <c r="B86" s="1" t="n">
        <v>43868</v>
      </c>
      <c r="C86" s="1" t="n">
        <v>45180</v>
      </c>
      <c r="D86" t="inlineStr">
        <is>
          <t>ÖREBRO LÄN</t>
        </is>
      </c>
      <c r="E86" t="inlineStr">
        <is>
          <t>HÄLLEFORS</t>
        </is>
      </c>
      <c r="F86" t="inlineStr">
        <is>
          <t>Sveaskog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9959-2020</t>
        </is>
      </c>
      <c r="B87" s="1" t="n">
        <v>43882</v>
      </c>
      <c r="C87" s="1" t="n">
        <v>45180</v>
      </c>
      <c r="D87" t="inlineStr">
        <is>
          <t>ÖREBRO LÄN</t>
        </is>
      </c>
      <c r="E87" t="inlineStr">
        <is>
          <t>HÄLLEFORS</t>
        </is>
      </c>
      <c r="F87" t="inlineStr">
        <is>
          <t>Bergvik skog väst AB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11308-2020</t>
        </is>
      </c>
      <c r="B88" s="1" t="n">
        <v>43892</v>
      </c>
      <c r="C88" s="1" t="n">
        <v>45180</v>
      </c>
      <c r="D88" t="inlineStr">
        <is>
          <t>ÖREBRO LÄN</t>
        </is>
      </c>
      <c r="E88" t="inlineStr">
        <is>
          <t>HÄLLEFORS</t>
        </is>
      </c>
      <c r="F88" t="inlineStr">
        <is>
          <t>Bergvik skog väst AB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11235-2020</t>
        </is>
      </c>
      <c r="B89" s="1" t="n">
        <v>43892</v>
      </c>
      <c r="C89" s="1" t="n">
        <v>45180</v>
      </c>
      <c r="D89" t="inlineStr">
        <is>
          <t>ÖREBRO LÄN</t>
        </is>
      </c>
      <c r="E89" t="inlineStr">
        <is>
          <t>HÄLLEFORS</t>
        </is>
      </c>
      <c r="F89" t="inlineStr">
        <is>
          <t>Bergvik skog väst AB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12170-2020</t>
        </is>
      </c>
      <c r="B90" s="1" t="n">
        <v>43895</v>
      </c>
      <c r="C90" s="1" t="n">
        <v>45180</v>
      </c>
      <c r="D90" t="inlineStr">
        <is>
          <t>ÖREBRO LÄN</t>
        </is>
      </c>
      <c r="E90" t="inlineStr">
        <is>
          <t>HÄLLEFORS</t>
        </is>
      </c>
      <c r="F90" t="inlineStr">
        <is>
          <t>Bergvik skog väst AB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16829-2020</t>
        </is>
      </c>
      <c r="B91" s="1" t="n">
        <v>43921</v>
      </c>
      <c r="C91" s="1" t="n">
        <v>45180</v>
      </c>
      <c r="D91" t="inlineStr">
        <is>
          <t>ÖREBRO LÄN</t>
        </is>
      </c>
      <c r="E91" t="inlineStr">
        <is>
          <t>HÄLLEFORS</t>
        </is>
      </c>
      <c r="F91" t="inlineStr">
        <is>
          <t>Bergvik skog väst AB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18000-2020</t>
        </is>
      </c>
      <c r="B92" s="1" t="n">
        <v>43927</v>
      </c>
      <c r="C92" s="1" t="n">
        <v>45180</v>
      </c>
      <c r="D92" t="inlineStr">
        <is>
          <t>ÖREBRO LÄN</t>
        </is>
      </c>
      <c r="E92" t="inlineStr">
        <is>
          <t>HÄLLEFORS</t>
        </is>
      </c>
      <c r="F92" t="inlineStr">
        <is>
          <t>Bergvik skog väst AB</t>
        </is>
      </c>
      <c r="G92" t="n">
        <v>11.1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18672-2020</t>
        </is>
      </c>
      <c r="B93" s="1" t="n">
        <v>43930</v>
      </c>
      <c r="C93" s="1" t="n">
        <v>45180</v>
      </c>
      <c r="D93" t="inlineStr">
        <is>
          <t>ÖREBRO LÄN</t>
        </is>
      </c>
      <c r="E93" t="inlineStr">
        <is>
          <t>HÄLLEFORS</t>
        </is>
      </c>
      <c r="F93" t="inlineStr">
        <is>
          <t>Sveaskog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18669-2020</t>
        </is>
      </c>
      <c r="B94" s="1" t="n">
        <v>43930</v>
      </c>
      <c r="C94" s="1" t="n">
        <v>45180</v>
      </c>
      <c r="D94" t="inlineStr">
        <is>
          <t>ÖREBRO LÄN</t>
        </is>
      </c>
      <c r="E94" t="inlineStr">
        <is>
          <t>HÄLLEFORS</t>
        </is>
      </c>
      <c r="F94" t="inlineStr">
        <is>
          <t>Sveaskog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20718-2020</t>
        </is>
      </c>
      <c r="B95" s="1" t="n">
        <v>43949</v>
      </c>
      <c r="C95" s="1" t="n">
        <v>45180</v>
      </c>
      <c r="D95" t="inlineStr">
        <is>
          <t>ÖREBRO LÄN</t>
        </is>
      </c>
      <c r="E95" t="inlineStr">
        <is>
          <t>HÄLLEFORS</t>
        </is>
      </c>
      <c r="F95" t="inlineStr">
        <is>
          <t>Bergvik skog väst AB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20719-2020</t>
        </is>
      </c>
      <c r="B96" s="1" t="n">
        <v>43949</v>
      </c>
      <c r="C96" s="1" t="n">
        <v>45180</v>
      </c>
      <c r="D96" t="inlineStr">
        <is>
          <t>ÖREBRO LÄN</t>
        </is>
      </c>
      <c r="E96" t="inlineStr">
        <is>
          <t>HÄLLEFORS</t>
        </is>
      </c>
      <c r="F96" t="inlineStr">
        <is>
          <t>Bergvik skog väst AB</t>
        </is>
      </c>
      <c r="G96" t="n">
        <v>0.3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21177-2020</t>
        </is>
      </c>
      <c r="B97" s="1" t="n">
        <v>43951</v>
      </c>
      <c r="C97" s="1" t="n">
        <v>45180</v>
      </c>
      <c r="D97" t="inlineStr">
        <is>
          <t>ÖREBRO LÄN</t>
        </is>
      </c>
      <c r="E97" t="inlineStr">
        <is>
          <t>HÄLLEFORS</t>
        </is>
      </c>
      <c r="F97" t="inlineStr">
        <is>
          <t>Bergvik skog väst AB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21750-2020</t>
        </is>
      </c>
      <c r="B98" s="1" t="n">
        <v>43957</v>
      </c>
      <c r="C98" s="1" t="n">
        <v>45180</v>
      </c>
      <c r="D98" t="inlineStr">
        <is>
          <t>ÖREBRO LÄN</t>
        </is>
      </c>
      <c r="E98" t="inlineStr">
        <is>
          <t>HÄLLEFORS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21859-2020</t>
        </is>
      </c>
      <c r="B99" s="1" t="n">
        <v>43958</v>
      </c>
      <c r="C99" s="1" t="n">
        <v>45180</v>
      </c>
      <c r="D99" t="inlineStr">
        <is>
          <t>ÖREBRO LÄN</t>
        </is>
      </c>
      <c r="E99" t="inlineStr">
        <is>
          <t>HÄLLEFORS</t>
        </is>
      </c>
      <c r="F99" t="inlineStr">
        <is>
          <t>Bergvik skog väst AB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21860-2020</t>
        </is>
      </c>
      <c r="B100" s="1" t="n">
        <v>43958</v>
      </c>
      <c r="C100" s="1" t="n">
        <v>45180</v>
      </c>
      <c r="D100" t="inlineStr">
        <is>
          <t>ÖREBRO LÄN</t>
        </is>
      </c>
      <c r="E100" t="inlineStr">
        <is>
          <t>HÄLLEFORS</t>
        </is>
      </c>
      <c r="F100" t="inlineStr">
        <is>
          <t>Bergvik skog väst AB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  <c r="U100">
        <f>HYPERLINK("https://klasma.github.io/Logging_HALLEFORS/knärot/A 21860-2020.png")</f>
        <v/>
      </c>
      <c r="V100">
        <f>HYPERLINK("https://klasma.github.io/Logging_HALLEFORS/klagomål/A 21860-2020.docx")</f>
        <v/>
      </c>
      <c r="W100">
        <f>HYPERLINK("https://klasma.github.io/Logging_HALLEFORS/klagomålsmail/A 21860-2020.docx")</f>
        <v/>
      </c>
      <c r="X100">
        <f>HYPERLINK("https://klasma.github.io/Logging_HALLEFORS/tillsyn/A 21860-2020.docx")</f>
        <v/>
      </c>
      <c r="Y100">
        <f>HYPERLINK("https://klasma.github.io/Logging_HALLEFORS/tillsynsmail/A 21860-2020.docx")</f>
        <v/>
      </c>
    </row>
    <row r="101" ht="15" customHeight="1">
      <c r="A101" t="inlineStr">
        <is>
          <t>A 22729-2020</t>
        </is>
      </c>
      <c r="B101" s="1" t="n">
        <v>43962</v>
      </c>
      <c r="C101" s="1" t="n">
        <v>45180</v>
      </c>
      <c r="D101" t="inlineStr">
        <is>
          <t>ÖREBRO LÄN</t>
        </is>
      </c>
      <c r="E101" t="inlineStr">
        <is>
          <t>HÄLLEFORS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24483-2020</t>
        </is>
      </c>
      <c r="B102" s="1" t="n">
        <v>43977</v>
      </c>
      <c r="C102" s="1" t="n">
        <v>45180</v>
      </c>
      <c r="D102" t="inlineStr">
        <is>
          <t>ÖREBRO LÄN</t>
        </is>
      </c>
      <c r="E102" t="inlineStr">
        <is>
          <t>HÄLLEFORS</t>
        </is>
      </c>
      <c r="F102" t="inlineStr">
        <is>
          <t>Bergvik skog väst AB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27171-2020</t>
        </is>
      </c>
      <c r="B103" s="1" t="n">
        <v>43991</v>
      </c>
      <c r="C103" s="1" t="n">
        <v>45180</v>
      </c>
      <c r="D103" t="inlineStr">
        <is>
          <t>ÖREBRO LÄN</t>
        </is>
      </c>
      <c r="E103" t="inlineStr">
        <is>
          <t>HÄLLEFORS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27173-2020</t>
        </is>
      </c>
      <c r="B104" s="1" t="n">
        <v>43991</v>
      </c>
      <c r="C104" s="1" t="n">
        <v>45180</v>
      </c>
      <c r="D104" t="inlineStr">
        <is>
          <t>ÖREBRO LÄN</t>
        </is>
      </c>
      <c r="E104" t="inlineStr">
        <is>
          <t>HÄLLEFORS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28373-2020</t>
        </is>
      </c>
      <c r="B105" s="1" t="n">
        <v>43998</v>
      </c>
      <c r="C105" s="1" t="n">
        <v>45180</v>
      </c>
      <c r="D105" t="inlineStr">
        <is>
          <t>ÖREBRO LÄN</t>
        </is>
      </c>
      <c r="E105" t="inlineStr">
        <is>
          <t>HÄLLEFORS</t>
        </is>
      </c>
      <c r="F105" t="inlineStr">
        <is>
          <t>Bergvik skog väst AB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32649-2020</t>
        </is>
      </c>
      <c r="B106" s="1" t="n">
        <v>44018</v>
      </c>
      <c r="C106" s="1" t="n">
        <v>45180</v>
      </c>
      <c r="D106" t="inlineStr">
        <is>
          <t>ÖREBRO LÄN</t>
        </is>
      </c>
      <c r="E106" t="inlineStr">
        <is>
          <t>HÄLLEFORS</t>
        </is>
      </c>
      <c r="F106" t="inlineStr">
        <is>
          <t>Kyrkan</t>
        </is>
      </c>
      <c r="G106" t="n">
        <v>10.8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34415-2020</t>
        </is>
      </c>
      <c r="B107" s="1" t="n">
        <v>44032</v>
      </c>
      <c r="C107" s="1" t="n">
        <v>45180</v>
      </c>
      <c r="D107" t="inlineStr">
        <is>
          <t>ÖREBRO LÄN</t>
        </is>
      </c>
      <c r="E107" t="inlineStr">
        <is>
          <t>HÄLLEFORS</t>
        </is>
      </c>
      <c r="F107" t="inlineStr">
        <is>
          <t>Bergvik skog väst AB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35825-2020</t>
        </is>
      </c>
      <c r="B108" s="1" t="n">
        <v>44047</v>
      </c>
      <c r="C108" s="1" t="n">
        <v>45180</v>
      </c>
      <c r="D108" t="inlineStr">
        <is>
          <t>ÖREBRO LÄN</t>
        </is>
      </c>
      <c r="E108" t="inlineStr">
        <is>
          <t>HÄLLEFORS</t>
        </is>
      </c>
      <c r="G108" t="n">
        <v>4.8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39499-2020</t>
        </is>
      </c>
      <c r="B109" s="1" t="n">
        <v>44064</v>
      </c>
      <c r="C109" s="1" t="n">
        <v>45180</v>
      </c>
      <c r="D109" t="inlineStr">
        <is>
          <t>ÖREBRO LÄN</t>
        </is>
      </c>
      <c r="E109" t="inlineStr">
        <is>
          <t>HÄLLEFORS</t>
        </is>
      </c>
      <c r="F109" t="inlineStr">
        <is>
          <t>Bergvik skog väst AB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39607-2020</t>
        </is>
      </c>
      <c r="B110" s="1" t="n">
        <v>44064</v>
      </c>
      <c r="C110" s="1" t="n">
        <v>45180</v>
      </c>
      <c r="D110" t="inlineStr">
        <is>
          <t>ÖREBRO LÄN</t>
        </is>
      </c>
      <c r="E110" t="inlineStr">
        <is>
          <t>HÄLLEFORS</t>
        </is>
      </c>
      <c r="F110" t="inlineStr">
        <is>
          <t>Bergvik skog väst AB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39505-2020</t>
        </is>
      </c>
      <c r="B111" s="1" t="n">
        <v>44064</v>
      </c>
      <c r="C111" s="1" t="n">
        <v>45180</v>
      </c>
      <c r="D111" t="inlineStr">
        <is>
          <t>ÖREBRO LÄN</t>
        </is>
      </c>
      <c r="E111" t="inlineStr">
        <is>
          <t>HÄLLEFORS</t>
        </is>
      </c>
      <c r="F111" t="inlineStr">
        <is>
          <t>Bergvik skog väst AB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39512-2020</t>
        </is>
      </c>
      <c r="B112" s="1" t="n">
        <v>44064</v>
      </c>
      <c r="C112" s="1" t="n">
        <v>45180</v>
      </c>
      <c r="D112" t="inlineStr">
        <is>
          <t>ÖREBRO LÄN</t>
        </is>
      </c>
      <c r="E112" t="inlineStr">
        <is>
          <t>HÄLLEFORS</t>
        </is>
      </c>
      <c r="F112" t="inlineStr">
        <is>
          <t>Bergvik skog väst AB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39564-2020</t>
        </is>
      </c>
      <c r="B113" s="1" t="n">
        <v>44064</v>
      </c>
      <c r="C113" s="1" t="n">
        <v>45180</v>
      </c>
      <c r="D113" t="inlineStr">
        <is>
          <t>ÖREBRO LÄN</t>
        </is>
      </c>
      <c r="E113" t="inlineStr">
        <is>
          <t>HÄLLEFORS</t>
        </is>
      </c>
      <c r="F113" t="inlineStr">
        <is>
          <t>Bergvik skog väst AB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39484-2020</t>
        </is>
      </c>
      <c r="B114" s="1" t="n">
        <v>44064</v>
      </c>
      <c r="C114" s="1" t="n">
        <v>45180</v>
      </c>
      <c r="D114" t="inlineStr">
        <is>
          <t>ÖREBRO LÄN</t>
        </is>
      </c>
      <c r="E114" t="inlineStr">
        <is>
          <t>HÄLLEFORS</t>
        </is>
      </c>
      <c r="F114" t="inlineStr">
        <is>
          <t>Bergvik skog väst AB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39557-2020</t>
        </is>
      </c>
      <c r="B115" s="1" t="n">
        <v>44064</v>
      </c>
      <c r="C115" s="1" t="n">
        <v>45180</v>
      </c>
      <c r="D115" t="inlineStr">
        <is>
          <t>ÖREBRO LÄN</t>
        </is>
      </c>
      <c r="E115" t="inlineStr">
        <is>
          <t>HÄLLEFORS</t>
        </is>
      </c>
      <c r="F115" t="inlineStr">
        <is>
          <t>Bergvik skog väst AB</t>
        </is>
      </c>
      <c r="G115" t="n">
        <v>18.1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39572-2020</t>
        </is>
      </c>
      <c r="B116" s="1" t="n">
        <v>44064</v>
      </c>
      <c r="C116" s="1" t="n">
        <v>45180</v>
      </c>
      <c r="D116" t="inlineStr">
        <is>
          <t>ÖREBRO LÄN</t>
        </is>
      </c>
      <c r="E116" t="inlineStr">
        <is>
          <t>HÄLLEFORS</t>
        </is>
      </c>
      <c r="F116" t="inlineStr">
        <is>
          <t>Bergvik skog väst AB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39603-2020</t>
        </is>
      </c>
      <c r="B117" s="1" t="n">
        <v>44064</v>
      </c>
      <c r="C117" s="1" t="n">
        <v>45180</v>
      </c>
      <c r="D117" t="inlineStr">
        <is>
          <t>ÖREBRO LÄN</t>
        </is>
      </c>
      <c r="E117" t="inlineStr">
        <is>
          <t>HÄLLEFORS</t>
        </is>
      </c>
      <c r="F117" t="inlineStr">
        <is>
          <t>Bergvik skog väst AB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39613-2020</t>
        </is>
      </c>
      <c r="B118" s="1" t="n">
        <v>44064</v>
      </c>
      <c r="C118" s="1" t="n">
        <v>45180</v>
      </c>
      <c r="D118" t="inlineStr">
        <is>
          <t>ÖREBRO LÄN</t>
        </is>
      </c>
      <c r="E118" t="inlineStr">
        <is>
          <t>HÄLLEFORS</t>
        </is>
      </c>
      <c r="F118" t="inlineStr">
        <is>
          <t>Bergvik skog väst AB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39826-2020</t>
        </is>
      </c>
      <c r="B119" s="1" t="n">
        <v>44067</v>
      </c>
      <c r="C119" s="1" t="n">
        <v>45180</v>
      </c>
      <c r="D119" t="inlineStr">
        <is>
          <t>ÖREBRO LÄN</t>
        </is>
      </c>
      <c r="E119" t="inlineStr">
        <is>
          <t>HÄLLEFORS</t>
        </is>
      </c>
      <c r="F119" t="inlineStr">
        <is>
          <t>Sveaskog</t>
        </is>
      </c>
      <c r="G119" t="n">
        <v>12.1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39921-2020</t>
        </is>
      </c>
      <c r="B120" s="1" t="n">
        <v>44067</v>
      </c>
      <c r="C120" s="1" t="n">
        <v>45180</v>
      </c>
      <c r="D120" t="inlineStr">
        <is>
          <t>ÖREBRO LÄN</t>
        </is>
      </c>
      <c r="E120" t="inlineStr">
        <is>
          <t>HÄLLEFORS</t>
        </is>
      </c>
      <c r="F120" t="inlineStr">
        <is>
          <t>Bergvik skog väst AB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39914-2020</t>
        </is>
      </c>
      <c r="B121" s="1" t="n">
        <v>44067</v>
      </c>
      <c r="C121" s="1" t="n">
        <v>45180</v>
      </c>
      <c r="D121" t="inlineStr">
        <is>
          <t>ÖREBRO LÄN</t>
        </is>
      </c>
      <c r="E121" t="inlineStr">
        <is>
          <t>HÄLLEFORS</t>
        </is>
      </c>
      <c r="F121" t="inlineStr">
        <is>
          <t>Bergvik skog väst AB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40467-2020</t>
        </is>
      </c>
      <c r="B122" s="1" t="n">
        <v>44069</v>
      </c>
      <c r="C122" s="1" t="n">
        <v>45180</v>
      </c>
      <c r="D122" t="inlineStr">
        <is>
          <t>ÖREBRO LÄN</t>
        </is>
      </c>
      <c r="E122" t="inlineStr">
        <is>
          <t>HÄLLEFORS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40935-2020</t>
        </is>
      </c>
      <c r="B123" s="1" t="n">
        <v>44070</v>
      </c>
      <c r="C123" s="1" t="n">
        <v>45180</v>
      </c>
      <c r="D123" t="inlineStr">
        <is>
          <t>ÖREBRO LÄN</t>
        </is>
      </c>
      <c r="E123" t="inlineStr">
        <is>
          <t>HÄLLEFORS</t>
        </is>
      </c>
      <c r="F123" t="inlineStr">
        <is>
          <t>Bergvik skog väst AB</t>
        </is>
      </c>
      <c r="G123" t="n">
        <v>8.1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41839-2020</t>
        </is>
      </c>
      <c r="B124" s="1" t="n">
        <v>44074</v>
      </c>
      <c r="C124" s="1" t="n">
        <v>45180</v>
      </c>
      <c r="D124" t="inlineStr">
        <is>
          <t>ÖREBRO LÄN</t>
        </is>
      </c>
      <c r="E124" t="inlineStr">
        <is>
          <t>HÄLLEFORS</t>
        </is>
      </c>
      <c r="F124" t="inlineStr">
        <is>
          <t>Bergvik skog väst AB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42613-2020</t>
        </is>
      </c>
      <c r="B125" s="1" t="n">
        <v>44077</v>
      </c>
      <c r="C125" s="1" t="n">
        <v>45180</v>
      </c>
      <c r="D125" t="inlineStr">
        <is>
          <t>ÖREBRO LÄN</t>
        </is>
      </c>
      <c r="E125" t="inlineStr">
        <is>
          <t>HÄLLEFORS</t>
        </is>
      </c>
      <c r="F125" t="inlineStr">
        <is>
          <t>Bergvik skog väst AB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44924-2020</t>
        </is>
      </c>
      <c r="B126" s="1" t="n">
        <v>44083</v>
      </c>
      <c r="C126" s="1" t="n">
        <v>45180</v>
      </c>
      <c r="D126" t="inlineStr">
        <is>
          <t>ÖREBRO LÄN</t>
        </is>
      </c>
      <c r="E126" t="inlineStr">
        <is>
          <t>HÄLLEFORS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44556-2020</t>
        </is>
      </c>
      <c r="B127" s="1" t="n">
        <v>44085</v>
      </c>
      <c r="C127" s="1" t="n">
        <v>45180</v>
      </c>
      <c r="D127" t="inlineStr">
        <is>
          <t>ÖREBRO LÄN</t>
        </is>
      </c>
      <c r="E127" t="inlineStr">
        <is>
          <t>HÄLLEFORS</t>
        </is>
      </c>
      <c r="F127" t="inlineStr">
        <is>
          <t>Bergvik skog väst AB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45459-2020</t>
        </is>
      </c>
      <c r="B128" s="1" t="n">
        <v>44089</v>
      </c>
      <c r="C128" s="1" t="n">
        <v>45180</v>
      </c>
      <c r="D128" t="inlineStr">
        <is>
          <t>ÖREBRO LÄN</t>
        </is>
      </c>
      <c r="E128" t="inlineStr">
        <is>
          <t>HÄLLEFORS</t>
        </is>
      </c>
      <c r="F128" t="inlineStr">
        <is>
          <t>Bergvik skog väst AB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47609-2020</t>
        </is>
      </c>
      <c r="B129" s="1" t="n">
        <v>44098</v>
      </c>
      <c r="C129" s="1" t="n">
        <v>45180</v>
      </c>
      <c r="D129" t="inlineStr">
        <is>
          <t>ÖREBRO LÄN</t>
        </is>
      </c>
      <c r="E129" t="inlineStr">
        <is>
          <t>HÄLLEFORS</t>
        </is>
      </c>
      <c r="F129" t="inlineStr">
        <is>
          <t>Bergvik skog väst AB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47702-2020</t>
        </is>
      </c>
      <c r="B130" s="1" t="n">
        <v>44098</v>
      </c>
      <c r="C130" s="1" t="n">
        <v>45180</v>
      </c>
      <c r="D130" t="inlineStr">
        <is>
          <t>ÖREBRO LÄN</t>
        </is>
      </c>
      <c r="E130" t="inlineStr">
        <is>
          <t>HÄLLEFORS</t>
        </is>
      </c>
      <c r="F130" t="inlineStr">
        <is>
          <t>Bergvik skog väst AB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47614-2020</t>
        </is>
      </c>
      <c r="B131" s="1" t="n">
        <v>44098</v>
      </c>
      <c r="C131" s="1" t="n">
        <v>45180</v>
      </c>
      <c r="D131" t="inlineStr">
        <is>
          <t>ÖREBRO LÄN</t>
        </is>
      </c>
      <c r="E131" t="inlineStr">
        <is>
          <t>HÄLLEFORS</t>
        </is>
      </c>
      <c r="F131" t="inlineStr">
        <is>
          <t>Bergvik skog väst AB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47731-2020</t>
        </is>
      </c>
      <c r="B132" s="1" t="n">
        <v>44098</v>
      </c>
      <c r="C132" s="1" t="n">
        <v>45180</v>
      </c>
      <c r="D132" t="inlineStr">
        <is>
          <t>ÖREBRO LÄN</t>
        </is>
      </c>
      <c r="E132" t="inlineStr">
        <is>
          <t>HÄLLEFORS</t>
        </is>
      </c>
      <c r="F132" t="inlineStr">
        <is>
          <t>Bergvik skog väst AB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48316-2020</t>
        </is>
      </c>
      <c r="B133" s="1" t="n">
        <v>44102</v>
      </c>
      <c r="C133" s="1" t="n">
        <v>45180</v>
      </c>
      <c r="D133" t="inlineStr">
        <is>
          <t>ÖREBRO LÄN</t>
        </is>
      </c>
      <c r="E133" t="inlineStr">
        <is>
          <t>HÄLLEFORS</t>
        </is>
      </c>
      <c r="F133" t="inlineStr">
        <is>
          <t>Bergvik skog väst AB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48127-2020</t>
        </is>
      </c>
      <c r="B134" s="1" t="n">
        <v>44102</v>
      </c>
      <c r="C134" s="1" t="n">
        <v>45180</v>
      </c>
      <c r="D134" t="inlineStr">
        <is>
          <t>ÖREBRO LÄN</t>
        </is>
      </c>
      <c r="E134" t="inlineStr">
        <is>
          <t>HÄLLEFORS</t>
        </is>
      </c>
      <c r="F134" t="inlineStr">
        <is>
          <t>Bergvik skog väst AB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49640-2020</t>
        </is>
      </c>
      <c r="B135" s="1" t="n">
        <v>44106</v>
      </c>
      <c r="C135" s="1" t="n">
        <v>45180</v>
      </c>
      <c r="D135" t="inlineStr">
        <is>
          <t>ÖREBRO LÄN</t>
        </is>
      </c>
      <c r="E135" t="inlineStr">
        <is>
          <t>HÄLLEFORS</t>
        </is>
      </c>
      <c r="F135" t="inlineStr">
        <is>
          <t>Bergvik skog väst AB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49642-2020</t>
        </is>
      </c>
      <c r="B136" s="1" t="n">
        <v>44106</v>
      </c>
      <c r="C136" s="1" t="n">
        <v>45180</v>
      </c>
      <c r="D136" t="inlineStr">
        <is>
          <t>ÖREBRO LÄN</t>
        </is>
      </c>
      <c r="E136" t="inlineStr">
        <is>
          <t>HÄLLEFORS</t>
        </is>
      </c>
      <c r="F136" t="inlineStr">
        <is>
          <t>Bergvik skog väst AB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49650-2020</t>
        </is>
      </c>
      <c r="B137" s="1" t="n">
        <v>44106</v>
      </c>
      <c r="C137" s="1" t="n">
        <v>45180</v>
      </c>
      <c r="D137" t="inlineStr">
        <is>
          <t>ÖREBRO LÄN</t>
        </is>
      </c>
      <c r="E137" t="inlineStr">
        <is>
          <t>HÄLLEFORS</t>
        </is>
      </c>
      <c r="F137" t="inlineStr">
        <is>
          <t>Bergvik skog väst AB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49719-2020</t>
        </is>
      </c>
      <c r="B138" s="1" t="n">
        <v>44106</v>
      </c>
      <c r="C138" s="1" t="n">
        <v>45180</v>
      </c>
      <c r="D138" t="inlineStr">
        <is>
          <t>ÖREBRO LÄN</t>
        </is>
      </c>
      <c r="E138" t="inlineStr">
        <is>
          <t>HÄLLEFORS</t>
        </is>
      </c>
      <c r="F138" t="inlineStr">
        <is>
          <t>Bergvik skog väst AB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49882-2020</t>
        </is>
      </c>
      <c r="B139" s="1" t="n">
        <v>44108</v>
      </c>
      <c r="C139" s="1" t="n">
        <v>45180</v>
      </c>
      <c r="D139" t="inlineStr">
        <is>
          <t>ÖREBRO LÄN</t>
        </is>
      </c>
      <c r="E139" t="inlineStr">
        <is>
          <t>HÄLLEFORS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50345-2020</t>
        </is>
      </c>
      <c r="B140" s="1" t="n">
        <v>44110</v>
      </c>
      <c r="C140" s="1" t="n">
        <v>45180</v>
      </c>
      <c r="D140" t="inlineStr">
        <is>
          <t>ÖREBRO LÄN</t>
        </is>
      </c>
      <c r="E140" t="inlineStr">
        <is>
          <t>HÄLLEFORS</t>
        </is>
      </c>
      <c r="F140" t="inlineStr">
        <is>
          <t>Bergvik skog väst AB</t>
        </is>
      </c>
      <c r="G140" t="n">
        <v>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58534-2020</t>
        </is>
      </c>
      <c r="B141" s="1" t="n">
        <v>44145</v>
      </c>
      <c r="C141" s="1" t="n">
        <v>45180</v>
      </c>
      <c r="D141" t="inlineStr">
        <is>
          <t>ÖREBRO LÄN</t>
        </is>
      </c>
      <c r="E141" t="inlineStr">
        <is>
          <t>HÄLLEFORS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58756-2020</t>
        </is>
      </c>
      <c r="B142" s="1" t="n">
        <v>44146</v>
      </c>
      <c r="C142" s="1" t="n">
        <v>45180</v>
      </c>
      <c r="D142" t="inlineStr">
        <is>
          <t>ÖREBRO LÄN</t>
        </is>
      </c>
      <c r="E142" t="inlineStr">
        <is>
          <t>HÄLLEFORS</t>
        </is>
      </c>
      <c r="F142" t="inlineStr">
        <is>
          <t>Sveaskog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  <c r="U142">
        <f>HYPERLINK("https://klasma.github.io/Logging_HALLEFORS/knärot/A 58756-2020.png")</f>
        <v/>
      </c>
      <c r="V142">
        <f>HYPERLINK("https://klasma.github.io/Logging_HALLEFORS/klagomål/A 58756-2020.docx")</f>
        <v/>
      </c>
      <c r="W142">
        <f>HYPERLINK("https://klasma.github.io/Logging_HALLEFORS/klagomålsmail/A 58756-2020.docx")</f>
        <v/>
      </c>
      <c r="X142">
        <f>HYPERLINK("https://klasma.github.io/Logging_HALLEFORS/tillsyn/A 58756-2020.docx")</f>
        <v/>
      </c>
      <c r="Y142">
        <f>HYPERLINK("https://klasma.github.io/Logging_HALLEFORS/tillsynsmail/A 58756-2020.docx")</f>
        <v/>
      </c>
    </row>
    <row r="143" ht="15" customHeight="1">
      <c r="A143" t="inlineStr">
        <is>
          <t>A 58764-2020</t>
        </is>
      </c>
      <c r="B143" s="1" t="n">
        <v>44146</v>
      </c>
      <c r="C143" s="1" t="n">
        <v>45180</v>
      </c>
      <c r="D143" t="inlineStr">
        <is>
          <t>ÖREBRO LÄN</t>
        </is>
      </c>
      <c r="E143" t="inlineStr">
        <is>
          <t>HÄLLEFORS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59298-2020</t>
        </is>
      </c>
      <c r="B144" s="1" t="n">
        <v>44147</v>
      </c>
      <c r="C144" s="1" t="n">
        <v>45180</v>
      </c>
      <c r="D144" t="inlineStr">
        <is>
          <t>ÖREBRO LÄN</t>
        </is>
      </c>
      <c r="E144" t="inlineStr">
        <is>
          <t>HÄLLEFORS</t>
        </is>
      </c>
      <c r="F144" t="inlineStr">
        <is>
          <t>Kyrkan</t>
        </is>
      </c>
      <c r="G144" t="n">
        <v>5.2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59294-2020</t>
        </is>
      </c>
      <c r="B145" s="1" t="n">
        <v>44147</v>
      </c>
      <c r="C145" s="1" t="n">
        <v>45180</v>
      </c>
      <c r="D145" t="inlineStr">
        <is>
          <t>ÖREBRO LÄN</t>
        </is>
      </c>
      <c r="E145" t="inlineStr">
        <is>
          <t>HÄLLEFORS</t>
        </is>
      </c>
      <c r="F145" t="inlineStr">
        <is>
          <t>Kyrkan</t>
        </is>
      </c>
      <c r="G145" t="n">
        <v>10.2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60724-2020</t>
        </is>
      </c>
      <c r="B146" s="1" t="n">
        <v>44153</v>
      </c>
      <c r="C146" s="1" t="n">
        <v>45180</v>
      </c>
      <c r="D146" t="inlineStr">
        <is>
          <t>ÖREBRO LÄN</t>
        </is>
      </c>
      <c r="E146" t="inlineStr">
        <is>
          <t>HÄLLEFORS</t>
        </is>
      </c>
      <c r="F146" t="inlineStr">
        <is>
          <t>Kyrkan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62455-2020</t>
        </is>
      </c>
      <c r="B147" s="1" t="n">
        <v>44160</v>
      </c>
      <c r="C147" s="1" t="n">
        <v>45180</v>
      </c>
      <c r="D147" t="inlineStr">
        <is>
          <t>ÖREBRO LÄN</t>
        </is>
      </c>
      <c r="E147" t="inlineStr">
        <is>
          <t>HÄLLEFORS</t>
        </is>
      </c>
      <c r="F147" t="inlineStr">
        <is>
          <t>Sveaskog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62454-2020</t>
        </is>
      </c>
      <c r="B148" s="1" t="n">
        <v>44160</v>
      </c>
      <c r="C148" s="1" t="n">
        <v>45180</v>
      </c>
      <c r="D148" t="inlineStr">
        <is>
          <t>ÖREBRO LÄN</t>
        </is>
      </c>
      <c r="E148" t="inlineStr">
        <is>
          <t>HÄLLEFORS</t>
        </is>
      </c>
      <c r="F148" t="inlineStr">
        <is>
          <t>Sveaskog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62591-2020</t>
        </is>
      </c>
      <c r="B149" s="1" t="n">
        <v>44161</v>
      </c>
      <c r="C149" s="1" t="n">
        <v>45180</v>
      </c>
      <c r="D149" t="inlineStr">
        <is>
          <t>ÖREBRO LÄN</t>
        </is>
      </c>
      <c r="E149" t="inlineStr">
        <is>
          <t>HÄLLEFORS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62803-2020</t>
        </is>
      </c>
      <c r="B150" s="1" t="n">
        <v>44161</v>
      </c>
      <c r="C150" s="1" t="n">
        <v>45180</v>
      </c>
      <c r="D150" t="inlineStr">
        <is>
          <t>ÖREBRO LÄN</t>
        </is>
      </c>
      <c r="E150" t="inlineStr">
        <is>
          <t>HÄLLEFORS</t>
        </is>
      </c>
      <c r="F150" t="inlineStr">
        <is>
          <t>Kyrkan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65861-2020</t>
        </is>
      </c>
      <c r="B151" s="1" t="n">
        <v>44174</v>
      </c>
      <c r="C151" s="1" t="n">
        <v>45180</v>
      </c>
      <c r="D151" t="inlineStr">
        <is>
          <t>ÖREBRO LÄN</t>
        </is>
      </c>
      <c r="E151" t="inlineStr">
        <is>
          <t>HÄLLEFORS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65856-2020</t>
        </is>
      </c>
      <c r="B152" s="1" t="n">
        <v>44174</v>
      </c>
      <c r="C152" s="1" t="n">
        <v>45180</v>
      </c>
      <c r="D152" t="inlineStr">
        <is>
          <t>ÖREBRO LÄN</t>
        </is>
      </c>
      <c r="E152" t="inlineStr">
        <is>
          <t>HÄLLEFORS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66151-2020</t>
        </is>
      </c>
      <c r="B153" s="1" t="n">
        <v>44175</v>
      </c>
      <c r="C153" s="1" t="n">
        <v>45180</v>
      </c>
      <c r="D153" t="inlineStr">
        <is>
          <t>ÖREBRO LÄN</t>
        </is>
      </c>
      <c r="E153" t="inlineStr">
        <is>
          <t>HÄLLEFORS</t>
        </is>
      </c>
      <c r="F153" t="inlineStr">
        <is>
          <t>Bergvik skog väst AB</t>
        </is>
      </c>
      <c r="G153" t="n">
        <v>12.2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67446-2020</t>
        </is>
      </c>
      <c r="B154" s="1" t="n">
        <v>44181</v>
      </c>
      <c r="C154" s="1" t="n">
        <v>45180</v>
      </c>
      <c r="D154" t="inlineStr">
        <is>
          <t>ÖREBRO LÄN</t>
        </is>
      </c>
      <c r="E154" t="inlineStr">
        <is>
          <t>HÄLLEFORS</t>
        </is>
      </c>
      <c r="F154" t="inlineStr">
        <is>
          <t>Bergvik skog väst AB</t>
        </is>
      </c>
      <c r="G154" t="n">
        <v>6.7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128-2021</t>
        </is>
      </c>
      <c r="B155" s="1" t="n">
        <v>44200</v>
      </c>
      <c r="C155" s="1" t="n">
        <v>45180</v>
      </c>
      <c r="D155" t="inlineStr">
        <is>
          <t>ÖREBRO LÄN</t>
        </is>
      </c>
      <c r="E155" t="inlineStr">
        <is>
          <t>HÄLLEFORS</t>
        </is>
      </c>
      <c r="G155" t="n">
        <v>4.3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3619-2021</t>
        </is>
      </c>
      <c r="B156" s="1" t="n">
        <v>44221</v>
      </c>
      <c r="C156" s="1" t="n">
        <v>45180</v>
      </c>
      <c r="D156" t="inlineStr">
        <is>
          <t>ÖREBRO LÄN</t>
        </is>
      </c>
      <c r="E156" t="inlineStr">
        <is>
          <t>HÄLLEFORS</t>
        </is>
      </c>
      <c r="F156" t="inlineStr">
        <is>
          <t>Kyrkan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7123-2021</t>
        </is>
      </c>
      <c r="B157" s="1" t="n">
        <v>44238</v>
      </c>
      <c r="C157" s="1" t="n">
        <v>45180</v>
      </c>
      <c r="D157" t="inlineStr">
        <is>
          <t>ÖREBRO LÄN</t>
        </is>
      </c>
      <c r="E157" t="inlineStr">
        <is>
          <t>HÄLLEFORS</t>
        </is>
      </c>
      <c r="F157" t="inlineStr">
        <is>
          <t>Bergvik skog väst AB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10083-2021</t>
        </is>
      </c>
      <c r="B158" s="1" t="n">
        <v>44256</v>
      </c>
      <c r="C158" s="1" t="n">
        <v>45180</v>
      </c>
      <c r="D158" t="inlineStr">
        <is>
          <t>ÖREBRO LÄN</t>
        </is>
      </c>
      <c r="E158" t="inlineStr">
        <is>
          <t>HÄLLEFORS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11002-2021</t>
        </is>
      </c>
      <c r="B159" s="1" t="n">
        <v>44260</v>
      </c>
      <c r="C159" s="1" t="n">
        <v>45180</v>
      </c>
      <c r="D159" t="inlineStr">
        <is>
          <t>ÖREBRO LÄN</t>
        </is>
      </c>
      <c r="E159" t="inlineStr">
        <is>
          <t>HÄLLEFORS</t>
        </is>
      </c>
      <c r="F159" t="inlineStr">
        <is>
          <t>Bergvik skog väst AB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10976-2021</t>
        </is>
      </c>
      <c r="B160" s="1" t="n">
        <v>44260</v>
      </c>
      <c r="C160" s="1" t="n">
        <v>45180</v>
      </c>
      <c r="D160" t="inlineStr">
        <is>
          <t>ÖREBRO LÄN</t>
        </is>
      </c>
      <c r="E160" t="inlineStr">
        <is>
          <t>HÄLLEFORS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11044-2021</t>
        </is>
      </c>
      <c r="B161" s="1" t="n">
        <v>44260</v>
      </c>
      <c r="C161" s="1" t="n">
        <v>45180</v>
      </c>
      <c r="D161" t="inlineStr">
        <is>
          <t>ÖREBRO LÄN</t>
        </is>
      </c>
      <c r="E161" t="inlineStr">
        <is>
          <t>HÄLLEFORS</t>
        </is>
      </c>
      <c r="F161" t="inlineStr">
        <is>
          <t>Kyrkan</t>
        </is>
      </c>
      <c r="G161" t="n">
        <v>3.6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11571-2021</t>
        </is>
      </c>
      <c r="B162" s="1" t="n">
        <v>44264</v>
      </c>
      <c r="C162" s="1" t="n">
        <v>45180</v>
      </c>
      <c r="D162" t="inlineStr">
        <is>
          <t>ÖREBRO LÄN</t>
        </is>
      </c>
      <c r="E162" t="inlineStr">
        <is>
          <t>HÄLLEFORS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12127-2021</t>
        </is>
      </c>
      <c r="B163" s="1" t="n">
        <v>44266</v>
      </c>
      <c r="C163" s="1" t="n">
        <v>45180</v>
      </c>
      <c r="D163" t="inlineStr">
        <is>
          <t>ÖREBRO LÄN</t>
        </is>
      </c>
      <c r="E163" t="inlineStr">
        <is>
          <t>HÄLLEFORS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12339-2021</t>
        </is>
      </c>
      <c r="B164" s="1" t="n">
        <v>44267</v>
      </c>
      <c r="C164" s="1" t="n">
        <v>45180</v>
      </c>
      <c r="D164" t="inlineStr">
        <is>
          <t>ÖREBRO LÄN</t>
        </is>
      </c>
      <c r="E164" t="inlineStr">
        <is>
          <t>HÄLLEFORS</t>
        </is>
      </c>
      <c r="F164" t="inlineStr">
        <is>
          <t>Bergvik skog väst AB</t>
        </is>
      </c>
      <c r="G164" t="n">
        <v>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12966-2021</t>
        </is>
      </c>
      <c r="B165" s="1" t="n">
        <v>44271</v>
      </c>
      <c r="C165" s="1" t="n">
        <v>45180</v>
      </c>
      <c r="D165" t="inlineStr">
        <is>
          <t>ÖREBRO LÄN</t>
        </is>
      </c>
      <c r="E165" t="inlineStr">
        <is>
          <t>HÄLLEFORS</t>
        </is>
      </c>
      <c r="F165" t="inlineStr">
        <is>
          <t>Kyrkan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13347-2021</t>
        </is>
      </c>
      <c r="B166" s="1" t="n">
        <v>44273</v>
      </c>
      <c r="C166" s="1" t="n">
        <v>45180</v>
      </c>
      <c r="D166" t="inlineStr">
        <is>
          <t>ÖREBRO LÄN</t>
        </is>
      </c>
      <c r="E166" t="inlineStr">
        <is>
          <t>HÄLLEFORS</t>
        </is>
      </c>
      <c r="F166" t="inlineStr">
        <is>
          <t>Bergvik skog väst AB</t>
        </is>
      </c>
      <c r="G166" t="n">
        <v>10.9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19033-2021</t>
        </is>
      </c>
      <c r="B167" s="1" t="n">
        <v>44308</v>
      </c>
      <c r="C167" s="1" t="n">
        <v>45180</v>
      </c>
      <c r="D167" t="inlineStr">
        <is>
          <t>ÖREBRO LÄN</t>
        </is>
      </c>
      <c r="E167" t="inlineStr">
        <is>
          <t>HÄLLEFORS</t>
        </is>
      </c>
      <c r="G167" t="n">
        <v>7.8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20072-2021</t>
        </is>
      </c>
      <c r="B168" s="1" t="n">
        <v>44314</v>
      </c>
      <c r="C168" s="1" t="n">
        <v>45180</v>
      </c>
      <c r="D168" t="inlineStr">
        <is>
          <t>ÖREBRO LÄN</t>
        </is>
      </c>
      <c r="E168" t="inlineStr">
        <is>
          <t>HÄLLEFORS</t>
        </is>
      </c>
      <c r="F168" t="inlineStr">
        <is>
          <t>Sveaskog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20238-2021</t>
        </is>
      </c>
      <c r="B169" s="1" t="n">
        <v>44314</v>
      </c>
      <c r="C169" s="1" t="n">
        <v>45180</v>
      </c>
      <c r="D169" t="inlineStr">
        <is>
          <t>ÖREBRO LÄN</t>
        </is>
      </c>
      <c r="E169" t="inlineStr">
        <is>
          <t>HÄLLEFORS</t>
        </is>
      </c>
      <c r="F169" t="inlineStr">
        <is>
          <t>Sveaskog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20070-2021</t>
        </is>
      </c>
      <c r="B170" s="1" t="n">
        <v>44314</v>
      </c>
      <c r="C170" s="1" t="n">
        <v>45180</v>
      </c>
      <c r="D170" t="inlineStr">
        <is>
          <t>ÖREBRO LÄN</t>
        </is>
      </c>
      <c r="E170" t="inlineStr">
        <is>
          <t>HÄLLEFORS</t>
        </is>
      </c>
      <c r="F170" t="inlineStr">
        <is>
          <t>Sveaskog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20244-2021</t>
        </is>
      </c>
      <c r="B171" s="1" t="n">
        <v>44314</v>
      </c>
      <c r="C171" s="1" t="n">
        <v>45180</v>
      </c>
      <c r="D171" t="inlineStr">
        <is>
          <t>ÖREBRO LÄN</t>
        </is>
      </c>
      <c r="E171" t="inlineStr">
        <is>
          <t>HÄLLEFORS</t>
        </is>
      </c>
      <c r="F171" t="inlineStr">
        <is>
          <t>Sveaskog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20071-2021</t>
        </is>
      </c>
      <c r="B172" s="1" t="n">
        <v>44314</v>
      </c>
      <c r="C172" s="1" t="n">
        <v>45180</v>
      </c>
      <c r="D172" t="inlineStr">
        <is>
          <t>ÖREBRO LÄN</t>
        </is>
      </c>
      <c r="E172" t="inlineStr">
        <is>
          <t>HÄLLEFORS</t>
        </is>
      </c>
      <c r="F172" t="inlineStr">
        <is>
          <t>Sveaskog</t>
        </is>
      </c>
      <c r="G172" t="n">
        <v>5.1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22053-2021</t>
        </is>
      </c>
      <c r="B173" s="1" t="n">
        <v>44323</v>
      </c>
      <c r="C173" s="1" t="n">
        <v>45180</v>
      </c>
      <c r="D173" t="inlineStr">
        <is>
          <t>ÖREBRO LÄN</t>
        </is>
      </c>
      <c r="E173" t="inlineStr">
        <is>
          <t>HÄLLEFORS</t>
        </is>
      </c>
      <c r="F173" t="inlineStr">
        <is>
          <t>Sveaskog</t>
        </is>
      </c>
      <c r="G173" t="n">
        <v>7.6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26537-2021</t>
        </is>
      </c>
      <c r="B174" s="1" t="n">
        <v>44348</v>
      </c>
      <c r="C174" s="1" t="n">
        <v>45180</v>
      </c>
      <c r="D174" t="inlineStr">
        <is>
          <t>ÖREBRO LÄN</t>
        </is>
      </c>
      <c r="E174" t="inlineStr">
        <is>
          <t>HÄLLEFORS</t>
        </is>
      </c>
      <c r="F174" t="inlineStr">
        <is>
          <t>Bergvik skog väst AB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26527-2021</t>
        </is>
      </c>
      <c r="B175" s="1" t="n">
        <v>44348</v>
      </c>
      <c r="C175" s="1" t="n">
        <v>45180</v>
      </c>
      <c r="D175" t="inlineStr">
        <is>
          <t>ÖREBRO LÄN</t>
        </is>
      </c>
      <c r="E175" t="inlineStr">
        <is>
          <t>HÄLLEFORS</t>
        </is>
      </c>
      <c r="F175" t="inlineStr">
        <is>
          <t>Bergvik skog väst AB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27175-2021</t>
        </is>
      </c>
      <c r="B176" s="1" t="n">
        <v>44350</v>
      </c>
      <c r="C176" s="1" t="n">
        <v>45180</v>
      </c>
      <c r="D176" t="inlineStr">
        <is>
          <t>ÖREBRO LÄN</t>
        </is>
      </c>
      <c r="E176" t="inlineStr">
        <is>
          <t>HÄLLEFORS</t>
        </is>
      </c>
      <c r="F176" t="inlineStr">
        <is>
          <t>Sveaskog</t>
        </is>
      </c>
      <c r="G176" t="n">
        <v>5.3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27513-2021</t>
        </is>
      </c>
      <c r="B177" s="1" t="n">
        <v>44351</v>
      </c>
      <c r="C177" s="1" t="n">
        <v>45180</v>
      </c>
      <c r="D177" t="inlineStr">
        <is>
          <t>ÖREBRO LÄN</t>
        </is>
      </c>
      <c r="E177" t="inlineStr">
        <is>
          <t>HÄLLEFORS</t>
        </is>
      </c>
      <c r="F177" t="inlineStr">
        <is>
          <t>Sveaskog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28657-2021</t>
        </is>
      </c>
      <c r="B178" s="1" t="n">
        <v>44357</v>
      </c>
      <c r="C178" s="1" t="n">
        <v>45180</v>
      </c>
      <c r="D178" t="inlineStr">
        <is>
          <t>ÖREBRO LÄN</t>
        </is>
      </c>
      <c r="E178" t="inlineStr">
        <is>
          <t>HÄLLEFORS</t>
        </is>
      </c>
      <c r="F178" t="inlineStr">
        <is>
          <t>Bergvik skog väst AB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34898-2021</t>
        </is>
      </c>
      <c r="B179" s="1" t="n">
        <v>44383</v>
      </c>
      <c r="C179" s="1" t="n">
        <v>45180</v>
      </c>
      <c r="D179" t="inlineStr">
        <is>
          <t>ÖREBRO LÄN</t>
        </is>
      </c>
      <c r="E179" t="inlineStr">
        <is>
          <t>HÄLLEFORS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35594-2021</t>
        </is>
      </c>
      <c r="B180" s="1" t="n">
        <v>44386</v>
      </c>
      <c r="C180" s="1" t="n">
        <v>45180</v>
      </c>
      <c r="D180" t="inlineStr">
        <is>
          <t>ÖREBRO LÄN</t>
        </is>
      </c>
      <c r="E180" t="inlineStr">
        <is>
          <t>HÄLLEFORS</t>
        </is>
      </c>
      <c r="F180" t="inlineStr">
        <is>
          <t>Bergvik skog väst AB</t>
        </is>
      </c>
      <c r="G180" t="n">
        <v>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37028-2021</t>
        </is>
      </c>
      <c r="B181" s="1" t="n">
        <v>44393</v>
      </c>
      <c r="C181" s="1" t="n">
        <v>45180</v>
      </c>
      <c r="D181" t="inlineStr">
        <is>
          <t>ÖREBRO LÄN</t>
        </is>
      </c>
      <c r="E181" t="inlineStr">
        <is>
          <t>HÄLLEFORS</t>
        </is>
      </c>
      <c r="F181" t="inlineStr">
        <is>
          <t>Bergvik skog väst AB</t>
        </is>
      </c>
      <c r="G181" t="n">
        <v>3.1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38908-2021</t>
        </is>
      </c>
      <c r="B182" s="1" t="n">
        <v>44411</v>
      </c>
      <c r="C182" s="1" t="n">
        <v>45180</v>
      </c>
      <c r="D182" t="inlineStr">
        <is>
          <t>ÖREBRO LÄN</t>
        </is>
      </c>
      <c r="E182" t="inlineStr">
        <is>
          <t>HÄLLEFORS</t>
        </is>
      </c>
      <c r="G182" t="n">
        <v>3.9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46280-2021</t>
        </is>
      </c>
      <c r="B183" s="1" t="n">
        <v>44442</v>
      </c>
      <c r="C183" s="1" t="n">
        <v>45180</v>
      </c>
      <c r="D183" t="inlineStr">
        <is>
          <t>ÖREBRO LÄN</t>
        </is>
      </c>
      <c r="E183" t="inlineStr">
        <is>
          <t>HÄLLEFORS</t>
        </is>
      </c>
      <c r="F183" t="inlineStr">
        <is>
          <t>Bergvik skog väst AB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46335-2021</t>
        </is>
      </c>
      <c r="B184" s="1" t="n">
        <v>44442</v>
      </c>
      <c r="C184" s="1" t="n">
        <v>45180</v>
      </c>
      <c r="D184" t="inlineStr">
        <is>
          <t>ÖREBRO LÄN</t>
        </is>
      </c>
      <c r="E184" t="inlineStr">
        <is>
          <t>HÄLLEFORS</t>
        </is>
      </c>
      <c r="F184" t="inlineStr">
        <is>
          <t>Bergvik skog väst AB</t>
        </is>
      </c>
      <c r="G184" t="n">
        <v>5.2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49154-2021</t>
        </is>
      </c>
      <c r="B185" s="1" t="n">
        <v>44453</v>
      </c>
      <c r="C185" s="1" t="n">
        <v>45180</v>
      </c>
      <c r="D185" t="inlineStr">
        <is>
          <t>ÖREBRO LÄN</t>
        </is>
      </c>
      <c r="E185" t="inlineStr">
        <is>
          <t>HÄLLEFORS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51488-2021</t>
        </is>
      </c>
      <c r="B186" s="1" t="n">
        <v>44460</v>
      </c>
      <c r="C186" s="1" t="n">
        <v>45180</v>
      </c>
      <c r="D186" t="inlineStr">
        <is>
          <t>ÖREBRO LÄN</t>
        </is>
      </c>
      <c r="E186" t="inlineStr">
        <is>
          <t>HÄLLEFORS</t>
        </is>
      </c>
      <c r="G186" t="n">
        <v>2.8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52172-2021</t>
        </is>
      </c>
      <c r="B187" s="1" t="n">
        <v>44462</v>
      </c>
      <c r="C187" s="1" t="n">
        <v>45180</v>
      </c>
      <c r="D187" t="inlineStr">
        <is>
          <t>ÖREBRO LÄN</t>
        </is>
      </c>
      <c r="E187" t="inlineStr">
        <is>
          <t>HÄLLEFORS</t>
        </is>
      </c>
      <c r="F187" t="inlineStr">
        <is>
          <t>Bergvik skog väst AB</t>
        </is>
      </c>
      <c r="G187" t="n">
        <v>6.5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56295-2021</t>
        </is>
      </c>
      <c r="B188" s="1" t="n">
        <v>44477</v>
      </c>
      <c r="C188" s="1" t="n">
        <v>45180</v>
      </c>
      <c r="D188" t="inlineStr">
        <is>
          <t>ÖREBRO LÄN</t>
        </is>
      </c>
      <c r="E188" t="inlineStr">
        <is>
          <t>HÄLLEFORS</t>
        </is>
      </c>
      <c r="G188" t="n">
        <v>11.3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58133-2021</t>
        </is>
      </c>
      <c r="B189" s="1" t="n">
        <v>44487</v>
      </c>
      <c r="C189" s="1" t="n">
        <v>45180</v>
      </c>
      <c r="D189" t="inlineStr">
        <is>
          <t>ÖREBRO LÄN</t>
        </is>
      </c>
      <c r="E189" t="inlineStr">
        <is>
          <t>HÄLLEFORS</t>
        </is>
      </c>
      <c r="F189" t="inlineStr">
        <is>
          <t>Bergvik skog väst AB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59382-2021</t>
        </is>
      </c>
      <c r="B190" s="1" t="n">
        <v>44491</v>
      </c>
      <c r="C190" s="1" t="n">
        <v>45180</v>
      </c>
      <c r="D190" t="inlineStr">
        <is>
          <t>ÖREBRO LÄN</t>
        </is>
      </c>
      <c r="E190" t="inlineStr">
        <is>
          <t>HÄLLEFORS</t>
        </is>
      </c>
      <c r="G190" t="n">
        <v>3.1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65240-2021</t>
        </is>
      </c>
      <c r="B191" s="1" t="n">
        <v>44515</v>
      </c>
      <c r="C191" s="1" t="n">
        <v>45180</v>
      </c>
      <c r="D191" t="inlineStr">
        <is>
          <t>ÖREBRO LÄN</t>
        </is>
      </c>
      <c r="E191" t="inlineStr">
        <is>
          <t>HÄLLEFORS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67439-2021</t>
        </is>
      </c>
      <c r="B192" s="1" t="n">
        <v>44523</v>
      </c>
      <c r="C192" s="1" t="n">
        <v>45180</v>
      </c>
      <c r="D192" t="inlineStr">
        <is>
          <t>ÖREBRO LÄN</t>
        </is>
      </c>
      <c r="E192" t="inlineStr">
        <is>
          <t>HÄLLEFORS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67780-2021</t>
        </is>
      </c>
      <c r="B193" s="1" t="n">
        <v>44525</v>
      </c>
      <c r="C193" s="1" t="n">
        <v>45180</v>
      </c>
      <c r="D193" t="inlineStr">
        <is>
          <t>ÖREBRO LÄN</t>
        </is>
      </c>
      <c r="E193" t="inlineStr">
        <is>
          <t>HÄLLEFORS</t>
        </is>
      </c>
      <c r="G193" t="n">
        <v>7.9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71825-2021</t>
        </is>
      </c>
      <c r="B194" s="1" t="n">
        <v>44543</v>
      </c>
      <c r="C194" s="1" t="n">
        <v>45180</v>
      </c>
      <c r="D194" t="inlineStr">
        <is>
          <t>ÖREBRO LÄN</t>
        </is>
      </c>
      <c r="E194" t="inlineStr">
        <is>
          <t>HÄLLEFORS</t>
        </is>
      </c>
      <c r="F194" t="inlineStr">
        <is>
          <t>Sveaskog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71826-2021</t>
        </is>
      </c>
      <c r="B195" s="1" t="n">
        <v>44543</v>
      </c>
      <c r="C195" s="1" t="n">
        <v>45180</v>
      </c>
      <c r="D195" t="inlineStr">
        <is>
          <t>ÖREBRO LÄN</t>
        </is>
      </c>
      <c r="E195" t="inlineStr">
        <is>
          <t>HÄLLEFORS</t>
        </is>
      </c>
      <c r="F195" t="inlineStr">
        <is>
          <t>Sveaskog</t>
        </is>
      </c>
      <c r="G195" t="n">
        <v>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71766-2021</t>
        </is>
      </c>
      <c r="B196" s="1" t="n">
        <v>44543</v>
      </c>
      <c r="C196" s="1" t="n">
        <v>45180</v>
      </c>
      <c r="D196" t="inlineStr">
        <is>
          <t>ÖREBRO LÄN</t>
        </is>
      </c>
      <c r="E196" t="inlineStr">
        <is>
          <t>HÄLLEFORS</t>
        </is>
      </c>
      <c r="F196" t="inlineStr">
        <is>
          <t>Bergvik skog väst AB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73624-2021</t>
        </is>
      </c>
      <c r="B197" s="1" t="n">
        <v>44552</v>
      </c>
      <c r="C197" s="1" t="n">
        <v>45180</v>
      </c>
      <c r="D197" t="inlineStr">
        <is>
          <t>ÖREBRO LÄN</t>
        </is>
      </c>
      <c r="E197" t="inlineStr">
        <is>
          <t>HÄLLEFORS</t>
        </is>
      </c>
      <c r="F197" t="inlineStr">
        <is>
          <t>Bergvik skog väst AB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4716-2022</t>
        </is>
      </c>
      <c r="B198" s="1" t="n">
        <v>44592</v>
      </c>
      <c r="C198" s="1" t="n">
        <v>45180</v>
      </c>
      <c r="D198" t="inlineStr">
        <is>
          <t>ÖREBRO LÄN</t>
        </is>
      </c>
      <c r="E198" t="inlineStr">
        <is>
          <t>HÄLLEFORS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5025-2022</t>
        </is>
      </c>
      <c r="B199" s="1" t="n">
        <v>44593</v>
      </c>
      <c r="C199" s="1" t="n">
        <v>45180</v>
      </c>
      <c r="D199" t="inlineStr">
        <is>
          <t>ÖREBRO LÄN</t>
        </is>
      </c>
      <c r="E199" t="inlineStr">
        <is>
          <t>HÄLLEFORS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8387-2022</t>
        </is>
      </c>
      <c r="B200" s="1" t="n">
        <v>44610</v>
      </c>
      <c r="C200" s="1" t="n">
        <v>45180</v>
      </c>
      <c r="D200" t="inlineStr">
        <is>
          <t>ÖREBRO LÄN</t>
        </is>
      </c>
      <c r="E200" t="inlineStr">
        <is>
          <t>HÄLLEFORS</t>
        </is>
      </c>
      <c r="F200" t="inlineStr">
        <is>
          <t>Bergvik skog väst AB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8503-2022</t>
        </is>
      </c>
      <c r="B201" s="1" t="n">
        <v>44613</v>
      </c>
      <c r="C201" s="1" t="n">
        <v>45180</v>
      </c>
      <c r="D201" t="inlineStr">
        <is>
          <t>ÖREBRO LÄN</t>
        </is>
      </c>
      <c r="E201" t="inlineStr">
        <is>
          <t>HÄLLEFORS</t>
        </is>
      </c>
      <c r="F201" t="inlineStr">
        <is>
          <t>Bergvik skog väst AB</t>
        </is>
      </c>
      <c r="G201" t="n">
        <v>3.4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8513-2022</t>
        </is>
      </c>
      <c r="B202" s="1" t="n">
        <v>44613</v>
      </c>
      <c r="C202" s="1" t="n">
        <v>45180</v>
      </c>
      <c r="D202" t="inlineStr">
        <is>
          <t>ÖREBRO LÄN</t>
        </is>
      </c>
      <c r="E202" t="inlineStr">
        <is>
          <t>HÄLLEFORS</t>
        </is>
      </c>
      <c r="F202" t="inlineStr">
        <is>
          <t>Bergvik skog väst AB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9405-2022</t>
        </is>
      </c>
      <c r="B203" s="1" t="n">
        <v>44616</v>
      </c>
      <c r="C203" s="1" t="n">
        <v>45180</v>
      </c>
      <c r="D203" t="inlineStr">
        <is>
          <t>ÖREBRO LÄN</t>
        </is>
      </c>
      <c r="E203" t="inlineStr">
        <is>
          <t>HÄLLEFORS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9378-2022</t>
        </is>
      </c>
      <c r="B204" s="1" t="n">
        <v>44616</v>
      </c>
      <c r="C204" s="1" t="n">
        <v>45180</v>
      </c>
      <c r="D204" t="inlineStr">
        <is>
          <t>ÖREBRO LÄN</t>
        </is>
      </c>
      <c r="E204" t="inlineStr">
        <is>
          <t>HÄLLEFORS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9417-2022</t>
        </is>
      </c>
      <c r="B205" s="1" t="n">
        <v>44616</v>
      </c>
      <c r="C205" s="1" t="n">
        <v>45180</v>
      </c>
      <c r="D205" t="inlineStr">
        <is>
          <t>ÖREBRO LÄN</t>
        </is>
      </c>
      <c r="E205" t="inlineStr">
        <is>
          <t>HÄLLEFORS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9387-2022</t>
        </is>
      </c>
      <c r="B206" s="1" t="n">
        <v>44616</v>
      </c>
      <c r="C206" s="1" t="n">
        <v>45180</v>
      </c>
      <c r="D206" t="inlineStr">
        <is>
          <t>ÖREBRO LÄN</t>
        </is>
      </c>
      <c r="E206" t="inlineStr">
        <is>
          <t>HÄLLEFORS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9411-2022</t>
        </is>
      </c>
      <c r="B207" s="1" t="n">
        <v>44616</v>
      </c>
      <c r="C207" s="1" t="n">
        <v>45180</v>
      </c>
      <c r="D207" t="inlineStr">
        <is>
          <t>ÖREBRO LÄN</t>
        </is>
      </c>
      <c r="E207" t="inlineStr">
        <is>
          <t>HÄLLEFORS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9424-2022</t>
        </is>
      </c>
      <c r="B208" s="1" t="n">
        <v>44616</v>
      </c>
      <c r="C208" s="1" t="n">
        <v>45180</v>
      </c>
      <c r="D208" t="inlineStr">
        <is>
          <t>ÖREBRO LÄN</t>
        </is>
      </c>
      <c r="E208" t="inlineStr">
        <is>
          <t>HÄLLEFORS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13382-2022</t>
        </is>
      </c>
      <c r="B209" s="1" t="n">
        <v>44645</v>
      </c>
      <c r="C209" s="1" t="n">
        <v>45180</v>
      </c>
      <c r="D209" t="inlineStr">
        <is>
          <t>ÖREBRO LÄN</t>
        </is>
      </c>
      <c r="E209" t="inlineStr">
        <is>
          <t>HÄLLEFORS</t>
        </is>
      </c>
      <c r="F209" t="inlineStr">
        <is>
          <t>Bergvik skog väst AB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15073-2022</t>
        </is>
      </c>
      <c r="B210" s="1" t="n">
        <v>44657</v>
      </c>
      <c r="C210" s="1" t="n">
        <v>45180</v>
      </c>
      <c r="D210" t="inlineStr">
        <is>
          <t>ÖREBRO LÄN</t>
        </is>
      </c>
      <c r="E210" t="inlineStr">
        <is>
          <t>HÄLLEFORS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15475-2022</t>
        </is>
      </c>
      <c r="B211" s="1" t="n">
        <v>44662</v>
      </c>
      <c r="C211" s="1" t="n">
        <v>45180</v>
      </c>
      <c r="D211" t="inlineStr">
        <is>
          <t>ÖREBRO LÄN</t>
        </is>
      </c>
      <c r="E211" t="inlineStr">
        <is>
          <t>HÄLLEFORS</t>
        </is>
      </c>
      <c r="F211" t="inlineStr">
        <is>
          <t>Bergvik skog väst AB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18424-2022</t>
        </is>
      </c>
      <c r="B212" s="1" t="n">
        <v>44686</v>
      </c>
      <c r="C212" s="1" t="n">
        <v>45180</v>
      </c>
      <c r="D212" t="inlineStr">
        <is>
          <t>ÖREBRO LÄN</t>
        </is>
      </c>
      <c r="E212" t="inlineStr">
        <is>
          <t>HÄLLEFORS</t>
        </is>
      </c>
      <c r="F212" t="inlineStr">
        <is>
          <t>Bergvik skog väst AB</t>
        </is>
      </c>
      <c r="G212" t="n">
        <v>5.9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19367-2022</t>
        </is>
      </c>
      <c r="B213" s="1" t="n">
        <v>44692</v>
      </c>
      <c r="C213" s="1" t="n">
        <v>45180</v>
      </c>
      <c r="D213" t="inlineStr">
        <is>
          <t>ÖREBRO LÄN</t>
        </is>
      </c>
      <c r="E213" t="inlineStr">
        <is>
          <t>HÄLLEFORS</t>
        </is>
      </c>
      <c r="F213" t="inlineStr">
        <is>
          <t>Bergvik skog väst AB</t>
        </is>
      </c>
      <c r="G213" t="n">
        <v>5.9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20354-2022</t>
        </is>
      </c>
      <c r="B214" s="1" t="n">
        <v>44699</v>
      </c>
      <c r="C214" s="1" t="n">
        <v>45180</v>
      </c>
      <c r="D214" t="inlineStr">
        <is>
          <t>ÖREBRO LÄN</t>
        </is>
      </c>
      <c r="E214" t="inlineStr">
        <is>
          <t>HÄLLEFORS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23121-2022</t>
        </is>
      </c>
      <c r="B215" s="1" t="n">
        <v>44719</v>
      </c>
      <c r="C215" s="1" t="n">
        <v>45180</v>
      </c>
      <c r="D215" t="inlineStr">
        <is>
          <t>ÖREBRO LÄN</t>
        </is>
      </c>
      <c r="E215" t="inlineStr">
        <is>
          <t>HÄLLEFORS</t>
        </is>
      </c>
      <c r="F215" t="inlineStr">
        <is>
          <t>Bergvik skog väst AB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23665-2022</t>
        </is>
      </c>
      <c r="B216" s="1" t="n">
        <v>44721</v>
      </c>
      <c r="C216" s="1" t="n">
        <v>45180</v>
      </c>
      <c r="D216" t="inlineStr">
        <is>
          <t>ÖREBRO LÄN</t>
        </is>
      </c>
      <c r="E216" t="inlineStr">
        <is>
          <t>HÄLLEFORS</t>
        </is>
      </c>
      <c r="F216" t="inlineStr">
        <is>
          <t>Bergvik skog väst AB</t>
        </is>
      </c>
      <c r="G216" t="n">
        <v>3.9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23719-2022</t>
        </is>
      </c>
      <c r="B217" s="1" t="n">
        <v>44722</v>
      </c>
      <c r="C217" s="1" t="n">
        <v>45180</v>
      </c>
      <c r="D217" t="inlineStr">
        <is>
          <t>ÖREBRO LÄN</t>
        </is>
      </c>
      <c r="E217" t="inlineStr">
        <is>
          <t>HÄLLEFORS</t>
        </is>
      </c>
      <c r="F217" t="inlineStr">
        <is>
          <t>Bergvik skog väst AB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23882-2022</t>
        </is>
      </c>
      <c r="B218" s="1" t="n">
        <v>44722</v>
      </c>
      <c r="C218" s="1" t="n">
        <v>45180</v>
      </c>
      <c r="D218" t="inlineStr">
        <is>
          <t>ÖREBRO LÄN</t>
        </is>
      </c>
      <c r="E218" t="inlineStr">
        <is>
          <t>HÄLLEFORS</t>
        </is>
      </c>
      <c r="F218" t="inlineStr">
        <is>
          <t>Bergvik skog väst AB</t>
        </is>
      </c>
      <c r="G218" t="n">
        <v>15.2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28558-2022</t>
        </is>
      </c>
      <c r="B219" s="1" t="n">
        <v>44748</v>
      </c>
      <c r="C219" s="1" t="n">
        <v>45180</v>
      </c>
      <c r="D219" t="inlineStr">
        <is>
          <t>ÖREBRO LÄN</t>
        </is>
      </c>
      <c r="E219" t="inlineStr">
        <is>
          <t>HÄLLEFORS</t>
        </is>
      </c>
      <c r="G219" t="n">
        <v>0.2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28784-2022</t>
        </is>
      </c>
      <c r="B220" s="1" t="n">
        <v>44749</v>
      </c>
      <c r="C220" s="1" t="n">
        <v>45180</v>
      </c>
      <c r="D220" t="inlineStr">
        <is>
          <t>ÖREBRO LÄN</t>
        </is>
      </c>
      <c r="E220" t="inlineStr">
        <is>
          <t>HÄLLEFORS</t>
        </is>
      </c>
      <c r="G220" t="n">
        <v>8.5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29062-2022</t>
        </is>
      </c>
      <c r="B221" s="1" t="n">
        <v>44750</v>
      </c>
      <c r="C221" s="1" t="n">
        <v>45180</v>
      </c>
      <c r="D221" t="inlineStr">
        <is>
          <t>ÖREBRO LÄN</t>
        </is>
      </c>
      <c r="E221" t="inlineStr">
        <is>
          <t>HÄLLEFORS</t>
        </is>
      </c>
      <c r="F221" t="inlineStr">
        <is>
          <t>Bergvik skog väst AB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29058-2022</t>
        </is>
      </c>
      <c r="B222" s="1" t="n">
        <v>44750</v>
      </c>
      <c r="C222" s="1" t="n">
        <v>45180</v>
      </c>
      <c r="D222" t="inlineStr">
        <is>
          <t>ÖREBRO LÄN</t>
        </is>
      </c>
      <c r="E222" t="inlineStr">
        <is>
          <t>HÄLLEFORS</t>
        </is>
      </c>
      <c r="F222" t="inlineStr">
        <is>
          <t>Bergvik skog väst AB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29662-2022</t>
        </is>
      </c>
      <c r="B223" s="1" t="n">
        <v>44754</v>
      </c>
      <c r="C223" s="1" t="n">
        <v>45180</v>
      </c>
      <c r="D223" t="inlineStr">
        <is>
          <t>ÖREBRO LÄN</t>
        </is>
      </c>
      <c r="E223" t="inlineStr">
        <is>
          <t>HÄLLEFORS</t>
        </is>
      </c>
      <c r="F223" t="inlineStr">
        <is>
          <t>Bergvik skog väst AB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29667-2022</t>
        </is>
      </c>
      <c r="B224" s="1" t="n">
        <v>44754</v>
      </c>
      <c r="C224" s="1" t="n">
        <v>45180</v>
      </c>
      <c r="D224" t="inlineStr">
        <is>
          <t>ÖREBRO LÄN</t>
        </is>
      </c>
      <c r="E224" t="inlineStr">
        <is>
          <t>HÄLLEFORS</t>
        </is>
      </c>
      <c r="F224" t="inlineStr">
        <is>
          <t>Bergvik skog väst AB</t>
        </is>
      </c>
      <c r="G224" t="n">
        <v>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29663-2022</t>
        </is>
      </c>
      <c r="B225" s="1" t="n">
        <v>44754</v>
      </c>
      <c r="C225" s="1" t="n">
        <v>45180</v>
      </c>
      <c r="D225" t="inlineStr">
        <is>
          <t>ÖREBRO LÄN</t>
        </is>
      </c>
      <c r="E225" t="inlineStr">
        <is>
          <t>HÄLLEFORS</t>
        </is>
      </c>
      <c r="F225" t="inlineStr">
        <is>
          <t>Bergvik skog väst AB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29668-2022</t>
        </is>
      </c>
      <c r="B226" s="1" t="n">
        <v>44754</v>
      </c>
      <c r="C226" s="1" t="n">
        <v>45180</v>
      </c>
      <c r="D226" t="inlineStr">
        <is>
          <t>ÖREBRO LÄN</t>
        </is>
      </c>
      <c r="E226" t="inlineStr">
        <is>
          <t>HÄLLEFORS</t>
        </is>
      </c>
      <c r="F226" t="inlineStr">
        <is>
          <t>Bergvik skog väst AB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29661-2022</t>
        </is>
      </c>
      <c r="B227" s="1" t="n">
        <v>44754</v>
      </c>
      <c r="C227" s="1" t="n">
        <v>45180</v>
      </c>
      <c r="D227" t="inlineStr">
        <is>
          <t>ÖREBRO LÄN</t>
        </is>
      </c>
      <c r="E227" t="inlineStr">
        <is>
          <t>HÄLLEFORS</t>
        </is>
      </c>
      <c r="F227" t="inlineStr">
        <is>
          <t>Bergvik skog väst AB</t>
        </is>
      </c>
      <c r="G227" t="n">
        <v>18.5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29665-2022</t>
        </is>
      </c>
      <c r="B228" s="1" t="n">
        <v>44754</v>
      </c>
      <c r="C228" s="1" t="n">
        <v>45180</v>
      </c>
      <c r="D228" t="inlineStr">
        <is>
          <t>ÖREBRO LÄN</t>
        </is>
      </c>
      <c r="E228" t="inlineStr">
        <is>
          <t>HÄLLEFORS</t>
        </is>
      </c>
      <c r="F228" t="inlineStr">
        <is>
          <t>Bergvik skog väst AB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29669-2022</t>
        </is>
      </c>
      <c r="B229" s="1" t="n">
        <v>44754</v>
      </c>
      <c r="C229" s="1" t="n">
        <v>45180</v>
      </c>
      <c r="D229" t="inlineStr">
        <is>
          <t>ÖREBRO LÄN</t>
        </is>
      </c>
      <c r="E229" t="inlineStr">
        <is>
          <t>HÄLLEFORS</t>
        </is>
      </c>
      <c r="F229" t="inlineStr">
        <is>
          <t>Bergvik skog väst AB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29884-2022</t>
        </is>
      </c>
      <c r="B230" s="1" t="n">
        <v>44756</v>
      </c>
      <c r="C230" s="1" t="n">
        <v>45180</v>
      </c>
      <c r="D230" t="inlineStr">
        <is>
          <t>ÖREBRO LÄN</t>
        </is>
      </c>
      <c r="E230" t="inlineStr">
        <is>
          <t>HÄLLEFORS</t>
        </is>
      </c>
      <c r="F230" t="inlineStr">
        <is>
          <t>Bergvik skog väst AB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30380-2022</t>
        </is>
      </c>
      <c r="B231" s="1" t="n">
        <v>44760</v>
      </c>
      <c r="C231" s="1" t="n">
        <v>45180</v>
      </c>
      <c r="D231" t="inlineStr">
        <is>
          <t>ÖREBRO LÄN</t>
        </is>
      </c>
      <c r="E231" t="inlineStr">
        <is>
          <t>HÄLLEFORS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30532-2022</t>
        </is>
      </c>
      <c r="B232" s="1" t="n">
        <v>44762</v>
      </c>
      <c r="C232" s="1" t="n">
        <v>45180</v>
      </c>
      <c r="D232" t="inlineStr">
        <is>
          <t>ÖREBRO LÄN</t>
        </is>
      </c>
      <c r="E232" t="inlineStr">
        <is>
          <t>HÄLLEFORS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33609-2022</t>
        </is>
      </c>
      <c r="B233" s="1" t="n">
        <v>44782</v>
      </c>
      <c r="C233" s="1" t="n">
        <v>45180</v>
      </c>
      <c r="D233" t="inlineStr">
        <is>
          <t>ÖREBRO LÄN</t>
        </is>
      </c>
      <c r="E233" t="inlineStr">
        <is>
          <t>HÄLLEFORS</t>
        </is>
      </c>
      <c r="G233" t="n">
        <v>5.7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34103-2022</t>
        </is>
      </c>
      <c r="B234" s="1" t="n">
        <v>44782</v>
      </c>
      <c r="C234" s="1" t="n">
        <v>45180</v>
      </c>
      <c r="D234" t="inlineStr">
        <is>
          <t>ÖREBRO LÄN</t>
        </is>
      </c>
      <c r="E234" t="inlineStr">
        <is>
          <t>HÄLLEFORS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33617-2022</t>
        </is>
      </c>
      <c r="B235" s="1" t="n">
        <v>44782</v>
      </c>
      <c r="C235" s="1" t="n">
        <v>45180</v>
      </c>
      <c r="D235" t="inlineStr">
        <is>
          <t>ÖREBRO LÄN</t>
        </is>
      </c>
      <c r="E235" t="inlineStr">
        <is>
          <t>HÄLLEFORS</t>
        </is>
      </c>
      <c r="G235" t="n">
        <v>8.6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34015-2022</t>
        </is>
      </c>
      <c r="B236" s="1" t="n">
        <v>44791</v>
      </c>
      <c r="C236" s="1" t="n">
        <v>45180</v>
      </c>
      <c r="D236" t="inlineStr">
        <is>
          <t>ÖREBRO LÄN</t>
        </is>
      </c>
      <c r="E236" t="inlineStr">
        <is>
          <t>HÄLLEFORS</t>
        </is>
      </c>
      <c r="F236" t="inlineStr">
        <is>
          <t>Bergvik skog väst AB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34313-2022</t>
        </is>
      </c>
      <c r="B237" s="1" t="n">
        <v>44792</v>
      </c>
      <c r="C237" s="1" t="n">
        <v>45180</v>
      </c>
      <c r="D237" t="inlineStr">
        <is>
          <t>ÖREBRO LÄN</t>
        </is>
      </c>
      <c r="E237" t="inlineStr">
        <is>
          <t>HÄLLEFORS</t>
        </is>
      </c>
      <c r="F237" t="inlineStr">
        <is>
          <t>Bergvik skog väst AB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34311-2022</t>
        </is>
      </c>
      <c r="B238" s="1" t="n">
        <v>44792</v>
      </c>
      <c r="C238" s="1" t="n">
        <v>45180</v>
      </c>
      <c r="D238" t="inlineStr">
        <is>
          <t>ÖREBRO LÄN</t>
        </is>
      </c>
      <c r="E238" t="inlineStr">
        <is>
          <t>HÄLLEFORS</t>
        </is>
      </c>
      <c r="F238" t="inlineStr">
        <is>
          <t>Bergvik skog väst AB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34653-2022</t>
        </is>
      </c>
      <c r="B239" s="1" t="n">
        <v>44795</v>
      </c>
      <c r="C239" s="1" t="n">
        <v>45180</v>
      </c>
      <c r="D239" t="inlineStr">
        <is>
          <t>ÖREBRO LÄN</t>
        </is>
      </c>
      <c r="E239" t="inlineStr">
        <is>
          <t>HÄLLEFORS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35243-2022</t>
        </is>
      </c>
      <c r="B240" s="1" t="n">
        <v>44798</v>
      </c>
      <c r="C240" s="1" t="n">
        <v>45180</v>
      </c>
      <c r="D240" t="inlineStr">
        <is>
          <t>ÖREBRO LÄN</t>
        </is>
      </c>
      <c r="E240" t="inlineStr">
        <is>
          <t>HÄLLEFORS</t>
        </is>
      </c>
      <c r="F240" t="inlineStr">
        <is>
          <t>Bergvik skog väst AB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37027-2022</t>
        </is>
      </c>
      <c r="B241" s="1" t="n">
        <v>44806</v>
      </c>
      <c r="C241" s="1" t="n">
        <v>45180</v>
      </c>
      <c r="D241" t="inlineStr">
        <is>
          <t>ÖREBRO LÄN</t>
        </is>
      </c>
      <c r="E241" t="inlineStr">
        <is>
          <t>HÄLLEFORS</t>
        </is>
      </c>
      <c r="F241" t="inlineStr">
        <is>
          <t>Bergvik skog väst AB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38024-2022</t>
        </is>
      </c>
      <c r="B242" s="1" t="n">
        <v>44811</v>
      </c>
      <c r="C242" s="1" t="n">
        <v>45180</v>
      </c>
      <c r="D242" t="inlineStr">
        <is>
          <t>ÖREBRO LÄN</t>
        </is>
      </c>
      <c r="E242" t="inlineStr">
        <is>
          <t>HÄLLEFORS</t>
        </is>
      </c>
      <c r="G242" t="n">
        <v>7.3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38068-2022</t>
        </is>
      </c>
      <c r="B243" s="1" t="n">
        <v>44811</v>
      </c>
      <c r="C243" s="1" t="n">
        <v>45180</v>
      </c>
      <c r="D243" t="inlineStr">
        <is>
          <t>ÖREBRO LÄN</t>
        </is>
      </c>
      <c r="E243" t="inlineStr">
        <is>
          <t>HÄLLEFORS</t>
        </is>
      </c>
      <c r="G243" t="n">
        <v>7.7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38239-2022</t>
        </is>
      </c>
      <c r="B244" s="1" t="n">
        <v>44812</v>
      </c>
      <c r="C244" s="1" t="n">
        <v>45180</v>
      </c>
      <c r="D244" t="inlineStr">
        <is>
          <t>ÖREBRO LÄN</t>
        </is>
      </c>
      <c r="E244" t="inlineStr">
        <is>
          <t>HÄLLEFORS</t>
        </is>
      </c>
      <c r="G244" t="n">
        <v>8.1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39327-2022</t>
        </is>
      </c>
      <c r="B245" s="1" t="n">
        <v>44817</v>
      </c>
      <c r="C245" s="1" t="n">
        <v>45180</v>
      </c>
      <c r="D245" t="inlineStr">
        <is>
          <t>ÖREBRO LÄN</t>
        </is>
      </c>
      <c r="E245" t="inlineStr">
        <is>
          <t>HÄLLEFORS</t>
        </is>
      </c>
      <c r="F245" t="inlineStr">
        <is>
          <t>Bergvik skog väst AB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39876-2022</t>
        </is>
      </c>
      <c r="B246" s="1" t="n">
        <v>44819</v>
      </c>
      <c r="C246" s="1" t="n">
        <v>45180</v>
      </c>
      <c r="D246" t="inlineStr">
        <is>
          <t>ÖREBRO LÄN</t>
        </is>
      </c>
      <c r="E246" t="inlineStr">
        <is>
          <t>HÄLLEFORS</t>
        </is>
      </c>
      <c r="F246" t="inlineStr">
        <is>
          <t>Sveaskog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40530-2022</t>
        </is>
      </c>
      <c r="B247" s="1" t="n">
        <v>44823</v>
      </c>
      <c r="C247" s="1" t="n">
        <v>45180</v>
      </c>
      <c r="D247" t="inlineStr">
        <is>
          <t>ÖREBRO LÄN</t>
        </is>
      </c>
      <c r="E247" t="inlineStr">
        <is>
          <t>HÄLLEFORS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40553-2022</t>
        </is>
      </c>
      <c r="B248" s="1" t="n">
        <v>44823</v>
      </c>
      <c r="C248" s="1" t="n">
        <v>45180</v>
      </c>
      <c r="D248" t="inlineStr">
        <is>
          <t>ÖREBRO LÄN</t>
        </is>
      </c>
      <c r="E248" t="inlineStr">
        <is>
          <t>HÄLLEFORS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40917-2022</t>
        </is>
      </c>
      <c r="B249" s="1" t="n">
        <v>44825</v>
      </c>
      <c r="C249" s="1" t="n">
        <v>45180</v>
      </c>
      <c r="D249" t="inlineStr">
        <is>
          <t>ÖREBRO LÄN</t>
        </is>
      </c>
      <c r="E249" t="inlineStr">
        <is>
          <t>HÄLLEFORS</t>
        </is>
      </c>
      <c r="F249" t="inlineStr">
        <is>
          <t>Bergvik skog väst AB</t>
        </is>
      </c>
      <c r="G249" t="n">
        <v>5.7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42028-2022</t>
        </is>
      </c>
      <c r="B250" s="1" t="n">
        <v>44830</v>
      </c>
      <c r="C250" s="1" t="n">
        <v>45180</v>
      </c>
      <c r="D250" t="inlineStr">
        <is>
          <t>ÖREBRO LÄN</t>
        </is>
      </c>
      <c r="E250" t="inlineStr">
        <is>
          <t>HÄLLEFORS</t>
        </is>
      </c>
      <c r="F250" t="inlineStr">
        <is>
          <t>Bergvik skog väst AB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44209-2022</t>
        </is>
      </c>
      <c r="B251" s="1" t="n">
        <v>44839</v>
      </c>
      <c r="C251" s="1" t="n">
        <v>45180</v>
      </c>
      <c r="D251" t="inlineStr">
        <is>
          <t>ÖREBRO LÄN</t>
        </is>
      </c>
      <c r="E251" t="inlineStr">
        <is>
          <t>HÄLLEFORS</t>
        </is>
      </c>
      <c r="F251" t="inlineStr">
        <is>
          <t>Bergvik skog väst AB</t>
        </is>
      </c>
      <c r="G251" t="n">
        <v>10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44171-2022</t>
        </is>
      </c>
      <c r="B252" s="1" t="n">
        <v>44839</v>
      </c>
      <c r="C252" s="1" t="n">
        <v>45180</v>
      </c>
      <c r="D252" t="inlineStr">
        <is>
          <t>ÖREBRO LÄN</t>
        </is>
      </c>
      <c r="E252" t="inlineStr">
        <is>
          <t>HÄLLEFORS</t>
        </is>
      </c>
      <c r="F252" t="inlineStr">
        <is>
          <t>Bergvik skog väst AB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44810-2022</t>
        </is>
      </c>
      <c r="B253" s="1" t="n">
        <v>44841</v>
      </c>
      <c r="C253" s="1" t="n">
        <v>45180</v>
      </c>
      <c r="D253" t="inlineStr">
        <is>
          <t>ÖREBRO LÄN</t>
        </is>
      </c>
      <c r="E253" t="inlineStr">
        <is>
          <t>HÄLLEFORS</t>
        </is>
      </c>
      <c r="F253" t="inlineStr">
        <is>
          <t>Bergvik skog väst AB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44939-2022</t>
        </is>
      </c>
      <c r="B254" s="1" t="n">
        <v>44841</v>
      </c>
      <c r="C254" s="1" t="n">
        <v>45180</v>
      </c>
      <c r="D254" t="inlineStr">
        <is>
          <t>ÖREBRO LÄN</t>
        </is>
      </c>
      <c r="E254" t="inlineStr">
        <is>
          <t>HÄLLEFORS</t>
        </is>
      </c>
      <c r="F254" t="inlineStr">
        <is>
          <t>Bergvik skog väst AB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47190-2022</t>
        </is>
      </c>
      <c r="B255" s="1" t="n">
        <v>44852</v>
      </c>
      <c r="C255" s="1" t="n">
        <v>45180</v>
      </c>
      <c r="D255" t="inlineStr">
        <is>
          <t>ÖREBRO LÄN</t>
        </is>
      </c>
      <c r="E255" t="inlineStr">
        <is>
          <t>HÄLLEFORS</t>
        </is>
      </c>
      <c r="F255" t="inlineStr">
        <is>
          <t>Bergvik skog väst AB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48184-2022</t>
        </is>
      </c>
      <c r="B256" s="1" t="n">
        <v>44858</v>
      </c>
      <c r="C256" s="1" t="n">
        <v>45180</v>
      </c>
      <c r="D256" t="inlineStr">
        <is>
          <t>ÖREBRO LÄN</t>
        </is>
      </c>
      <c r="E256" t="inlineStr">
        <is>
          <t>HÄLLEFORS</t>
        </is>
      </c>
      <c r="F256" t="inlineStr">
        <is>
          <t>Bergvik skog väst AB</t>
        </is>
      </c>
      <c r="G256" t="n">
        <v>5.1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49375-2022</t>
        </is>
      </c>
      <c r="B257" s="1" t="n">
        <v>44861</v>
      </c>
      <c r="C257" s="1" t="n">
        <v>45180</v>
      </c>
      <c r="D257" t="inlineStr">
        <is>
          <t>ÖREBRO LÄN</t>
        </is>
      </c>
      <c r="E257" t="inlineStr">
        <is>
          <t>HÄLLEFORS</t>
        </is>
      </c>
      <c r="F257" t="inlineStr">
        <is>
          <t>Bergvik skog väst AB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49215-2022</t>
        </is>
      </c>
      <c r="B258" s="1" t="n">
        <v>44861</v>
      </c>
      <c r="C258" s="1" t="n">
        <v>45180</v>
      </c>
      <c r="D258" t="inlineStr">
        <is>
          <t>ÖREBRO LÄN</t>
        </is>
      </c>
      <c r="E258" t="inlineStr">
        <is>
          <t>HÄLLEFORS</t>
        </is>
      </c>
      <c r="F258" t="inlineStr">
        <is>
          <t>Bergvik skog väst AB</t>
        </is>
      </c>
      <c r="G258" t="n">
        <v>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49787-2022</t>
        </is>
      </c>
      <c r="B259" s="1" t="n">
        <v>44862</v>
      </c>
      <c r="C259" s="1" t="n">
        <v>45180</v>
      </c>
      <c r="D259" t="inlineStr">
        <is>
          <t>ÖREBRO LÄN</t>
        </is>
      </c>
      <c r="E259" t="inlineStr">
        <is>
          <t>HÄLLEFORS</t>
        </is>
      </c>
      <c r="F259" t="inlineStr">
        <is>
          <t>Bergvik skog väst AB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50703-2022</t>
        </is>
      </c>
      <c r="B260" s="1" t="n">
        <v>44867</v>
      </c>
      <c r="C260" s="1" t="n">
        <v>45180</v>
      </c>
      <c r="D260" t="inlineStr">
        <is>
          <t>ÖREBRO LÄN</t>
        </is>
      </c>
      <c r="E260" t="inlineStr">
        <is>
          <t>HÄLLEFORS</t>
        </is>
      </c>
      <c r="F260" t="inlineStr">
        <is>
          <t>Bergvik skog väst AB</t>
        </is>
      </c>
      <c r="G260" t="n">
        <v>5.6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51603-2022</t>
        </is>
      </c>
      <c r="B261" s="1" t="n">
        <v>44871</v>
      </c>
      <c r="C261" s="1" t="n">
        <v>45180</v>
      </c>
      <c r="D261" t="inlineStr">
        <is>
          <t>ÖREBRO LÄN</t>
        </is>
      </c>
      <c r="E261" t="inlineStr">
        <is>
          <t>HÄLLEFORS</t>
        </is>
      </c>
      <c r="G261" t="n">
        <v>8.5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51627-2022</t>
        </is>
      </c>
      <c r="B262" s="1" t="n">
        <v>44872</v>
      </c>
      <c r="C262" s="1" t="n">
        <v>45180</v>
      </c>
      <c r="D262" t="inlineStr">
        <is>
          <t>ÖREBRO LÄN</t>
        </is>
      </c>
      <c r="E262" t="inlineStr">
        <is>
          <t>HÄLLEFORS</t>
        </is>
      </c>
      <c r="F262" t="inlineStr">
        <is>
          <t>Bergvik skog väst AB</t>
        </is>
      </c>
      <c r="G262" t="n">
        <v>3.3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52128-2022</t>
        </is>
      </c>
      <c r="B263" s="1" t="n">
        <v>44873</v>
      </c>
      <c r="C263" s="1" t="n">
        <v>45180</v>
      </c>
      <c r="D263" t="inlineStr">
        <is>
          <t>ÖREBRO LÄN</t>
        </is>
      </c>
      <c r="E263" t="inlineStr">
        <is>
          <t>HÄLLEFORS</t>
        </is>
      </c>
      <c r="F263" t="inlineStr">
        <is>
          <t>Bergvik skog väst AB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52061-2022</t>
        </is>
      </c>
      <c r="B264" s="1" t="n">
        <v>44873</v>
      </c>
      <c r="C264" s="1" t="n">
        <v>45180</v>
      </c>
      <c r="D264" t="inlineStr">
        <is>
          <t>ÖREBRO LÄN</t>
        </is>
      </c>
      <c r="E264" t="inlineStr">
        <is>
          <t>HÄLLEFORS</t>
        </is>
      </c>
      <c r="F264" t="inlineStr">
        <is>
          <t>Bergvik skog väst AB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52138-2022</t>
        </is>
      </c>
      <c r="B265" s="1" t="n">
        <v>44873</v>
      </c>
      <c r="C265" s="1" t="n">
        <v>45180</v>
      </c>
      <c r="D265" t="inlineStr">
        <is>
          <t>ÖREBRO LÄN</t>
        </is>
      </c>
      <c r="E265" t="inlineStr">
        <is>
          <t>HÄLLEFORS</t>
        </is>
      </c>
      <c r="F265" t="inlineStr">
        <is>
          <t>Bergvik skog väst AB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52367-2022</t>
        </is>
      </c>
      <c r="B266" s="1" t="n">
        <v>44874</v>
      </c>
      <c r="C266" s="1" t="n">
        <v>45180</v>
      </c>
      <c r="D266" t="inlineStr">
        <is>
          <t>ÖREBRO LÄN</t>
        </is>
      </c>
      <c r="E266" t="inlineStr">
        <is>
          <t>HÄLLEFORS</t>
        </is>
      </c>
      <c r="F266" t="inlineStr">
        <is>
          <t>Bergvik skog väst AB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52481-2022</t>
        </is>
      </c>
      <c r="B267" s="1" t="n">
        <v>44874</v>
      </c>
      <c r="C267" s="1" t="n">
        <v>45180</v>
      </c>
      <c r="D267" t="inlineStr">
        <is>
          <t>ÖREBRO LÄN</t>
        </is>
      </c>
      <c r="E267" t="inlineStr">
        <is>
          <t>HÄLLEFORS</t>
        </is>
      </c>
      <c r="F267" t="inlineStr">
        <is>
          <t>Bergvik skog väst AB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53154-2022</t>
        </is>
      </c>
      <c r="B268" s="1" t="n">
        <v>44876</v>
      </c>
      <c r="C268" s="1" t="n">
        <v>45180</v>
      </c>
      <c r="D268" t="inlineStr">
        <is>
          <t>ÖREBRO LÄN</t>
        </is>
      </c>
      <c r="E268" t="inlineStr">
        <is>
          <t>HÄLLEFORS</t>
        </is>
      </c>
      <c r="F268" t="inlineStr">
        <is>
          <t>Bergvik skog väst AB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53157-2022</t>
        </is>
      </c>
      <c r="B269" s="1" t="n">
        <v>44876</v>
      </c>
      <c r="C269" s="1" t="n">
        <v>45180</v>
      </c>
      <c r="D269" t="inlineStr">
        <is>
          <t>ÖREBRO LÄN</t>
        </is>
      </c>
      <c r="E269" t="inlineStr">
        <is>
          <t>HÄLLEFORS</t>
        </is>
      </c>
      <c r="F269" t="inlineStr">
        <is>
          <t>Bergvik skog väst AB</t>
        </is>
      </c>
      <c r="G269" t="n">
        <v>10.1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55167-2022</t>
        </is>
      </c>
      <c r="B270" s="1" t="n">
        <v>44886</v>
      </c>
      <c r="C270" s="1" t="n">
        <v>45180</v>
      </c>
      <c r="D270" t="inlineStr">
        <is>
          <t>ÖREBRO LÄN</t>
        </is>
      </c>
      <c r="E270" t="inlineStr">
        <is>
          <t>HÄLLEFORS</t>
        </is>
      </c>
      <c r="G270" t="n">
        <v>8.300000000000001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55299-2022</t>
        </is>
      </c>
      <c r="B271" s="1" t="n">
        <v>44887</v>
      </c>
      <c r="C271" s="1" t="n">
        <v>45180</v>
      </c>
      <c r="D271" t="inlineStr">
        <is>
          <t>ÖREBRO LÄN</t>
        </is>
      </c>
      <c r="E271" t="inlineStr">
        <is>
          <t>HÄLLEFORS</t>
        </is>
      </c>
      <c r="F271" t="inlineStr">
        <is>
          <t>Bergvik skog väst AB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56750-2022</t>
        </is>
      </c>
      <c r="B272" s="1" t="n">
        <v>44894</v>
      </c>
      <c r="C272" s="1" t="n">
        <v>45180</v>
      </c>
      <c r="D272" t="inlineStr">
        <is>
          <t>ÖREBRO LÄN</t>
        </is>
      </c>
      <c r="E272" t="inlineStr">
        <is>
          <t>HÄLLEFORS</t>
        </is>
      </c>
      <c r="F272" t="inlineStr">
        <is>
          <t>Bergvik skog väst AB</t>
        </is>
      </c>
      <c r="G272" t="n">
        <v>10.7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57455-2022</t>
        </is>
      </c>
      <c r="B273" s="1" t="n">
        <v>44896</v>
      </c>
      <c r="C273" s="1" t="n">
        <v>45180</v>
      </c>
      <c r="D273" t="inlineStr">
        <is>
          <t>ÖREBRO LÄN</t>
        </is>
      </c>
      <c r="E273" t="inlineStr">
        <is>
          <t>HÄLLEFORS</t>
        </is>
      </c>
      <c r="F273" t="inlineStr">
        <is>
          <t>Bergvik skog väst AB</t>
        </is>
      </c>
      <c r="G273" t="n">
        <v>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57697-2022</t>
        </is>
      </c>
      <c r="B274" s="1" t="n">
        <v>44897</v>
      </c>
      <c r="C274" s="1" t="n">
        <v>45180</v>
      </c>
      <c r="D274" t="inlineStr">
        <is>
          <t>ÖREBRO LÄN</t>
        </is>
      </c>
      <c r="E274" t="inlineStr">
        <is>
          <t>HÄLLEFORS</t>
        </is>
      </c>
      <c r="F274" t="inlineStr">
        <is>
          <t>Bergvik skog väst AB</t>
        </is>
      </c>
      <c r="G274" t="n">
        <v>4.5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59485-2022</t>
        </is>
      </c>
      <c r="B275" s="1" t="n">
        <v>44907</v>
      </c>
      <c r="C275" s="1" t="n">
        <v>45180</v>
      </c>
      <c r="D275" t="inlineStr">
        <is>
          <t>ÖREBRO LÄN</t>
        </is>
      </c>
      <c r="E275" t="inlineStr">
        <is>
          <t>HÄLLEFORS</t>
        </is>
      </c>
      <c r="F275" t="inlineStr">
        <is>
          <t>Bergvik skog väst AB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60167-2022</t>
        </is>
      </c>
      <c r="B276" s="1" t="n">
        <v>44909</v>
      </c>
      <c r="C276" s="1" t="n">
        <v>45180</v>
      </c>
      <c r="D276" t="inlineStr">
        <is>
          <t>ÖREBRO LÄN</t>
        </is>
      </c>
      <c r="E276" t="inlineStr">
        <is>
          <t>HÄLLEFORS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62265-2022</t>
        </is>
      </c>
      <c r="B277" s="1" t="n">
        <v>44923</v>
      </c>
      <c r="C277" s="1" t="n">
        <v>45180</v>
      </c>
      <c r="D277" t="inlineStr">
        <is>
          <t>ÖREBRO LÄN</t>
        </is>
      </c>
      <c r="E277" t="inlineStr">
        <is>
          <t>HÄLLEFORS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272-2023</t>
        </is>
      </c>
      <c r="B278" s="1" t="n">
        <v>44928</v>
      </c>
      <c r="C278" s="1" t="n">
        <v>45180</v>
      </c>
      <c r="D278" t="inlineStr">
        <is>
          <t>ÖREBRO LÄN</t>
        </is>
      </c>
      <c r="E278" t="inlineStr">
        <is>
          <t>HÄLLEFORS</t>
        </is>
      </c>
      <c r="G278" t="n">
        <v>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623-2023</t>
        </is>
      </c>
      <c r="B279" s="1" t="n">
        <v>44930</v>
      </c>
      <c r="C279" s="1" t="n">
        <v>45180</v>
      </c>
      <c r="D279" t="inlineStr">
        <is>
          <t>ÖREBRO LÄN</t>
        </is>
      </c>
      <c r="E279" t="inlineStr">
        <is>
          <t>HÄLLEFORS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2283-2023</t>
        </is>
      </c>
      <c r="B280" s="1" t="n">
        <v>44942</v>
      </c>
      <c r="C280" s="1" t="n">
        <v>45180</v>
      </c>
      <c r="D280" t="inlineStr">
        <is>
          <t>ÖREBRO LÄN</t>
        </is>
      </c>
      <c r="E280" t="inlineStr">
        <is>
          <t>HÄLLEFORS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4994-2023</t>
        </is>
      </c>
      <c r="B281" s="1" t="n">
        <v>44958</v>
      </c>
      <c r="C281" s="1" t="n">
        <v>45180</v>
      </c>
      <c r="D281" t="inlineStr">
        <is>
          <t>ÖREBRO LÄN</t>
        </is>
      </c>
      <c r="E281" t="inlineStr">
        <is>
          <t>HÄLLEFORS</t>
        </is>
      </c>
      <c r="F281" t="inlineStr">
        <is>
          <t>Bergvik skog väst AB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5195-2023</t>
        </is>
      </c>
      <c r="B282" s="1" t="n">
        <v>44959</v>
      </c>
      <c r="C282" s="1" t="n">
        <v>45180</v>
      </c>
      <c r="D282" t="inlineStr">
        <is>
          <t>ÖREBRO LÄN</t>
        </is>
      </c>
      <c r="E282" t="inlineStr">
        <is>
          <t>HÄLLEFORS</t>
        </is>
      </c>
      <c r="G282" t="n">
        <v>9.199999999999999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6289-2023</t>
        </is>
      </c>
      <c r="B283" s="1" t="n">
        <v>44965</v>
      </c>
      <c r="C283" s="1" t="n">
        <v>45180</v>
      </c>
      <c r="D283" t="inlineStr">
        <is>
          <t>ÖREBRO LÄN</t>
        </is>
      </c>
      <c r="E283" t="inlineStr">
        <is>
          <t>HÄLLEFORS</t>
        </is>
      </c>
      <c r="F283" t="inlineStr">
        <is>
          <t>Bergvik skog väst AB</t>
        </is>
      </c>
      <c r="G283" t="n">
        <v>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8911-2023</t>
        </is>
      </c>
      <c r="B284" s="1" t="n">
        <v>44979</v>
      </c>
      <c r="C284" s="1" t="n">
        <v>45180</v>
      </c>
      <c r="D284" t="inlineStr">
        <is>
          <t>ÖREBRO LÄN</t>
        </is>
      </c>
      <c r="E284" t="inlineStr">
        <is>
          <t>HÄLLEFORS</t>
        </is>
      </c>
      <c r="F284" t="inlineStr">
        <is>
          <t>Bergvik skog väst AB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9009-2023</t>
        </is>
      </c>
      <c r="B285" s="1" t="n">
        <v>44979</v>
      </c>
      <c r="C285" s="1" t="n">
        <v>45180</v>
      </c>
      <c r="D285" t="inlineStr">
        <is>
          <t>ÖREBRO LÄN</t>
        </is>
      </c>
      <c r="E285" t="inlineStr">
        <is>
          <t>HÄLLEFORS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9464-2023</t>
        </is>
      </c>
      <c r="B286" s="1" t="n">
        <v>44981</v>
      </c>
      <c r="C286" s="1" t="n">
        <v>45180</v>
      </c>
      <c r="D286" t="inlineStr">
        <is>
          <t>ÖREBRO LÄN</t>
        </is>
      </c>
      <c r="E286" t="inlineStr">
        <is>
          <t>HÄLLEFORS</t>
        </is>
      </c>
      <c r="F286" t="inlineStr">
        <is>
          <t>Bergvik skog väst AB</t>
        </is>
      </c>
      <c r="G286" t="n">
        <v>29.1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9515-2023</t>
        </is>
      </c>
      <c r="B287" s="1" t="n">
        <v>44981</v>
      </c>
      <c r="C287" s="1" t="n">
        <v>45180</v>
      </c>
      <c r="D287" t="inlineStr">
        <is>
          <t>ÖREBRO LÄN</t>
        </is>
      </c>
      <c r="E287" t="inlineStr">
        <is>
          <t>HÄLLEFORS</t>
        </is>
      </c>
      <c r="F287" t="inlineStr">
        <is>
          <t>Sveaskog</t>
        </is>
      </c>
      <c r="G287" t="n">
        <v>10.9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9524-2023</t>
        </is>
      </c>
      <c r="B288" s="1" t="n">
        <v>44981</v>
      </c>
      <c r="C288" s="1" t="n">
        <v>45180</v>
      </c>
      <c r="D288" t="inlineStr">
        <is>
          <t>ÖREBRO LÄN</t>
        </is>
      </c>
      <c r="E288" t="inlineStr">
        <is>
          <t>HÄLLEFORS</t>
        </is>
      </c>
      <c r="F288" t="inlineStr">
        <is>
          <t>Sveaskog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9518-2023</t>
        </is>
      </c>
      <c r="B289" s="1" t="n">
        <v>44981</v>
      </c>
      <c r="C289" s="1" t="n">
        <v>45180</v>
      </c>
      <c r="D289" t="inlineStr">
        <is>
          <t>ÖREBRO LÄN</t>
        </is>
      </c>
      <c r="E289" t="inlineStr">
        <is>
          <t>HÄLLEFORS</t>
        </is>
      </c>
      <c r="F289" t="inlineStr">
        <is>
          <t>Sveaskog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9513-2023</t>
        </is>
      </c>
      <c r="B290" s="1" t="n">
        <v>44981</v>
      </c>
      <c r="C290" s="1" t="n">
        <v>45180</v>
      </c>
      <c r="D290" t="inlineStr">
        <is>
          <t>ÖREBRO LÄN</t>
        </is>
      </c>
      <c r="E290" t="inlineStr">
        <is>
          <t>HÄLLEFORS</t>
        </is>
      </c>
      <c r="F290" t="inlineStr">
        <is>
          <t>Sveaskog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9516-2023</t>
        </is>
      </c>
      <c r="B291" s="1" t="n">
        <v>44981</v>
      </c>
      <c r="C291" s="1" t="n">
        <v>45180</v>
      </c>
      <c r="D291" t="inlineStr">
        <is>
          <t>ÖREBRO LÄN</t>
        </is>
      </c>
      <c r="E291" t="inlineStr">
        <is>
          <t>HÄLLEFORS</t>
        </is>
      </c>
      <c r="F291" t="inlineStr">
        <is>
          <t>Sveaskog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10164-2023</t>
        </is>
      </c>
      <c r="B292" s="1" t="n">
        <v>44986</v>
      </c>
      <c r="C292" s="1" t="n">
        <v>45180</v>
      </c>
      <c r="D292" t="inlineStr">
        <is>
          <t>ÖREBRO LÄN</t>
        </is>
      </c>
      <c r="E292" t="inlineStr">
        <is>
          <t>HÄLLEFORS</t>
        </is>
      </c>
      <c r="F292" t="inlineStr">
        <is>
          <t>Bergvik skog väst AB</t>
        </is>
      </c>
      <c r="G292" t="n">
        <v>13.2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10522-2023</t>
        </is>
      </c>
      <c r="B293" s="1" t="n">
        <v>44987</v>
      </c>
      <c r="C293" s="1" t="n">
        <v>45180</v>
      </c>
      <c r="D293" t="inlineStr">
        <is>
          <t>ÖREBRO LÄN</t>
        </is>
      </c>
      <c r="E293" t="inlineStr">
        <is>
          <t>HÄLLEFORS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12545-2023</t>
        </is>
      </c>
      <c r="B294" s="1" t="n">
        <v>45000</v>
      </c>
      <c r="C294" s="1" t="n">
        <v>45180</v>
      </c>
      <c r="D294" t="inlineStr">
        <is>
          <t>ÖREBRO LÄN</t>
        </is>
      </c>
      <c r="E294" t="inlineStr">
        <is>
          <t>HÄLLEFORS</t>
        </is>
      </c>
      <c r="F294" t="inlineStr">
        <is>
          <t>Bergvik skog väst AB</t>
        </is>
      </c>
      <c r="G294" t="n">
        <v>5.6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12693-2023</t>
        </is>
      </c>
      <c r="B295" s="1" t="n">
        <v>45000</v>
      </c>
      <c r="C295" s="1" t="n">
        <v>45180</v>
      </c>
      <c r="D295" t="inlineStr">
        <is>
          <t>ÖREBRO LÄN</t>
        </is>
      </c>
      <c r="E295" t="inlineStr">
        <is>
          <t>HÄLLEFORS</t>
        </is>
      </c>
      <c r="F295" t="inlineStr">
        <is>
          <t>Sveaskog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12546-2023</t>
        </is>
      </c>
      <c r="B296" s="1" t="n">
        <v>45000</v>
      </c>
      <c r="C296" s="1" t="n">
        <v>45180</v>
      </c>
      <c r="D296" t="inlineStr">
        <is>
          <t>ÖREBRO LÄN</t>
        </is>
      </c>
      <c r="E296" t="inlineStr">
        <is>
          <t>HÄLLEFORS</t>
        </is>
      </c>
      <c r="F296" t="inlineStr">
        <is>
          <t>Bergvik skog väst AB</t>
        </is>
      </c>
      <c r="G296" t="n">
        <v>8.199999999999999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12696-2023</t>
        </is>
      </c>
      <c r="B297" s="1" t="n">
        <v>45000</v>
      </c>
      <c r="C297" s="1" t="n">
        <v>45180</v>
      </c>
      <c r="D297" t="inlineStr">
        <is>
          <t>ÖREBRO LÄN</t>
        </is>
      </c>
      <c r="E297" t="inlineStr">
        <is>
          <t>HÄLLEFORS</t>
        </is>
      </c>
      <c r="F297" t="inlineStr">
        <is>
          <t>Sveaskog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12697-2023</t>
        </is>
      </c>
      <c r="B298" s="1" t="n">
        <v>45000</v>
      </c>
      <c r="C298" s="1" t="n">
        <v>45180</v>
      </c>
      <c r="D298" t="inlineStr">
        <is>
          <t>ÖREBRO LÄN</t>
        </is>
      </c>
      <c r="E298" t="inlineStr">
        <is>
          <t>HÄLLEFORS</t>
        </is>
      </c>
      <c r="F298" t="inlineStr">
        <is>
          <t>Sveaskog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13299-2023</t>
        </is>
      </c>
      <c r="B299" s="1" t="n">
        <v>45005</v>
      </c>
      <c r="C299" s="1" t="n">
        <v>45180</v>
      </c>
      <c r="D299" t="inlineStr">
        <is>
          <t>ÖREBRO LÄN</t>
        </is>
      </c>
      <c r="E299" t="inlineStr">
        <is>
          <t>HÄLLEFORS</t>
        </is>
      </c>
      <c r="F299" t="inlineStr">
        <is>
          <t>Bergvik skog väst AB</t>
        </is>
      </c>
      <c r="G299" t="n">
        <v>6.3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14127-2023</t>
        </is>
      </c>
      <c r="B300" s="1" t="n">
        <v>45009</v>
      </c>
      <c r="C300" s="1" t="n">
        <v>45180</v>
      </c>
      <c r="D300" t="inlineStr">
        <is>
          <t>ÖREBRO LÄN</t>
        </is>
      </c>
      <c r="E300" t="inlineStr">
        <is>
          <t>HÄLLEFORS</t>
        </is>
      </c>
      <c r="F300" t="inlineStr">
        <is>
          <t>Bergvik skog väst AB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14120-2023</t>
        </is>
      </c>
      <c r="B301" s="1" t="n">
        <v>45009</v>
      </c>
      <c r="C301" s="1" t="n">
        <v>45180</v>
      </c>
      <c r="D301" t="inlineStr">
        <is>
          <t>ÖREBRO LÄN</t>
        </is>
      </c>
      <c r="E301" t="inlineStr">
        <is>
          <t>HÄLLEFORS</t>
        </is>
      </c>
      <c r="F301" t="inlineStr">
        <is>
          <t>Bergvik skog väst AB</t>
        </is>
      </c>
      <c r="G301" t="n">
        <v>4.2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15247-2023</t>
        </is>
      </c>
      <c r="B302" s="1" t="n">
        <v>45019</v>
      </c>
      <c r="C302" s="1" t="n">
        <v>45180</v>
      </c>
      <c r="D302" t="inlineStr">
        <is>
          <t>ÖREBRO LÄN</t>
        </is>
      </c>
      <c r="E302" t="inlineStr">
        <is>
          <t>HÄLLEFORS</t>
        </is>
      </c>
      <c r="F302" t="inlineStr">
        <is>
          <t>Sveaskog</t>
        </is>
      </c>
      <c r="G302" t="n">
        <v>5.5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15249-2023</t>
        </is>
      </c>
      <c r="B303" s="1" t="n">
        <v>45019</v>
      </c>
      <c r="C303" s="1" t="n">
        <v>45180</v>
      </c>
      <c r="D303" t="inlineStr">
        <is>
          <t>ÖREBRO LÄN</t>
        </is>
      </c>
      <c r="E303" t="inlineStr">
        <is>
          <t>HÄLLEFORS</t>
        </is>
      </c>
      <c r="F303" t="inlineStr">
        <is>
          <t>Sveaskog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15248-2023</t>
        </is>
      </c>
      <c r="B304" s="1" t="n">
        <v>45019</v>
      </c>
      <c r="C304" s="1" t="n">
        <v>45180</v>
      </c>
      <c r="D304" t="inlineStr">
        <is>
          <t>ÖREBRO LÄN</t>
        </is>
      </c>
      <c r="E304" t="inlineStr">
        <is>
          <t>HÄLLEFORS</t>
        </is>
      </c>
      <c r="F304" t="inlineStr">
        <is>
          <t>Sveaskog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15941-2023</t>
        </is>
      </c>
      <c r="B305" s="1" t="n">
        <v>45022</v>
      </c>
      <c r="C305" s="1" t="n">
        <v>45180</v>
      </c>
      <c r="D305" t="inlineStr">
        <is>
          <t>ÖREBRO LÄN</t>
        </is>
      </c>
      <c r="E305" t="inlineStr">
        <is>
          <t>HÄLLEFORS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16026-2023</t>
        </is>
      </c>
      <c r="B306" s="1" t="n">
        <v>45027</v>
      </c>
      <c r="C306" s="1" t="n">
        <v>45180</v>
      </c>
      <c r="D306" t="inlineStr">
        <is>
          <t>ÖREBRO LÄN</t>
        </is>
      </c>
      <c r="E306" t="inlineStr">
        <is>
          <t>HÄLLEFORS</t>
        </is>
      </c>
      <c r="F306" t="inlineStr">
        <is>
          <t>Bergvik skog väst AB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16053-2023</t>
        </is>
      </c>
      <c r="B307" s="1" t="n">
        <v>45027</v>
      </c>
      <c r="C307" s="1" t="n">
        <v>45180</v>
      </c>
      <c r="D307" t="inlineStr">
        <is>
          <t>ÖREBRO LÄN</t>
        </is>
      </c>
      <c r="E307" t="inlineStr">
        <is>
          <t>HÄLLEFORS</t>
        </is>
      </c>
      <c r="F307" t="inlineStr">
        <is>
          <t>Bergvik skog väst AB</t>
        </is>
      </c>
      <c r="G307" t="n">
        <v>14.7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17765-2023</t>
        </is>
      </c>
      <c r="B308" s="1" t="n">
        <v>45037</v>
      </c>
      <c r="C308" s="1" t="n">
        <v>45180</v>
      </c>
      <c r="D308" t="inlineStr">
        <is>
          <t>ÖREBRO LÄN</t>
        </is>
      </c>
      <c r="E308" t="inlineStr">
        <is>
          <t>HÄLLEFORS</t>
        </is>
      </c>
      <c r="F308" t="inlineStr">
        <is>
          <t>Bergvik skog väst AB</t>
        </is>
      </c>
      <c r="G308" t="n">
        <v>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17762-2023</t>
        </is>
      </c>
      <c r="B309" s="1" t="n">
        <v>45037</v>
      </c>
      <c r="C309" s="1" t="n">
        <v>45180</v>
      </c>
      <c r="D309" t="inlineStr">
        <is>
          <t>ÖREBRO LÄN</t>
        </is>
      </c>
      <c r="E309" t="inlineStr">
        <is>
          <t>HÄLLEFORS</t>
        </is>
      </c>
      <c r="F309" t="inlineStr">
        <is>
          <t>Bergvik skog väst AB</t>
        </is>
      </c>
      <c r="G309" t="n">
        <v>10.1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17769-2023</t>
        </is>
      </c>
      <c r="B310" s="1" t="n">
        <v>45037</v>
      </c>
      <c r="C310" s="1" t="n">
        <v>45180</v>
      </c>
      <c r="D310" t="inlineStr">
        <is>
          <t>ÖREBRO LÄN</t>
        </is>
      </c>
      <c r="E310" t="inlineStr">
        <is>
          <t>HÄLLEFORS</t>
        </is>
      </c>
      <c r="F310" t="inlineStr">
        <is>
          <t>Bergvik skog väst AB</t>
        </is>
      </c>
      <c r="G310" t="n">
        <v>5.7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17767-2023</t>
        </is>
      </c>
      <c r="B311" s="1" t="n">
        <v>45037</v>
      </c>
      <c r="C311" s="1" t="n">
        <v>45180</v>
      </c>
      <c r="D311" t="inlineStr">
        <is>
          <t>ÖREBRO LÄN</t>
        </is>
      </c>
      <c r="E311" t="inlineStr">
        <is>
          <t>HÄLLEFORS</t>
        </is>
      </c>
      <c r="F311" t="inlineStr">
        <is>
          <t>Bergvik skog väst AB</t>
        </is>
      </c>
      <c r="G311" t="n">
        <v>5.9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18848-2023</t>
        </is>
      </c>
      <c r="B312" s="1" t="n">
        <v>45044</v>
      </c>
      <c r="C312" s="1" t="n">
        <v>45180</v>
      </c>
      <c r="D312" t="inlineStr">
        <is>
          <t>ÖREBRO LÄN</t>
        </is>
      </c>
      <c r="E312" t="inlineStr">
        <is>
          <t>HÄLLEFORS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19083-2023</t>
        </is>
      </c>
      <c r="B313" s="1" t="n">
        <v>45048</v>
      </c>
      <c r="C313" s="1" t="n">
        <v>45180</v>
      </c>
      <c r="D313" t="inlineStr">
        <is>
          <t>ÖREBRO LÄN</t>
        </is>
      </c>
      <c r="E313" t="inlineStr">
        <is>
          <t>HÄLLEFORS</t>
        </is>
      </c>
      <c r="F313" t="inlineStr">
        <is>
          <t>Bergvik skog väst AB</t>
        </is>
      </c>
      <c r="G313" t="n">
        <v>11.9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19753-2023</t>
        </is>
      </c>
      <c r="B314" s="1" t="n">
        <v>45051</v>
      </c>
      <c r="C314" s="1" t="n">
        <v>45180</v>
      </c>
      <c r="D314" t="inlineStr">
        <is>
          <t>ÖREBRO LÄN</t>
        </is>
      </c>
      <c r="E314" t="inlineStr">
        <is>
          <t>HÄLLEFORS</t>
        </is>
      </c>
      <c r="F314" t="inlineStr">
        <is>
          <t>Bergvik skog väst AB</t>
        </is>
      </c>
      <c r="G314" t="n">
        <v>10.9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20177-2023</t>
        </is>
      </c>
      <c r="B315" s="1" t="n">
        <v>45055</v>
      </c>
      <c r="C315" s="1" t="n">
        <v>45180</v>
      </c>
      <c r="D315" t="inlineStr">
        <is>
          <t>ÖREBRO LÄN</t>
        </is>
      </c>
      <c r="E315" t="inlineStr">
        <is>
          <t>HÄLLEFORS</t>
        </is>
      </c>
      <c r="F315" t="inlineStr">
        <is>
          <t>Bergvik skog väst AB</t>
        </is>
      </c>
      <c r="G315" t="n">
        <v>3.9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20494-2023</t>
        </is>
      </c>
      <c r="B316" s="1" t="n">
        <v>45057</v>
      </c>
      <c r="C316" s="1" t="n">
        <v>45180</v>
      </c>
      <c r="D316" t="inlineStr">
        <is>
          <t>ÖREBRO LÄN</t>
        </is>
      </c>
      <c r="E316" t="inlineStr">
        <is>
          <t>HÄLLEFORS</t>
        </is>
      </c>
      <c r="F316" t="inlineStr">
        <is>
          <t>Bergvik skog väst AB</t>
        </is>
      </c>
      <c r="G316" t="n">
        <v>5.2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20511-2023</t>
        </is>
      </c>
      <c r="B317" s="1" t="n">
        <v>45057</v>
      </c>
      <c r="C317" s="1" t="n">
        <v>45180</v>
      </c>
      <c r="D317" t="inlineStr">
        <is>
          <t>ÖREBRO LÄN</t>
        </is>
      </c>
      <c r="E317" t="inlineStr">
        <is>
          <t>HÄLLEFORS</t>
        </is>
      </c>
      <c r="F317" t="inlineStr">
        <is>
          <t>Bergvik skog väst AB</t>
        </is>
      </c>
      <c r="G317" t="n">
        <v>5.6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20524-2023</t>
        </is>
      </c>
      <c r="B318" s="1" t="n">
        <v>45057</v>
      </c>
      <c r="C318" s="1" t="n">
        <v>45180</v>
      </c>
      <c r="D318" t="inlineStr">
        <is>
          <t>ÖREBRO LÄN</t>
        </is>
      </c>
      <c r="E318" t="inlineStr">
        <is>
          <t>HÄLLEFORS</t>
        </is>
      </c>
      <c r="F318" t="inlineStr">
        <is>
          <t>Bergvik skog väst AB</t>
        </is>
      </c>
      <c r="G318" t="n">
        <v>5.5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20676-2023</t>
        </is>
      </c>
      <c r="B319" s="1" t="n">
        <v>45058</v>
      </c>
      <c r="C319" s="1" t="n">
        <v>45180</v>
      </c>
      <c r="D319" t="inlineStr">
        <is>
          <t>ÖREBRO LÄN</t>
        </is>
      </c>
      <c r="E319" t="inlineStr">
        <is>
          <t>HÄLLEFORS</t>
        </is>
      </c>
      <c r="F319" t="inlineStr">
        <is>
          <t>Bergvik skog väst AB</t>
        </is>
      </c>
      <c r="G319" t="n">
        <v>8.1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20827-2023</t>
        </is>
      </c>
      <c r="B320" s="1" t="n">
        <v>45058</v>
      </c>
      <c r="C320" s="1" t="n">
        <v>45180</v>
      </c>
      <c r="D320" t="inlineStr">
        <is>
          <t>ÖREBRO LÄN</t>
        </is>
      </c>
      <c r="E320" t="inlineStr">
        <is>
          <t>HÄLLEFORS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21845-2023</t>
        </is>
      </c>
      <c r="B321" s="1" t="n">
        <v>45068</v>
      </c>
      <c r="C321" s="1" t="n">
        <v>45180</v>
      </c>
      <c r="D321" t="inlineStr">
        <is>
          <t>ÖREBRO LÄN</t>
        </is>
      </c>
      <c r="E321" t="inlineStr">
        <is>
          <t>HÄLLEFORS</t>
        </is>
      </c>
      <c r="F321" t="inlineStr">
        <is>
          <t>Kyrkan</t>
        </is>
      </c>
      <c r="G321" t="n">
        <v>5.1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22514-2023</t>
        </is>
      </c>
      <c r="B322" s="1" t="n">
        <v>45071</v>
      </c>
      <c r="C322" s="1" t="n">
        <v>45180</v>
      </c>
      <c r="D322" t="inlineStr">
        <is>
          <t>ÖREBRO LÄN</t>
        </is>
      </c>
      <c r="E322" t="inlineStr">
        <is>
          <t>HÄLLEFORS</t>
        </is>
      </c>
      <c r="G322" t="n">
        <v>5.5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24359-2023</t>
        </is>
      </c>
      <c r="B323" s="1" t="n">
        <v>45082</v>
      </c>
      <c r="C323" s="1" t="n">
        <v>45180</v>
      </c>
      <c r="D323" t="inlineStr">
        <is>
          <t>ÖREBRO LÄN</t>
        </is>
      </c>
      <c r="E323" t="inlineStr">
        <is>
          <t>HÄLLEFORS</t>
        </is>
      </c>
      <c r="F323" t="inlineStr">
        <is>
          <t>Sveaskog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24361-2023</t>
        </is>
      </c>
      <c r="B324" s="1" t="n">
        <v>45082</v>
      </c>
      <c r="C324" s="1" t="n">
        <v>45180</v>
      </c>
      <c r="D324" t="inlineStr">
        <is>
          <t>ÖREBRO LÄN</t>
        </is>
      </c>
      <c r="E324" t="inlineStr">
        <is>
          <t>HÄLLEFORS</t>
        </is>
      </c>
      <c r="F324" t="inlineStr">
        <is>
          <t>Sveaskog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24564-2023</t>
        </is>
      </c>
      <c r="B325" s="1" t="n">
        <v>45083</v>
      </c>
      <c r="C325" s="1" t="n">
        <v>45180</v>
      </c>
      <c r="D325" t="inlineStr">
        <is>
          <t>ÖREBRO LÄN</t>
        </is>
      </c>
      <c r="E325" t="inlineStr">
        <is>
          <t>HÄLLEFORS</t>
        </is>
      </c>
      <c r="G325" t="n">
        <v>3.1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25695-2023</t>
        </is>
      </c>
      <c r="B326" s="1" t="n">
        <v>45089</v>
      </c>
      <c r="C326" s="1" t="n">
        <v>45180</v>
      </c>
      <c r="D326" t="inlineStr">
        <is>
          <t>ÖREBRO LÄN</t>
        </is>
      </c>
      <c r="E326" t="inlineStr">
        <is>
          <t>HÄLLEFORS</t>
        </is>
      </c>
      <c r="G326" t="n">
        <v>12.8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26070-2023</t>
        </is>
      </c>
      <c r="B327" s="1" t="n">
        <v>45091</v>
      </c>
      <c r="C327" s="1" t="n">
        <v>45180</v>
      </c>
      <c r="D327" t="inlineStr">
        <is>
          <t>ÖREBRO LÄN</t>
        </is>
      </c>
      <c r="E327" t="inlineStr">
        <is>
          <t>HÄLLEFORS</t>
        </is>
      </c>
      <c r="F327" t="inlineStr">
        <is>
          <t>Bergvik skog väst AB</t>
        </is>
      </c>
      <c r="G327" t="n">
        <v>3.9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35083-2023</t>
        </is>
      </c>
      <c r="B328" s="1" t="n">
        <v>45145</v>
      </c>
      <c r="C328" s="1" t="n">
        <v>45180</v>
      </c>
      <c r="D328" t="inlineStr">
        <is>
          <t>ÖREBRO LÄN</t>
        </is>
      </c>
      <c r="E328" t="inlineStr">
        <is>
          <t>HÄLLEFORS</t>
        </is>
      </c>
      <c r="F328" t="inlineStr">
        <is>
          <t>Bergvik skog väst AB</t>
        </is>
      </c>
      <c r="G328" t="n">
        <v>7.6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35106-2023</t>
        </is>
      </c>
      <c r="B329" s="1" t="n">
        <v>45145</v>
      </c>
      <c r="C329" s="1" t="n">
        <v>45180</v>
      </c>
      <c r="D329" t="inlineStr">
        <is>
          <t>ÖREBRO LÄN</t>
        </is>
      </c>
      <c r="E329" t="inlineStr">
        <is>
          <t>HÄLLEFORS</t>
        </is>
      </c>
      <c r="F329" t="inlineStr">
        <is>
          <t>Bergvik skog väst AB</t>
        </is>
      </c>
      <c r="G329" t="n">
        <v>13.9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35723-2023</t>
        </is>
      </c>
      <c r="B330" s="1" t="n">
        <v>45147</v>
      </c>
      <c r="C330" s="1" t="n">
        <v>45180</v>
      </c>
      <c r="D330" t="inlineStr">
        <is>
          <t>ÖREBRO LÄN</t>
        </is>
      </c>
      <c r="E330" t="inlineStr">
        <is>
          <t>HÄLLEFORS</t>
        </is>
      </c>
      <c r="G330" t="n">
        <v>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38403-2023</t>
        </is>
      </c>
      <c r="B331" s="1" t="n">
        <v>45162</v>
      </c>
      <c r="C331" s="1" t="n">
        <v>45180</v>
      </c>
      <c r="D331" t="inlineStr">
        <is>
          <t>ÖREBRO LÄN</t>
        </is>
      </c>
      <c r="E331" t="inlineStr">
        <is>
          <t>HÄLLEFORS</t>
        </is>
      </c>
      <c r="F331" t="inlineStr">
        <is>
          <t>Bergvik skog väst AB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38429-2023</t>
        </is>
      </c>
      <c r="B332" s="1" t="n">
        <v>45162</v>
      </c>
      <c r="C332" s="1" t="n">
        <v>45180</v>
      </c>
      <c r="D332" t="inlineStr">
        <is>
          <t>ÖREBRO LÄN</t>
        </is>
      </c>
      <c r="E332" t="inlineStr">
        <is>
          <t>HÄLLEFORS</t>
        </is>
      </c>
      <c r="F332" t="inlineStr">
        <is>
          <t>Bergvik skog väst AB</t>
        </is>
      </c>
      <c r="G332" t="n">
        <v>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38402-2023</t>
        </is>
      </c>
      <c r="B333" s="1" t="n">
        <v>45162</v>
      </c>
      <c r="C333" s="1" t="n">
        <v>45180</v>
      </c>
      <c r="D333" t="inlineStr">
        <is>
          <t>ÖREBRO LÄN</t>
        </is>
      </c>
      <c r="E333" t="inlineStr">
        <is>
          <t>HÄLLEFORS</t>
        </is>
      </c>
      <c r="F333" t="inlineStr">
        <is>
          <t>Bergvik skog väst AB</t>
        </is>
      </c>
      <c r="G333" t="n">
        <v>8.5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39183-2023</t>
        </is>
      </c>
      <c r="B334" s="1" t="n">
        <v>45166</v>
      </c>
      <c r="C334" s="1" t="n">
        <v>45180</v>
      </c>
      <c r="D334" t="inlineStr">
        <is>
          <t>ÖREBRO LÄN</t>
        </is>
      </c>
      <c r="E334" t="inlineStr">
        <is>
          <t>HÄLLEFORS</t>
        </is>
      </c>
      <c r="F334" t="inlineStr">
        <is>
          <t>Bergvik skog väst AB</t>
        </is>
      </c>
      <c r="G334" t="n">
        <v>9.800000000000001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39451-2023</t>
        </is>
      </c>
      <c r="B335" s="1" t="n">
        <v>45166</v>
      </c>
      <c r="C335" s="1" t="n">
        <v>45180</v>
      </c>
      <c r="D335" t="inlineStr">
        <is>
          <t>ÖREBRO LÄN</t>
        </is>
      </c>
      <c r="E335" t="inlineStr">
        <is>
          <t>HÄLLEFORS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39869-2023</t>
        </is>
      </c>
      <c r="B336" s="1" t="n">
        <v>45168</v>
      </c>
      <c r="C336" s="1" t="n">
        <v>45180</v>
      </c>
      <c r="D336" t="inlineStr">
        <is>
          <t>ÖREBRO LÄN</t>
        </is>
      </c>
      <c r="E336" t="inlineStr">
        <is>
          <t>HÄLLEFORS</t>
        </is>
      </c>
      <c r="F336" t="inlineStr">
        <is>
          <t>Bergvik skog väst AB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39864-2023</t>
        </is>
      </c>
      <c r="B337" s="1" t="n">
        <v>45168</v>
      </c>
      <c r="C337" s="1" t="n">
        <v>45180</v>
      </c>
      <c r="D337" t="inlineStr">
        <is>
          <t>ÖREBRO LÄN</t>
        </is>
      </c>
      <c r="E337" t="inlineStr">
        <is>
          <t>HÄLLEFORS</t>
        </is>
      </c>
      <c r="F337" t="inlineStr">
        <is>
          <t>Bergvik skog väst AB</t>
        </is>
      </c>
      <c r="G337" t="n">
        <v>18.1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40167-2023</t>
        </is>
      </c>
      <c r="B338" s="1" t="n">
        <v>45169</v>
      </c>
      <c r="C338" s="1" t="n">
        <v>45180</v>
      </c>
      <c r="D338" t="inlineStr">
        <is>
          <t>ÖREBRO LÄN</t>
        </is>
      </c>
      <c r="E338" t="inlineStr">
        <is>
          <t>HÄLLEFORS</t>
        </is>
      </c>
      <c r="F338" t="inlineStr">
        <is>
          <t>Kyrkan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>
      <c r="A339" t="inlineStr">
        <is>
          <t>A 41205-2023</t>
        </is>
      </c>
      <c r="B339" s="1" t="n">
        <v>45174</v>
      </c>
      <c r="C339" s="1" t="n">
        <v>45180</v>
      </c>
      <c r="D339" t="inlineStr">
        <is>
          <t>ÖREBRO LÄN</t>
        </is>
      </c>
      <c r="E339" t="inlineStr">
        <is>
          <t>HÄLLEFORS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2023-09-11T05:25:48Z</dcterms:created>
  <dcterms:modified xmlns:dcterms="http://purl.org/dc/terms/" xmlns:xsi="http://www.w3.org/2001/XMLSchema-instance" xsi:type="dcterms:W3CDTF">2023-09-11T05:25:48Z</dcterms:modified>
</cp:coreProperties>
</file>