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45202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45202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45202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45202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14999-2019</t>
        </is>
      </c>
      <c r="B6" s="1" t="n">
        <v>43538</v>
      </c>
      <c r="C6" s="1" t="n">
        <v>45202</v>
      </c>
      <c r="D6" t="inlineStr">
        <is>
          <t>ÖREBRO LÄN</t>
        </is>
      </c>
      <c r="E6" t="inlineStr">
        <is>
          <t>HALLSBERG</t>
        </is>
      </c>
      <c r="G6" t="n">
        <v>8.6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Plattlummer
Mattlummer</t>
        </is>
      </c>
      <c r="S6">
        <f>HYPERLINK("https://klasma.github.io/Logging_HALLSBERG/artfynd/A 14999-2019.xlsx", "A 14999-2019")</f>
        <v/>
      </c>
      <c r="T6">
        <f>HYPERLINK("https://klasma.github.io/Logging_HALLSBERG/kartor/A 14999-2019.png", "A 14999-2019")</f>
        <v/>
      </c>
      <c r="V6">
        <f>HYPERLINK("https://klasma.github.io/Logging_HALLSBERG/klagomål/A 14999-2019.docx", "A 14999-2019")</f>
        <v/>
      </c>
      <c r="W6">
        <f>HYPERLINK("https://klasma.github.io/Logging_HALLSBERG/klagomålsmail/A 14999-2019.docx", "A 14999-2019")</f>
        <v/>
      </c>
      <c r="X6">
        <f>HYPERLINK("https://klasma.github.io/Logging_HALLSBERG/tillsyn/A 14999-2019.docx", "A 14999-2019")</f>
        <v/>
      </c>
      <c r="Y6">
        <f>HYPERLINK("https://klasma.github.io/Logging_HALLSBERG/tillsynsmail/A 14999-2019.docx", "A 14999-2019")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45202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Motaggsvamp</t>
        </is>
      </c>
      <c r="S7">
        <f>HYPERLINK("https://klasma.github.io/Logging_HALLSBERG/artfynd/A 60559-2020.xlsx", "A 60559-2020")</f>
        <v/>
      </c>
      <c r="T7">
        <f>HYPERLINK("https://klasma.github.io/Logging_HALLSBERG/kartor/A 60559-2020.png", "A 60559-2020")</f>
        <v/>
      </c>
      <c r="V7">
        <f>HYPERLINK("https://klasma.github.io/Logging_HALLSBERG/klagomål/A 60559-2020.docx", "A 60559-2020")</f>
        <v/>
      </c>
      <c r="W7">
        <f>HYPERLINK("https://klasma.github.io/Logging_HALLSBERG/klagomålsmail/A 60559-2020.docx", "A 60559-2020")</f>
        <v/>
      </c>
      <c r="X7">
        <f>HYPERLINK("https://klasma.github.io/Logging_HALLSBERG/tillsyn/A 60559-2020.docx", "A 60559-2020")</f>
        <v/>
      </c>
      <c r="Y7">
        <f>HYPERLINK("https://klasma.github.io/Logging_HALLSBERG/tillsynsmail/A 60559-2020.docx", "A 60559-2020")</f>
        <v/>
      </c>
    </row>
    <row r="8" ht="15" customHeight="1">
      <c r="A8" t="inlineStr">
        <is>
          <t>A 17532-2022</t>
        </is>
      </c>
      <c r="B8" s="1" t="n">
        <v>44679</v>
      </c>
      <c r="C8" s="1" t="n">
        <v>45202</v>
      </c>
      <c r="D8" t="inlineStr">
        <is>
          <t>ÖREBRO LÄN</t>
        </is>
      </c>
      <c r="E8" t="inlineStr">
        <is>
          <t>HALLSBERG</t>
        </is>
      </c>
      <c r="G8" t="n">
        <v>4.7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HYPERLINK("https://klasma.github.io/Logging_HALLSBERG/artfynd/A 17532-2022.xlsx", "A 17532-2022")</f>
        <v/>
      </c>
      <c r="T8">
        <f>HYPERLINK("https://klasma.github.io/Logging_HALLSBERG/kartor/A 17532-2022.png", "A 17532-2022")</f>
        <v/>
      </c>
      <c r="V8">
        <f>HYPERLINK("https://klasma.github.io/Logging_HALLSBERG/klagomål/A 17532-2022.docx", "A 17532-2022")</f>
        <v/>
      </c>
      <c r="W8">
        <f>HYPERLINK("https://klasma.github.io/Logging_HALLSBERG/klagomålsmail/A 17532-2022.docx", "A 17532-2022")</f>
        <v/>
      </c>
      <c r="X8">
        <f>HYPERLINK("https://klasma.github.io/Logging_HALLSBERG/tillsyn/A 17532-2022.docx", "A 17532-2022")</f>
        <v/>
      </c>
      <c r="Y8">
        <f>HYPERLINK("https://klasma.github.io/Logging_HALLSBERG/tillsynsmail/A 17532-2022.docx", "A 17532-2022")</f>
        <v/>
      </c>
    </row>
    <row r="9" ht="15" customHeight="1">
      <c r="A9" t="inlineStr">
        <is>
          <t>A 20540-2023</t>
        </is>
      </c>
      <c r="B9" s="1" t="n">
        <v>45057</v>
      </c>
      <c r="C9" s="1" t="n">
        <v>45202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Tallfingersvamp</t>
        </is>
      </c>
      <c r="S9">
        <f>HYPERLINK("https://klasma.github.io/Logging_HALLSBERG/artfynd/A 20540-2023.xlsx", "A 20540-2023")</f>
        <v/>
      </c>
      <c r="T9">
        <f>HYPERLINK("https://klasma.github.io/Logging_HALLSBERG/kartor/A 20540-2023.png", "A 20540-2023")</f>
        <v/>
      </c>
      <c r="V9">
        <f>HYPERLINK("https://klasma.github.io/Logging_HALLSBERG/klagomål/A 20540-2023.docx", "A 20540-2023")</f>
        <v/>
      </c>
      <c r="W9">
        <f>HYPERLINK("https://klasma.github.io/Logging_HALLSBERG/klagomålsmail/A 20540-2023.docx", "A 20540-2023")</f>
        <v/>
      </c>
      <c r="X9">
        <f>HYPERLINK("https://klasma.github.io/Logging_HALLSBERG/tillsyn/A 20540-2023.docx", "A 20540-2023")</f>
        <v/>
      </c>
      <c r="Y9">
        <f>HYPERLINK("https://klasma.github.io/Logging_HALLSBERG/tillsynsmail/A 20540-2023.docx", "A 20540-2023")</f>
        <v/>
      </c>
    </row>
    <row r="10" ht="15" customHeight="1">
      <c r="A10" t="inlineStr">
        <is>
          <t>A 35946-2023</t>
        </is>
      </c>
      <c r="B10" s="1" t="n">
        <v>45148</v>
      </c>
      <c r="C10" s="1" t="n">
        <v>45202</v>
      </c>
      <c r="D10" t="inlineStr">
        <is>
          <t>ÖREBRO LÄN</t>
        </is>
      </c>
      <c r="E10" t="inlineStr">
        <is>
          <t>HALLSBERG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Tistelsnyltrot</t>
        </is>
      </c>
      <c r="S10">
        <f>HYPERLINK("https://klasma.github.io/Logging_HALLSBERG/artfynd/A 35946-2023.xlsx", "A 35946-2023")</f>
        <v/>
      </c>
      <c r="T10">
        <f>HYPERLINK("https://klasma.github.io/Logging_HALLSBERG/kartor/A 35946-2023.png", "A 35946-2023")</f>
        <v/>
      </c>
      <c r="V10">
        <f>HYPERLINK("https://klasma.github.io/Logging_HALLSBERG/klagomål/A 35946-2023.docx", "A 35946-2023")</f>
        <v/>
      </c>
      <c r="W10">
        <f>HYPERLINK("https://klasma.github.io/Logging_HALLSBERG/klagomålsmail/A 35946-2023.docx", "A 35946-2023")</f>
        <v/>
      </c>
      <c r="X10">
        <f>HYPERLINK("https://klasma.github.io/Logging_HALLSBERG/tillsyn/A 35946-2023.docx", "A 35946-2023")</f>
        <v/>
      </c>
      <c r="Y10">
        <f>HYPERLINK("https://klasma.github.io/Logging_HALLSBERG/tillsynsmail/A 35946-2023.docx", "A 35946-2023")</f>
        <v/>
      </c>
    </row>
    <row r="11" ht="15" customHeight="1">
      <c r="A11" t="inlineStr">
        <is>
          <t>A 52696-2018</t>
        </is>
      </c>
      <c r="B11" s="1" t="n">
        <v>43384</v>
      </c>
      <c r="C11" s="1" t="n">
        <v>45202</v>
      </c>
      <c r="D11" t="inlineStr">
        <is>
          <t>ÖREBRO LÄN</t>
        </is>
      </c>
      <c r="E11" t="inlineStr">
        <is>
          <t>HALLSBERG</t>
        </is>
      </c>
      <c r="F11" t="inlineStr">
        <is>
          <t>Sveaskog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52696-2018.xlsx", "A 52696-2018")</f>
        <v/>
      </c>
      <c r="T11">
        <f>HYPERLINK("https://klasma.github.io/Logging_HALLSBERG/kartor/A 52696-2018.png", "A 52696-2018")</f>
        <v/>
      </c>
      <c r="V11">
        <f>HYPERLINK("https://klasma.github.io/Logging_HALLSBERG/klagomål/A 52696-2018.docx", "A 52696-2018")</f>
        <v/>
      </c>
      <c r="W11">
        <f>HYPERLINK("https://klasma.github.io/Logging_HALLSBERG/klagomålsmail/A 52696-2018.docx", "A 52696-2018")</f>
        <v/>
      </c>
      <c r="X11">
        <f>HYPERLINK("https://klasma.github.io/Logging_HALLSBERG/tillsyn/A 52696-2018.docx", "A 52696-2018")</f>
        <v/>
      </c>
      <c r="Y11">
        <f>HYPERLINK("https://klasma.github.io/Logging_HALLSBERG/tillsynsmail/A 52696-2018.docx", "A 52696-2018")</f>
        <v/>
      </c>
    </row>
    <row r="12" ht="15" customHeight="1">
      <c r="A12" t="inlineStr">
        <is>
          <t>A 55545-2018</t>
        </is>
      </c>
      <c r="B12" s="1" t="n">
        <v>43397</v>
      </c>
      <c r="C12" s="1" t="n">
        <v>45202</v>
      </c>
      <c r="D12" t="inlineStr">
        <is>
          <t>ÖREBRO LÄN</t>
        </is>
      </c>
      <c r="E12" t="inlineStr">
        <is>
          <t>HALLSBERG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HYPERLINK("https://klasma.github.io/Logging_HALLSBERG/artfynd/A 55545-2018.xlsx", "A 55545-2018")</f>
        <v/>
      </c>
      <c r="T12">
        <f>HYPERLINK("https://klasma.github.io/Logging_HALLSBERG/kartor/A 55545-2018.png", "A 55545-2018")</f>
        <v/>
      </c>
      <c r="V12">
        <f>HYPERLINK("https://klasma.github.io/Logging_HALLSBERG/klagomål/A 55545-2018.docx", "A 55545-2018")</f>
        <v/>
      </c>
      <c r="W12">
        <f>HYPERLINK("https://klasma.github.io/Logging_HALLSBERG/klagomålsmail/A 55545-2018.docx", "A 55545-2018")</f>
        <v/>
      </c>
      <c r="X12">
        <f>HYPERLINK("https://klasma.github.io/Logging_HALLSBERG/tillsyn/A 55545-2018.docx", "A 55545-2018")</f>
        <v/>
      </c>
      <c r="Y12">
        <f>HYPERLINK("https://klasma.github.io/Logging_HALLSBERG/tillsynsmail/A 55545-2018.docx", "A 55545-2018")</f>
        <v/>
      </c>
    </row>
    <row r="13" ht="15" customHeight="1">
      <c r="A13" t="inlineStr">
        <is>
          <t>A 5030-2019</t>
        </is>
      </c>
      <c r="B13" s="1" t="n">
        <v>43487</v>
      </c>
      <c r="C13" s="1" t="n">
        <v>45202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9.699999999999999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HYPERLINK("https://klasma.github.io/Logging_HALLSBERG/artfynd/A 5030-2019.xlsx", "A 5030-2019")</f>
        <v/>
      </c>
      <c r="T13">
        <f>HYPERLINK("https://klasma.github.io/Logging_HALLSBERG/kartor/A 5030-2019.png", "A 5030-2019")</f>
        <v/>
      </c>
      <c r="V13">
        <f>HYPERLINK("https://klasma.github.io/Logging_HALLSBERG/klagomål/A 5030-2019.docx", "A 5030-2019")</f>
        <v/>
      </c>
      <c r="W13">
        <f>HYPERLINK("https://klasma.github.io/Logging_HALLSBERG/klagomålsmail/A 5030-2019.docx", "A 5030-2019")</f>
        <v/>
      </c>
      <c r="X13">
        <f>HYPERLINK("https://klasma.github.io/Logging_HALLSBERG/tillsyn/A 5030-2019.docx", "A 5030-2019")</f>
        <v/>
      </c>
      <c r="Y13">
        <f>HYPERLINK("https://klasma.github.io/Logging_HALLSBERG/tillsynsmail/A 5030-2019.docx", "A 5030-2019")</f>
        <v/>
      </c>
    </row>
    <row r="14" ht="15" customHeight="1">
      <c r="A14" t="inlineStr">
        <is>
          <t>A 9579-2019</t>
        </is>
      </c>
      <c r="B14" s="1" t="n">
        <v>43508</v>
      </c>
      <c r="C14" s="1" t="n">
        <v>45202</v>
      </c>
      <c r="D14" t="inlineStr">
        <is>
          <t>ÖREBRO LÄN</t>
        </is>
      </c>
      <c r="E14" t="inlineStr">
        <is>
          <t>HALLSBERG</t>
        </is>
      </c>
      <c r="G14" t="n">
        <v>8.5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Granspira</t>
        </is>
      </c>
      <c r="S14">
        <f>HYPERLINK("https://klasma.github.io/Logging_HALLSBERG/artfynd/A 9579-2019.xlsx", "A 9579-2019")</f>
        <v/>
      </c>
      <c r="T14">
        <f>HYPERLINK("https://klasma.github.io/Logging_HALLSBERG/kartor/A 9579-2019.png", "A 9579-2019")</f>
        <v/>
      </c>
      <c r="V14">
        <f>HYPERLINK("https://klasma.github.io/Logging_HALLSBERG/klagomål/A 9579-2019.docx", "A 9579-2019")</f>
        <v/>
      </c>
      <c r="W14">
        <f>HYPERLINK("https://klasma.github.io/Logging_HALLSBERG/klagomålsmail/A 9579-2019.docx", "A 9579-2019")</f>
        <v/>
      </c>
      <c r="X14">
        <f>HYPERLINK("https://klasma.github.io/Logging_HALLSBERG/tillsyn/A 9579-2019.docx", "A 9579-2019")</f>
        <v/>
      </c>
      <c r="Y14">
        <f>HYPERLINK("https://klasma.github.io/Logging_HALLSBERG/tillsynsmail/A 9579-2019.docx", "A 9579-2019")</f>
        <v/>
      </c>
    </row>
    <row r="15" ht="15" customHeight="1">
      <c r="A15" t="inlineStr">
        <is>
          <t>A 35654-2019</t>
        </is>
      </c>
      <c r="B15" s="1" t="n">
        <v>43655</v>
      </c>
      <c r="C15" s="1" t="n">
        <v>45202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HYPERLINK("https://klasma.github.io/Logging_HALLSBERG/artfynd/A 35654-2019.xlsx", "A 35654-2019")</f>
        <v/>
      </c>
      <c r="T15">
        <f>HYPERLINK("https://klasma.github.io/Logging_HALLSBERG/kartor/A 35654-2019.png", "A 35654-2019")</f>
        <v/>
      </c>
      <c r="V15">
        <f>HYPERLINK("https://klasma.github.io/Logging_HALLSBERG/klagomål/A 35654-2019.docx", "A 35654-2019")</f>
        <v/>
      </c>
      <c r="W15">
        <f>HYPERLINK("https://klasma.github.io/Logging_HALLSBERG/klagomålsmail/A 35654-2019.docx", "A 35654-2019")</f>
        <v/>
      </c>
      <c r="X15">
        <f>HYPERLINK("https://klasma.github.io/Logging_HALLSBERG/tillsyn/A 35654-2019.docx", "A 35654-2019")</f>
        <v/>
      </c>
      <c r="Y15">
        <f>HYPERLINK("https://klasma.github.io/Logging_HALLSBERG/tillsynsmail/A 35654-2019.docx", "A 35654-2019")</f>
        <v/>
      </c>
    </row>
    <row r="16" ht="15" customHeight="1">
      <c r="A16" t="inlineStr">
        <is>
          <t>A 38446-2019</t>
        </is>
      </c>
      <c r="B16" s="1" t="n">
        <v>43685</v>
      </c>
      <c r="C16" s="1" t="n">
        <v>45202</v>
      </c>
      <c r="D16" t="inlineStr">
        <is>
          <t>ÖREBRO LÄN</t>
        </is>
      </c>
      <c r="E16" t="inlineStr">
        <is>
          <t>HALLSBERG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HYPERLINK("https://klasma.github.io/Logging_HALLSBERG/artfynd/A 38446-2019.xlsx", "A 38446-2019")</f>
        <v/>
      </c>
      <c r="T16">
        <f>HYPERLINK("https://klasma.github.io/Logging_HALLSBERG/kartor/A 38446-2019.png", "A 38446-2019")</f>
        <v/>
      </c>
      <c r="V16">
        <f>HYPERLINK("https://klasma.github.io/Logging_HALLSBERG/klagomål/A 38446-2019.docx", "A 38446-2019")</f>
        <v/>
      </c>
      <c r="W16">
        <f>HYPERLINK("https://klasma.github.io/Logging_HALLSBERG/klagomålsmail/A 38446-2019.docx", "A 38446-2019")</f>
        <v/>
      </c>
      <c r="X16">
        <f>HYPERLINK("https://klasma.github.io/Logging_HALLSBERG/tillsyn/A 38446-2019.docx", "A 38446-2019")</f>
        <v/>
      </c>
      <c r="Y16">
        <f>HYPERLINK("https://klasma.github.io/Logging_HALLSBERG/tillsynsmail/A 38446-2019.docx", "A 38446-2019")</f>
        <v/>
      </c>
    </row>
    <row r="17" ht="15" customHeight="1">
      <c r="A17" t="inlineStr">
        <is>
          <t>A 20974-2020</t>
        </is>
      </c>
      <c r="B17" s="1" t="n">
        <v>43950</v>
      </c>
      <c r="C17" s="1" t="n">
        <v>45202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HYPERLINK("https://klasma.github.io/Logging_HALLSBERG/artfynd/A 20974-2020.xlsx", "A 20974-2020")</f>
        <v/>
      </c>
      <c r="T17">
        <f>HYPERLINK("https://klasma.github.io/Logging_HALLSBERG/kartor/A 20974-2020.png", "A 20974-2020")</f>
        <v/>
      </c>
      <c r="V17">
        <f>HYPERLINK("https://klasma.github.io/Logging_HALLSBERG/klagomål/A 20974-2020.docx", "A 20974-2020")</f>
        <v/>
      </c>
      <c r="W17">
        <f>HYPERLINK("https://klasma.github.io/Logging_HALLSBERG/klagomålsmail/A 20974-2020.docx", "A 20974-2020")</f>
        <v/>
      </c>
      <c r="X17">
        <f>HYPERLINK("https://klasma.github.io/Logging_HALLSBERG/tillsyn/A 20974-2020.docx", "A 20974-2020")</f>
        <v/>
      </c>
      <c r="Y17">
        <f>HYPERLINK("https://klasma.github.io/Logging_HALLSBERG/tillsynsmail/A 20974-2020.docx", "A 20974-2020")</f>
        <v/>
      </c>
    </row>
    <row r="18" ht="15" customHeight="1">
      <c r="A18" t="inlineStr">
        <is>
          <t>A 42905-2020</t>
        </is>
      </c>
      <c r="B18" s="1" t="n">
        <v>44078</v>
      </c>
      <c r="C18" s="1" t="n">
        <v>45202</v>
      </c>
      <c r="D18" t="inlineStr">
        <is>
          <t>ÖREBRO LÄN</t>
        </is>
      </c>
      <c r="E18" t="inlineStr">
        <is>
          <t>HALLSBERG</t>
        </is>
      </c>
      <c r="G18" t="n">
        <v>9.300000000000001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HYPERLINK("https://klasma.github.io/Logging_HALLSBERG/artfynd/A 42905-2020.xlsx", "A 42905-2020")</f>
        <v/>
      </c>
      <c r="T18">
        <f>HYPERLINK("https://klasma.github.io/Logging_HALLSBERG/kartor/A 42905-2020.png", "A 42905-2020")</f>
        <v/>
      </c>
      <c r="V18">
        <f>HYPERLINK("https://klasma.github.io/Logging_HALLSBERG/klagomål/A 42905-2020.docx", "A 42905-2020")</f>
        <v/>
      </c>
      <c r="W18">
        <f>HYPERLINK("https://klasma.github.io/Logging_HALLSBERG/klagomålsmail/A 42905-2020.docx", "A 42905-2020")</f>
        <v/>
      </c>
      <c r="X18">
        <f>HYPERLINK("https://klasma.github.io/Logging_HALLSBERG/tillsyn/A 42905-2020.docx", "A 42905-2020")</f>
        <v/>
      </c>
      <c r="Y18">
        <f>HYPERLINK("https://klasma.github.io/Logging_HALLSBERG/tillsynsmail/A 42905-2020.docx", "A 42905-2020")</f>
        <v/>
      </c>
    </row>
    <row r="19" ht="15" customHeight="1">
      <c r="A19" t="inlineStr">
        <is>
          <t>A 47314-2020</t>
        </is>
      </c>
      <c r="B19" s="1" t="n">
        <v>44097</v>
      </c>
      <c r="C19" s="1" t="n">
        <v>45202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HYPERLINK("https://klasma.github.io/Logging_HALLSBERG/artfynd/A 47314-2020.xlsx", "A 47314-2020")</f>
        <v/>
      </c>
      <c r="T19">
        <f>HYPERLINK("https://klasma.github.io/Logging_HALLSBERG/kartor/A 47314-2020.png", "A 47314-2020")</f>
        <v/>
      </c>
      <c r="V19">
        <f>HYPERLINK("https://klasma.github.io/Logging_HALLSBERG/klagomål/A 47314-2020.docx", "A 47314-2020")</f>
        <v/>
      </c>
      <c r="W19">
        <f>HYPERLINK("https://klasma.github.io/Logging_HALLSBERG/klagomålsmail/A 47314-2020.docx", "A 47314-2020")</f>
        <v/>
      </c>
      <c r="X19">
        <f>HYPERLINK("https://klasma.github.io/Logging_HALLSBERG/tillsyn/A 47314-2020.docx", "A 47314-2020")</f>
        <v/>
      </c>
      <c r="Y19">
        <f>HYPERLINK("https://klasma.github.io/Logging_HALLSBERG/tillsynsmail/A 47314-2020.docx", "A 47314-2020")</f>
        <v/>
      </c>
    </row>
    <row r="20" ht="15" customHeight="1">
      <c r="A20" t="inlineStr">
        <is>
          <t>A 28140-2021</t>
        </is>
      </c>
      <c r="B20" s="1" t="n">
        <v>44355</v>
      </c>
      <c r="C20" s="1" t="n">
        <v>45202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HYPERLINK("https://klasma.github.io/Logging_HALLSBERG/artfynd/A 28140-2021.xlsx", "A 28140-2021")</f>
        <v/>
      </c>
      <c r="T20">
        <f>HYPERLINK("https://klasma.github.io/Logging_HALLSBERG/kartor/A 28140-2021.png", "A 28140-2021")</f>
        <v/>
      </c>
      <c r="V20">
        <f>HYPERLINK("https://klasma.github.io/Logging_HALLSBERG/klagomål/A 28140-2021.docx", "A 28140-2021")</f>
        <v/>
      </c>
      <c r="W20">
        <f>HYPERLINK("https://klasma.github.io/Logging_HALLSBERG/klagomålsmail/A 28140-2021.docx", "A 28140-2021")</f>
        <v/>
      </c>
      <c r="X20">
        <f>HYPERLINK("https://klasma.github.io/Logging_HALLSBERG/tillsyn/A 28140-2021.docx", "A 28140-2021")</f>
        <v/>
      </c>
      <c r="Y20">
        <f>HYPERLINK("https://klasma.github.io/Logging_HALLSBERG/tillsynsmail/A 28140-2021.docx", "A 28140-2021")</f>
        <v/>
      </c>
    </row>
    <row r="21" ht="15" customHeight="1">
      <c r="A21" t="inlineStr">
        <is>
          <t>A 56068-2021</t>
        </is>
      </c>
      <c r="B21" s="1" t="n">
        <v>44477</v>
      </c>
      <c r="C21" s="1" t="n">
        <v>45202</v>
      </c>
      <c r="D21" t="inlineStr">
        <is>
          <t>ÖREBRO LÄN</t>
        </is>
      </c>
      <c r="E21" t="inlineStr">
        <is>
          <t>HALLSBERG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HYPERLINK("https://klasma.github.io/Logging_HALLSBERG/artfynd/A 56068-2021.xlsx", "A 56068-2021")</f>
        <v/>
      </c>
      <c r="T21">
        <f>HYPERLINK("https://klasma.github.io/Logging_HALLSBERG/kartor/A 56068-2021.png", "A 56068-2021")</f>
        <v/>
      </c>
      <c r="V21">
        <f>HYPERLINK("https://klasma.github.io/Logging_HALLSBERG/klagomål/A 56068-2021.docx", "A 56068-2021")</f>
        <v/>
      </c>
      <c r="W21">
        <f>HYPERLINK("https://klasma.github.io/Logging_HALLSBERG/klagomålsmail/A 56068-2021.docx", "A 56068-2021")</f>
        <v/>
      </c>
      <c r="X21">
        <f>HYPERLINK("https://klasma.github.io/Logging_HALLSBERG/tillsyn/A 56068-2021.docx", "A 56068-2021")</f>
        <v/>
      </c>
      <c r="Y21">
        <f>HYPERLINK("https://klasma.github.io/Logging_HALLSBERG/tillsynsmail/A 56068-2021.docx", "A 56068-2021")</f>
        <v/>
      </c>
    </row>
    <row r="22" ht="15" customHeight="1">
      <c r="A22" t="inlineStr">
        <is>
          <t>A 15075-2022</t>
        </is>
      </c>
      <c r="B22" s="1" t="n">
        <v>44657</v>
      </c>
      <c r="C22" s="1" t="n">
        <v>45202</v>
      </c>
      <c r="D22" t="inlineStr">
        <is>
          <t>ÖREBRO LÄN</t>
        </is>
      </c>
      <c r="E22" t="inlineStr">
        <is>
          <t>HALLSBERG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HYPERLINK("https://klasma.github.io/Logging_HALLSBERG/artfynd/A 15075-2022.xlsx", "A 15075-2022")</f>
        <v/>
      </c>
      <c r="T22">
        <f>HYPERLINK("https://klasma.github.io/Logging_HALLSBERG/kartor/A 15075-2022.png", "A 15075-2022")</f>
        <v/>
      </c>
      <c r="V22">
        <f>HYPERLINK("https://klasma.github.io/Logging_HALLSBERG/klagomål/A 15075-2022.docx", "A 15075-2022")</f>
        <v/>
      </c>
      <c r="W22">
        <f>HYPERLINK("https://klasma.github.io/Logging_HALLSBERG/klagomålsmail/A 15075-2022.docx", "A 15075-2022")</f>
        <v/>
      </c>
      <c r="X22">
        <f>HYPERLINK("https://klasma.github.io/Logging_HALLSBERG/tillsyn/A 15075-2022.docx", "A 15075-2022")</f>
        <v/>
      </c>
      <c r="Y22">
        <f>HYPERLINK("https://klasma.github.io/Logging_HALLSBERG/tillsynsmail/A 15075-2022.docx", "A 15075-2022")</f>
        <v/>
      </c>
    </row>
    <row r="23" ht="15" customHeight="1">
      <c r="A23" t="inlineStr">
        <is>
          <t>A 364-2023</t>
        </is>
      </c>
      <c r="B23" s="1" t="n">
        <v>44929</v>
      </c>
      <c r="C23" s="1" t="n">
        <v>45202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Guldsandbi</t>
        </is>
      </c>
      <c r="S23">
        <f>HYPERLINK("https://klasma.github.io/Logging_HALLSBERG/artfynd/A 364-2023.xlsx", "A 364-2023")</f>
        <v/>
      </c>
      <c r="T23">
        <f>HYPERLINK("https://klasma.github.io/Logging_HALLSBERG/kartor/A 364-2023.png", "A 364-2023")</f>
        <v/>
      </c>
      <c r="V23">
        <f>HYPERLINK("https://klasma.github.io/Logging_HALLSBERG/klagomål/A 364-2023.docx", "A 364-2023")</f>
        <v/>
      </c>
      <c r="W23">
        <f>HYPERLINK("https://klasma.github.io/Logging_HALLSBERG/klagomålsmail/A 364-2023.docx", "A 364-2023")</f>
        <v/>
      </c>
      <c r="X23">
        <f>HYPERLINK("https://klasma.github.io/Logging_HALLSBERG/tillsyn/A 364-2023.docx", "A 364-2023")</f>
        <v/>
      </c>
      <c r="Y23">
        <f>HYPERLINK("https://klasma.github.io/Logging_HALLSBERG/tillsynsmail/A 364-2023.docx", "A 364-2023")</f>
        <v/>
      </c>
    </row>
    <row r="24" ht="15" customHeight="1">
      <c r="A24" t="inlineStr">
        <is>
          <t>A 515-2023</t>
        </is>
      </c>
      <c r="B24" s="1" t="n">
        <v>44930</v>
      </c>
      <c r="C24" s="1" t="n">
        <v>45202</v>
      </c>
      <c r="D24" t="inlineStr">
        <is>
          <t>ÖREBRO LÄN</t>
        </is>
      </c>
      <c r="E24" t="inlineStr">
        <is>
          <t>HALLSBERG</t>
        </is>
      </c>
      <c r="G24" t="n">
        <v>6.6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HYPERLINK("https://klasma.github.io/Logging_HALLSBERG/artfynd/A 515-2023.xlsx", "A 515-2023")</f>
        <v/>
      </c>
      <c r="T24">
        <f>HYPERLINK("https://klasma.github.io/Logging_HALLSBERG/kartor/A 515-2023.png", "A 515-2023")</f>
        <v/>
      </c>
      <c r="V24">
        <f>HYPERLINK("https://klasma.github.io/Logging_HALLSBERG/klagomål/A 515-2023.docx", "A 515-2023")</f>
        <v/>
      </c>
      <c r="W24">
        <f>HYPERLINK("https://klasma.github.io/Logging_HALLSBERG/klagomålsmail/A 515-2023.docx", "A 515-2023")</f>
        <v/>
      </c>
      <c r="X24">
        <f>HYPERLINK("https://klasma.github.io/Logging_HALLSBERG/tillsyn/A 515-2023.docx", "A 515-2023")</f>
        <v/>
      </c>
      <c r="Y24">
        <f>HYPERLINK("https://klasma.github.io/Logging_HALLSBERG/tillsynsmail/A 515-2023.docx", "A 515-2023")</f>
        <v/>
      </c>
    </row>
    <row r="25" ht="15" customHeight="1">
      <c r="A25" t="inlineStr">
        <is>
          <t>A 1195-2023</t>
        </is>
      </c>
      <c r="B25" s="1" t="n">
        <v>44935</v>
      </c>
      <c r="C25" s="1" t="n">
        <v>45202</v>
      </c>
      <c r="D25" t="inlineStr">
        <is>
          <t>ÖREBRO LÄN</t>
        </is>
      </c>
      <c r="E25" t="inlineStr">
        <is>
          <t>HALLSBERG</t>
        </is>
      </c>
      <c r="G25" t="n">
        <v>11.2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HYPERLINK("https://klasma.github.io/Logging_HALLSBERG/artfynd/A 1195-2023.xlsx", "A 1195-2023")</f>
        <v/>
      </c>
      <c r="T25">
        <f>HYPERLINK("https://klasma.github.io/Logging_HALLSBERG/kartor/A 1195-2023.png", "A 1195-2023")</f>
        <v/>
      </c>
      <c r="V25">
        <f>HYPERLINK("https://klasma.github.io/Logging_HALLSBERG/klagomål/A 1195-2023.docx", "A 1195-2023")</f>
        <v/>
      </c>
      <c r="W25">
        <f>HYPERLINK("https://klasma.github.io/Logging_HALLSBERG/klagomålsmail/A 1195-2023.docx", "A 1195-2023")</f>
        <v/>
      </c>
      <c r="X25">
        <f>HYPERLINK("https://klasma.github.io/Logging_HALLSBERG/tillsyn/A 1195-2023.docx", "A 1195-2023")</f>
        <v/>
      </c>
      <c r="Y25">
        <f>HYPERLINK("https://klasma.github.io/Logging_HALLSBERG/tillsynsmail/A 1195-2023.docx", "A 1195-2023")</f>
        <v/>
      </c>
    </row>
    <row r="26" ht="15" customHeight="1">
      <c r="A26" t="inlineStr">
        <is>
          <t>A 13183-2023</t>
        </is>
      </c>
      <c r="B26" s="1" t="n">
        <v>45002</v>
      </c>
      <c r="C26" s="1" t="n">
        <v>45202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Ögonpyrola</t>
        </is>
      </c>
      <c r="S26">
        <f>HYPERLINK("https://klasma.github.io/Logging_HALLSBERG/artfynd/A 13183-2023.xlsx", "A 13183-2023")</f>
        <v/>
      </c>
      <c r="T26">
        <f>HYPERLINK("https://klasma.github.io/Logging_HALLSBERG/kartor/A 13183-2023.png", "A 13183-2023")</f>
        <v/>
      </c>
      <c r="V26">
        <f>HYPERLINK("https://klasma.github.io/Logging_HALLSBERG/klagomål/A 13183-2023.docx", "A 13183-2023")</f>
        <v/>
      </c>
      <c r="W26">
        <f>HYPERLINK("https://klasma.github.io/Logging_HALLSBERG/klagomålsmail/A 13183-2023.docx", "A 13183-2023")</f>
        <v/>
      </c>
      <c r="X26">
        <f>HYPERLINK("https://klasma.github.io/Logging_HALLSBERG/tillsyn/A 13183-2023.docx", "A 13183-2023")</f>
        <v/>
      </c>
      <c r="Y26">
        <f>HYPERLINK("https://klasma.github.io/Logging_HALLSBERG/tillsynsmail/A 13183-2023.docx", "A 13183-2023")</f>
        <v/>
      </c>
    </row>
    <row r="27" ht="15" customHeight="1">
      <c r="A27" t="inlineStr">
        <is>
          <t>A 27073-2023</t>
        </is>
      </c>
      <c r="B27" s="1" t="n">
        <v>45096</v>
      </c>
      <c r="C27" s="1" t="n">
        <v>45202</v>
      </c>
      <c r="D27" t="inlineStr">
        <is>
          <t>ÖREBRO LÄN</t>
        </is>
      </c>
      <c r="E27" t="inlineStr">
        <is>
          <t>HALLSBERG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HYPERLINK("https://klasma.github.io/Logging_HALLSBERG/artfynd/A 27073-2023.xlsx", "A 27073-2023")</f>
        <v/>
      </c>
      <c r="T27">
        <f>HYPERLINK("https://klasma.github.io/Logging_HALLSBERG/kartor/A 27073-2023.png", "A 27073-2023")</f>
        <v/>
      </c>
      <c r="V27">
        <f>HYPERLINK("https://klasma.github.io/Logging_HALLSBERG/klagomål/A 27073-2023.docx", "A 27073-2023")</f>
        <v/>
      </c>
      <c r="W27">
        <f>HYPERLINK("https://klasma.github.io/Logging_HALLSBERG/klagomålsmail/A 27073-2023.docx", "A 27073-2023")</f>
        <v/>
      </c>
      <c r="X27">
        <f>HYPERLINK("https://klasma.github.io/Logging_HALLSBERG/tillsyn/A 27073-2023.docx", "A 27073-2023")</f>
        <v/>
      </c>
      <c r="Y27">
        <f>HYPERLINK("https://klasma.github.io/Logging_HALLSBERG/tillsynsmail/A 27073-2023.docx", "A 27073-2023")</f>
        <v/>
      </c>
    </row>
    <row r="28" ht="15" customHeight="1">
      <c r="A28" t="inlineStr">
        <is>
          <t>A 35036-2018</t>
        </is>
      </c>
      <c r="B28" s="1" t="n">
        <v>43322</v>
      </c>
      <c r="C28" s="1" t="n">
        <v>45202</v>
      </c>
      <c r="D28" t="inlineStr">
        <is>
          <t>ÖREBRO LÄN</t>
        </is>
      </c>
      <c r="E28" t="inlineStr">
        <is>
          <t>HALLSBERG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35930-2018</t>
        </is>
      </c>
      <c r="B29" s="1" t="n">
        <v>43327</v>
      </c>
      <c r="C29" s="1" t="n">
        <v>45202</v>
      </c>
      <c r="D29" t="inlineStr">
        <is>
          <t>ÖREBRO LÄN</t>
        </is>
      </c>
      <c r="E29" t="inlineStr">
        <is>
          <t>HALLSBERG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43034-2018</t>
        </is>
      </c>
      <c r="B30" s="1" t="n">
        <v>43353</v>
      </c>
      <c r="C30" s="1" t="n">
        <v>45202</v>
      </c>
      <c r="D30" t="inlineStr">
        <is>
          <t>ÖREBRO LÄN</t>
        </is>
      </c>
      <c r="E30" t="inlineStr">
        <is>
          <t>HALLSBERG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43041-2018</t>
        </is>
      </c>
      <c r="B31" s="1" t="n">
        <v>43353</v>
      </c>
      <c r="C31" s="1" t="n">
        <v>45202</v>
      </c>
      <c r="D31" t="inlineStr">
        <is>
          <t>ÖREBRO LÄN</t>
        </is>
      </c>
      <c r="E31" t="inlineStr">
        <is>
          <t>HALLSBERG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44693-2018</t>
        </is>
      </c>
      <c r="B32" s="1" t="n">
        <v>43361</v>
      </c>
      <c r="C32" s="1" t="n">
        <v>45202</v>
      </c>
      <c r="D32" t="inlineStr">
        <is>
          <t>ÖREBRO LÄN</t>
        </is>
      </c>
      <c r="E32" t="inlineStr">
        <is>
          <t>HALLSBERG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45692-2018</t>
        </is>
      </c>
      <c r="B33" s="1" t="n">
        <v>43362</v>
      </c>
      <c r="C33" s="1" t="n">
        <v>45202</v>
      </c>
      <c r="D33" t="inlineStr">
        <is>
          <t>ÖREBRO LÄN</t>
        </is>
      </c>
      <c r="E33" t="inlineStr">
        <is>
          <t>HALLSBERG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51714-2018</t>
        </is>
      </c>
      <c r="B34" s="1" t="n">
        <v>43381</v>
      </c>
      <c r="C34" s="1" t="n">
        <v>45202</v>
      </c>
      <c r="D34" t="inlineStr">
        <is>
          <t>ÖREBRO LÄN</t>
        </is>
      </c>
      <c r="E34" t="inlineStr">
        <is>
          <t>HALLSBERG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52734-2018</t>
        </is>
      </c>
      <c r="B35" s="1" t="n">
        <v>43384</v>
      </c>
      <c r="C35" s="1" t="n">
        <v>45202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55557-2018</t>
        </is>
      </c>
      <c r="B36" s="1" t="n">
        <v>43397</v>
      </c>
      <c r="C36" s="1" t="n">
        <v>45202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55535-2018</t>
        </is>
      </c>
      <c r="B37" s="1" t="n">
        <v>43397</v>
      </c>
      <c r="C37" s="1" t="n">
        <v>45202</v>
      </c>
      <c r="D37" t="inlineStr">
        <is>
          <t>ÖREBRO LÄN</t>
        </is>
      </c>
      <c r="E37" t="inlineStr">
        <is>
          <t>HALLSBERG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55558-2018</t>
        </is>
      </c>
      <c r="B38" s="1" t="n">
        <v>43397</v>
      </c>
      <c r="C38" s="1" t="n">
        <v>45202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55556-2018</t>
        </is>
      </c>
      <c r="B39" s="1" t="n">
        <v>43397</v>
      </c>
      <c r="C39" s="1" t="n">
        <v>45202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65260-2018</t>
        </is>
      </c>
      <c r="B40" s="1" t="n">
        <v>43432</v>
      </c>
      <c r="C40" s="1" t="n">
        <v>45202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65226-2018</t>
        </is>
      </c>
      <c r="B41" s="1" t="n">
        <v>43432</v>
      </c>
      <c r="C41" s="1" t="n">
        <v>45202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65351-2018</t>
        </is>
      </c>
      <c r="B42" s="1" t="n">
        <v>43433</v>
      </c>
      <c r="C42" s="1" t="n">
        <v>45202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68403-2018</t>
        </is>
      </c>
      <c r="B43" s="1" t="n">
        <v>43438</v>
      </c>
      <c r="C43" s="1" t="n">
        <v>45202</v>
      </c>
      <c r="D43" t="inlineStr">
        <is>
          <t>ÖREBRO LÄN</t>
        </is>
      </c>
      <c r="E43" t="inlineStr">
        <is>
          <t>HALLSBERG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5083-2019</t>
        </is>
      </c>
      <c r="B44" s="1" t="n">
        <v>43487</v>
      </c>
      <c r="C44" s="1" t="n">
        <v>45202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5023-2019</t>
        </is>
      </c>
      <c r="B45" s="1" t="n">
        <v>43487</v>
      </c>
      <c r="C45" s="1" t="n">
        <v>45202</v>
      </c>
      <c r="D45" t="inlineStr">
        <is>
          <t>ÖREBRO LÄN</t>
        </is>
      </c>
      <c r="E45" t="inlineStr">
        <is>
          <t>HALLSBERG</t>
        </is>
      </c>
      <c r="F45" t="inlineStr">
        <is>
          <t>Allmännings- och besparingsskogar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9224-2019</t>
        </is>
      </c>
      <c r="B46" s="1" t="n">
        <v>43506</v>
      </c>
      <c r="C46" s="1" t="n">
        <v>45202</v>
      </c>
      <c r="D46" t="inlineStr">
        <is>
          <t>ÖREBRO LÄN</t>
        </is>
      </c>
      <c r="E46" t="inlineStr">
        <is>
          <t>HALLSBERG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9808-2019</t>
        </is>
      </c>
      <c r="B47" s="1" t="n">
        <v>43509</v>
      </c>
      <c r="C47" s="1" t="n">
        <v>45202</v>
      </c>
      <c r="D47" t="inlineStr">
        <is>
          <t>ÖREBRO LÄN</t>
        </is>
      </c>
      <c r="E47" t="inlineStr">
        <is>
          <t>HALLSBERG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9816-2019</t>
        </is>
      </c>
      <c r="B48" s="1" t="n">
        <v>43509</v>
      </c>
      <c r="C48" s="1" t="n">
        <v>45202</v>
      </c>
      <c r="D48" t="inlineStr">
        <is>
          <t>ÖREBRO LÄN</t>
        </is>
      </c>
      <c r="E48" t="inlineStr">
        <is>
          <t>HALLSBERG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11047-2019</t>
        </is>
      </c>
      <c r="B49" s="1" t="n">
        <v>43515</v>
      </c>
      <c r="C49" s="1" t="n">
        <v>45202</v>
      </c>
      <c r="D49" t="inlineStr">
        <is>
          <t>ÖREBRO LÄN</t>
        </is>
      </c>
      <c r="E49" t="inlineStr">
        <is>
          <t>HALLSBERG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11304-2019</t>
        </is>
      </c>
      <c r="B50" s="1" t="n">
        <v>43516</v>
      </c>
      <c r="C50" s="1" t="n">
        <v>45202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12176-2019</t>
        </is>
      </c>
      <c r="B51" s="1" t="n">
        <v>43522</v>
      </c>
      <c r="C51" s="1" t="n">
        <v>45202</v>
      </c>
      <c r="D51" t="inlineStr">
        <is>
          <t>ÖREBRO LÄN</t>
        </is>
      </c>
      <c r="E51" t="inlineStr">
        <is>
          <t>HALLSBERG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13771-2019</t>
        </is>
      </c>
      <c r="B52" s="1" t="n">
        <v>43531</v>
      </c>
      <c r="C52" s="1" t="n">
        <v>45202</v>
      </c>
      <c r="D52" t="inlineStr">
        <is>
          <t>ÖREBRO LÄN</t>
        </is>
      </c>
      <c r="E52" t="inlineStr">
        <is>
          <t>HALLSBERG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13759-2019</t>
        </is>
      </c>
      <c r="B53" s="1" t="n">
        <v>43531</v>
      </c>
      <c r="C53" s="1" t="n">
        <v>45202</v>
      </c>
      <c r="D53" t="inlineStr">
        <is>
          <t>ÖREBRO LÄN</t>
        </is>
      </c>
      <c r="E53" t="inlineStr">
        <is>
          <t>HALLSBERG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14943-2019</t>
        </is>
      </c>
      <c r="B54" s="1" t="n">
        <v>43538</v>
      </c>
      <c r="C54" s="1" t="n">
        <v>45202</v>
      </c>
      <c r="D54" t="inlineStr">
        <is>
          <t>ÖREBRO LÄN</t>
        </is>
      </c>
      <c r="E54" t="inlineStr">
        <is>
          <t>HALLSBERG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15084-2019</t>
        </is>
      </c>
      <c r="B55" s="1" t="n">
        <v>43538</v>
      </c>
      <c r="C55" s="1" t="n">
        <v>45202</v>
      </c>
      <c r="D55" t="inlineStr">
        <is>
          <t>ÖREBRO LÄN</t>
        </is>
      </c>
      <c r="E55" t="inlineStr">
        <is>
          <t>HALLSBERG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15395-2019</t>
        </is>
      </c>
      <c r="B56" s="1" t="n">
        <v>43542</v>
      </c>
      <c r="C56" s="1" t="n">
        <v>45202</v>
      </c>
      <c r="D56" t="inlineStr">
        <is>
          <t>ÖREBRO LÄN</t>
        </is>
      </c>
      <c r="E56" t="inlineStr">
        <is>
          <t>HALLSBERG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15623-2019</t>
        </is>
      </c>
      <c r="B57" s="1" t="n">
        <v>43543</v>
      </c>
      <c r="C57" s="1" t="n">
        <v>45202</v>
      </c>
      <c r="D57" t="inlineStr">
        <is>
          <t>ÖREBRO LÄN</t>
        </is>
      </c>
      <c r="E57" t="inlineStr">
        <is>
          <t>HALLSBERG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17330-2019</t>
        </is>
      </c>
      <c r="B58" s="1" t="n">
        <v>43552</v>
      </c>
      <c r="C58" s="1" t="n">
        <v>45202</v>
      </c>
      <c r="D58" t="inlineStr">
        <is>
          <t>ÖREBRO LÄN</t>
        </is>
      </c>
      <c r="E58" t="inlineStr">
        <is>
          <t>HALLSBERG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17341-2019</t>
        </is>
      </c>
      <c r="B59" s="1" t="n">
        <v>43552</v>
      </c>
      <c r="C59" s="1" t="n">
        <v>45202</v>
      </c>
      <c r="D59" t="inlineStr">
        <is>
          <t>ÖREBRO LÄN</t>
        </is>
      </c>
      <c r="E59" t="inlineStr">
        <is>
          <t>HALLSBERG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17632-2019</t>
        </is>
      </c>
      <c r="B60" s="1" t="n">
        <v>43556</v>
      </c>
      <c r="C60" s="1" t="n">
        <v>45202</v>
      </c>
      <c r="D60" t="inlineStr">
        <is>
          <t>ÖREBRO LÄN</t>
        </is>
      </c>
      <c r="E60" t="inlineStr">
        <is>
          <t>HALLSBERG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18331-2019</t>
        </is>
      </c>
      <c r="B61" s="1" t="n">
        <v>43558</v>
      </c>
      <c r="C61" s="1" t="n">
        <v>45202</v>
      </c>
      <c r="D61" t="inlineStr">
        <is>
          <t>ÖREBRO LÄN</t>
        </is>
      </c>
      <c r="E61" t="inlineStr">
        <is>
          <t>HALLSBERG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20150-2019</t>
        </is>
      </c>
      <c r="B62" s="1" t="n">
        <v>43570</v>
      </c>
      <c r="C62" s="1" t="n">
        <v>45202</v>
      </c>
      <c r="D62" t="inlineStr">
        <is>
          <t>ÖREBRO LÄN</t>
        </is>
      </c>
      <c r="E62" t="inlineStr">
        <is>
          <t>HALLSBERG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21409-2019</t>
        </is>
      </c>
      <c r="B63" s="1" t="n">
        <v>43580</v>
      </c>
      <c r="C63" s="1" t="n">
        <v>45202</v>
      </c>
      <c r="D63" t="inlineStr">
        <is>
          <t>ÖREBRO LÄN</t>
        </is>
      </c>
      <c r="E63" t="inlineStr">
        <is>
          <t>HALLSBERG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22012-2019</t>
        </is>
      </c>
      <c r="B64" s="1" t="n">
        <v>43584</v>
      </c>
      <c r="C64" s="1" t="n">
        <v>45202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22251-2019</t>
        </is>
      </c>
      <c r="B65" s="1" t="n">
        <v>43585</v>
      </c>
      <c r="C65" s="1" t="n">
        <v>45202</v>
      </c>
      <c r="D65" t="inlineStr">
        <is>
          <t>ÖREBRO LÄN</t>
        </is>
      </c>
      <c r="E65" t="inlineStr">
        <is>
          <t>HALLSBERG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24729-2019</t>
        </is>
      </c>
      <c r="B66" s="1" t="n">
        <v>43601</v>
      </c>
      <c r="C66" s="1" t="n">
        <v>45202</v>
      </c>
      <c r="D66" t="inlineStr">
        <is>
          <t>ÖREBRO LÄN</t>
        </is>
      </c>
      <c r="E66" t="inlineStr">
        <is>
          <t>HALLSBERG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26435-2019</t>
        </is>
      </c>
      <c r="B67" s="1" t="n">
        <v>43607</v>
      </c>
      <c r="C67" s="1" t="n">
        <v>45202</v>
      </c>
      <c r="D67" t="inlineStr">
        <is>
          <t>ÖREBRO LÄN</t>
        </is>
      </c>
      <c r="E67" t="inlineStr">
        <is>
          <t>HALLSBERG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30236-2019</t>
        </is>
      </c>
      <c r="B68" s="1" t="n">
        <v>43634</v>
      </c>
      <c r="C68" s="1" t="n">
        <v>45202</v>
      </c>
      <c r="D68" t="inlineStr">
        <is>
          <t>ÖREBRO LÄN</t>
        </is>
      </c>
      <c r="E68" t="inlineStr">
        <is>
          <t>HALLSBERG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30347-2019</t>
        </is>
      </c>
      <c r="B69" s="1" t="n">
        <v>43634</v>
      </c>
      <c r="C69" s="1" t="n">
        <v>45202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34787-2019</t>
        </is>
      </c>
      <c r="B70" s="1" t="n">
        <v>43649</v>
      </c>
      <c r="C70" s="1" t="n">
        <v>45202</v>
      </c>
      <c r="D70" t="inlineStr">
        <is>
          <t>ÖREBRO LÄN</t>
        </is>
      </c>
      <c r="E70" t="inlineStr">
        <is>
          <t>HALLSBERG</t>
        </is>
      </c>
      <c r="F70" t="inlineStr">
        <is>
          <t>Övriga Aktiebolag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35682-2019</t>
        </is>
      </c>
      <c r="B71" s="1" t="n">
        <v>43654</v>
      </c>
      <c r="C71" s="1" t="n">
        <v>45202</v>
      </c>
      <c r="D71" t="inlineStr">
        <is>
          <t>ÖREBRO LÄN</t>
        </is>
      </c>
      <c r="E71" t="inlineStr">
        <is>
          <t>HALLSBERG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35673-2019</t>
        </is>
      </c>
      <c r="B72" s="1" t="n">
        <v>43654</v>
      </c>
      <c r="C72" s="1" t="n">
        <v>45202</v>
      </c>
      <c r="D72" t="inlineStr">
        <is>
          <t>ÖREBRO LÄN</t>
        </is>
      </c>
      <c r="E72" t="inlineStr">
        <is>
          <t>HALLSBERG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35532-2019</t>
        </is>
      </c>
      <c r="B73" s="1" t="n">
        <v>43655</v>
      </c>
      <c r="C73" s="1" t="n">
        <v>45202</v>
      </c>
      <c r="D73" t="inlineStr">
        <is>
          <t>ÖREBRO LÄN</t>
        </is>
      </c>
      <c r="E73" t="inlineStr">
        <is>
          <t>HALLSBERG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35662-2019</t>
        </is>
      </c>
      <c r="B74" s="1" t="n">
        <v>43655</v>
      </c>
      <c r="C74" s="1" t="n">
        <v>45202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34279-2019</t>
        </is>
      </c>
      <c r="B75" s="1" t="n">
        <v>43655</v>
      </c>
      <c r="C75" s="1" t="n">
        <v>45202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34281-2019</t>
        </is>
      </c>
      <c r="B76" s="1" t="n">
        <v>43655</v>
      </c>
      <c r="C76" s="1" t="n">
        <v>45202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HYPERLINK("https://klasma.github.io/Logging_HALLSBERG/knärot/A 34281-2019.png", "A 34281-2019")</f>
        <v/>
      </c>
      <c r="V76">
        <f>HYPERLINK("https://klasma.github.io/Logging_HALLSBERG/klagomål/A 34281-2019.docx", "A 34281-2019")</f>
        <v/>
      </c>
      <c r="W76">
        <f>HYPERLINK("https://klasma.github.io/Logging_HALLSBERG/klagomålsmail/A 34281-2019.docx", "A 34281-2019")</f>
        <v/>
      </c>
      <c r="X76">
        <f>HYPERLINK("https://klasma.github.io/Logging_HALLSBERG/tillsyn/A 34281-2019.docx", "A 34281-2019")</f>
        <v/>
      </c>
      <c r="Y76">
        <f>HYPERLINK("https://klasma.github.io/Logging_HALLSBERG/tillsynsmail/A 34281-2019.docx", "A 34281-2019")</f>
        <v/>
      </c>
    </row>
    <row r="77" ht="15" customHeight="1">
      <c r="A77" t="inlineStr">
        <is>
          <t>A 35659-2019</t>
        </is>
      </c>
      <c r="B77" s="1" t="n">
        <v>43655</v>
      </c>
      <c r="C77" s="1" t="n">
        <v>45202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34277-2019</t>
        </is>
      </c>
      <c r="B78" s="1" t="n">
        <v>43655</v>
      </c>
      <c r="C78" s="1" t="n">
        <v>45202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35665-2019</t>
        </is>
      </c>
      <c r="B79" s="1" t="n">
        <v>43655</v>
      </c>
      <c r="C79" s="1" t="n">
        <v>45202</v>
      </c>
      <c r="D79" t="inlineStr">
        <is>
          <t>ÖREBRO LÄN</t>
        </is>
      </c>
      <c r="E79" t="inlineStr">
        <is>
          <t>HALLSBERG</t>
        </is>
      </c>
      <c r="F79" t="inlineStr">
        <is>
          <t>Allmännings- och besparingsskogar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37493-2019</t>
        </is>
      </c>
      <c r="B80" s="1" t="n">
        <v>43679</v>
      </c>
      <c r="C80" s="1" t="n">
        <v>45202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37495-2019</t>
        </is>
      </c>
      <c r="B81" s="1" t="n">
        <v>43679</v>
      </c>
      <c r="C81" s="1" t="n">
        <v>45202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37494-2019</t>
        </is>
      </c>
      <c r="B82" s="1" t="n">
        <v>43679</v>
      </c>
      <c r="C82" s="1" t="n">
        <v>45202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37474-2019</t>
        </is>
      </c>
      <c r="B83" s="1" t="n">
        <v>43679</v>
      </c>
      <c r="C83" s="1" t="n">
        <v>45202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37926-2019</t>
        </is>
      </c>
      <c r="B84" s="1" t="n">
        <v>43683</v>
      </c>
      <c r="C84" s="1" t="n">
        <v>45202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39879-2019</t>
        </is>
      </c>
      <c r="B85" s="1" t="n">
        <v>43692</v>
      </c>
      <c r="C85" s="1" t="n">
        <v>45202</v>
      </c>
      <c r="D85" t="inlineStr">
        <is>
          <t>ÖREBRO LÄN</t>
        </is>
      </c>
      <c r="E85" t="inlineStr">
        <is>
          <t>HALLSBERG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41174-2019</t>
        </is>
      </c>
      <c r="B86" s="1" t="n">
        <v>43698</v>
      </c>
      <c r="C86" s="1" t="n">
        <v>45202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41250-2019</t>
        </is>
      </c>
      <c r="B87" s="1" t="n">
        <v>43698</v>
      </c>
      <c r="C87" s="1" t="n">
        <v>45202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41348-2019</t>
        </is>
      </c>
      <c r="B88" s="1" t="n">
        <v>43698</v>
      </c>
      <c r="C88" s="1" t="n">
        <v>45202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41182-2019</t>
        </is>
      </c>
      <c r="B89" s="1" t="n">
        <v>43698</v>
      </c>
      <c r="C89" s="1" t="n">
        <v>45202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41345-2019</t>
        </is>
      </c>
      <c r="B90" s="1" t="n">
        <v>43698</v>
      </c>
      <c r="C90" s="1" t="n">
        <v>45202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41184-2019</t>
        </is>
      </c>
      <c r="B91" s="1" t="n">
        <v>43698</v>
      </c>
      <c r="C91" s="1" t="n">
        <v>45202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41864-2019</t>
        </is>
      </c>
      <c r="B92" s="1" t="n">
        <v>43700</v>
      </c>
      <c r="C92" s="1" t="n">
        <v>45202</v>
      </c>
      <c r="D92" t="inlineStr">
        <is>
          <t>ÖREBRO LÄN</t>
        </is>
      </c>
      <c r="E92" t="inlineStr">
        <is>
          <t>HALLSBERG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42281-2019</t>
        </is>
      </c>
      <c r="B93" s="1" t="n">
        <v>43703</v>
      </c>
      <c r="C93" s="1" t="n">
        <v>45202</v>
      </c>
      <c r="D93" t="inlineStr">
        <is>
          <t>ÖREBRO LÄN</t>
        </is>
      </c>
      <c r="E93" t="inlineStr">
        <is>
          <t>HALLSBERG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43851-2019</t>
        </is>
      </c>
      <c r="B94" s="1" t="n">
        <v>43704</v>
      </c>
      <c r="C94" s="1" t="n">
        <v>45202</v>
      </c>
      <c r="D94" t="inlineStr">
        <is>
          <t>ÖREBRO LÄN</t>
        </is>
      </c>
      <c r="E94" t="inlineStr">
        <is>
          <t>HALLSBERG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43646-2019</t>
        </is>
      </c>
      <c r="B95" s="1" t="n">
        <v>43704</v>
      </c>
      <c r="C95" s="1" t="n">
        <v>45202</v>
      </c>
      <c r="D95" t="inlineStr">
        <is>
          <t>ÖREBRO LÄN</t>
        </is>
      </c>
      <c r="E95" t="inlineStr">
        <is>
          <t>HALLSBERG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43822-2019</t>
        </is>
      </c>
      <c r="B96" s="1" t="n">
        <v>43704</v>
      </c>
      <c r="C96" s="1" t="n">
        <v>45202</v>
      </c>
      <c r="D96" t="inlineStr">
        <is>
          <t>ÖREBRO LÄN</t>
        </is>
      </c>
      <c r="E96" t="inlineStr">
        <is>
          <t>HALLSBERG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43642-2019</t>
        </is>
      </c>
      <c r="B97" s="1" t="n">
        <v>43704</v>
      </c>
      <c r="C97" s="1" t="n">
        <v>45202</v>
      </c>
      <c r="D97" t="inlineStr">
        <is>
          <t>ÖREBRO LÄN</t>
        </is>
      </c>
      <c r="E97" t="inlineStr">
        <is>
          <t>HALLSBERG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43828-2019</t>
        </is>
      </c>
      <c r="B98" s="1" t="n">
        <v>43704</v>
      </c>
      <c r="C98" s="1" t="n">
        <v>45202</v>
      </c>
      <c r="D98" t="inlineStr">
        <is>
          <t>ÖREBRO LÄN</t>
        </is>
      </c>
      <c r="E98" t="inlineStr">
        <is>
          <t>HALLSBERG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47884-2019</t>
        </is>
      </c>
      <c r="B99" s="1" t="n">
        <v>43725</v>
      </c>
      <c r="C99" s="1" t="n">
        <v>45202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47880-2019</t>
        </is>
      </c>
      <c r="B100" s="1" t="n">
        <v>43725</v>
      </c>
      <c r="C100" s="1" t="n">
        <v>45202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50543-2019</t>
        </is>
      </c>
      <c r="B101" s="1" t="n">
        <v>43735</v>
      </c>
      <c r="C101" s="1" t="n">
        <v>45202</v>
      </c>
      <c r="D101" t="inlineStr">
        <is>
          <t>ÖREBRO LÄN</t>
        </is>
      </c>
      <c r="E101" t="inlineStr">
        <is>
          <t>HALLSBERG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50531-2019</t>
        </is>
      </c>
      <c r="B102" s="1" t="n">
        <v>43735</v>
      </c>
      <c r="C102" s="1" t="n">
        <v>45202</v>
      </c>
      <c r="D102" t="inlineStr">
        <is>
          <t>ÖREBRO LÄN</t>
        </is>
      </c>
      <c r="E102" t="inlineStr">
        <is>
          <t>HALLSBERG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51641-2019</t>
        </is>
      </c>
      <c r="B103" s="1" t="n">
        <v>43740</v>
      </c>
      <c r="C103" s="1" t="n">
        <v>45202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53726-2019</t>
        </is>
      </c>
      <c r="B104" s="1" t="n">
        <v>43749</v>
      </c>
      <c r="C104" s="1" t="n">
        <v>45202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55605-2019</t>
        </is>
      </c>
      <c r="B105" s="1" t="n">
        <v>43759</v>
      </c>
      <c r="C105" s="1" t="n">
        <v>45202</v>
      </c>
      <c r="D105" t="inlineStr">
        <is>
          <t>ÖREBRO LÄN</t>
        </is>
      </c>
      <c r="E105" t="inlineStr">
        <is>
          <t>HALLSBERG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55613-2019</t>
        </is>
      </c>
      <c r="B106" s="1" t="n">
        <v>43759</v>
      </c>
      <c r="C106" s="1" t="n">
        <v>45202</v>
      </c>
      <c r="D106" t="inlineStr">
        <is>
          <t>ÖREBRO LÄN</t>
        </is>
      </c>
      <c r="E106" t="inlineStr">
        <is>
          <t>HALLSBERG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56421-2019</t>
        </is>
      </c>
      <c r="B107" s="1" t="n">
        <v>43762</v>
      </c>
      <c r="C107" s="1" t="n">
        <v>45202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23.2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56454-2019</t>
        </is>
      </c>
      <c r="B108" s="1" t="n">
        <v>43762</v>
      </c>
      <c r="C108" s="1" t="n">
        <v>45202</v>
      </c>
      <c r="D108" t="inlineStr">
        <is>
          <t>ÖREBRO LÄN</t>
        </is>
      </c>
      <c r="E108" t="inlineStr">
        <is>
          <t>HALLSBERG</t>
        </is>
      </c>
      <c r="F108" t="inlineStr">
        <is>
          <t>Övriga Aktiebolag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60367-2019</t>
        </is>
      </c>
      <c r="B109" s="1" t="n">
        <v>43776</v>
      </c>
      <c r="C109" s="1" t="n">
        <v>45202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60626-2019</t>
        </is>
      </c>
      <c r="B110" s="1" t="n">
        <v>43781</v>
      </c>
      <c r="C110" s="1" t="n">
        <v>45202</v>
      </c>
      <c r="D110" t="inlineStr">
        <is>
          <t>ÖREBRO LÄN</t>
        </is>
      </c>
      <c r="E110" t="inlineStr">
        <is>
          <t>HALLSBERG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63117-2019</t>
        </is>
      </c>
      <c r="B111" s="1" t="n">
        <v>43791</v>
      </c>
      <c r="C111" s="1" t="n">
        <v>45202</v>
      </c>
      <c r="D111" t="inlineStr">
        <is>
          <t>ÖREBRO LÄN</t>
        </is>
      </c>
      <c r="E111" t="inlineStr">
        <is>
          <t>HALLSBERG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63264-2019</t>
        </is>
      </c>
      <c r="B112" s="1" t="n">
        <v>43793</v>
      </c>
      <c r="C112" s="1" t="n">
        <v>45202</v>
      </c>
      <c r="D112" t="inlineStr">
        <is>
          <t>ÖREBRO LÄN</t>
        </is>
      </c>
      <c r="E112" t="inlineStr">
        <is>
          <t>HALLSBERG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1516-2020</t>
        </is>
      </c>
      <c r="B113" s="1" t="n">
        <v>43843</v>
      </c>
      <c r="C113" s="1" t="n">
        <v>45202</v>
      </c>
      <c r="D113" t="inlineStr">
        <is>
          <t>ÖREBRO LÄN</t>
        </is>
      </c>
      <c r="E113" t="inlineStr">
        <is>
          <t>HALLSBERG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2362-2020</t>
        </is>
      </c>
      <c r="B114" s="1" t="n">
        <v>43846</v>
      </c>
      <c r="C114" s="1" t="n">
        <v>45202</v>
      </c>
      <c r="D114" t="inlineStr">
        <is>
          <t>ÖREBRO LÄN</t>
        </is>
      </c>
      <c r="E114" t="inlineStr">
        <is>
          <t>HALLSBERG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5275-2020</t>
        </is>
      </c>
      <c r="B115" s="1" t="n">
        <v>43860</v>
      </c>
      <c r="C115" s="1" t="n">
        <v>45202</v>
      </c>
      <c r="D115" t="inlineStr">
        <is>
          <t>ÖREBRO LÄN</t>
        </is>
      </c>
      <c r="E115" t="inlineStr">
        <is>
          <t>HALLSBERG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5667-2020</t>
        </is>
      </c>
      <c r="B116" s="1" t="n">
        <v>43861</v>
      </c>
      <c r="C116" s="1" t="n">
        <v>45202</v>
      </c>
      <c r="D116" t="inlineStr">
        <is>
          <t>ÖREBRO LÄN</t>
        </is>
      </c>
      <c r="E116" t="inlineStr">
        <is>
          <t>HALLSBERG</t>
        </is>
      </c>
      <c r="G116" t="n">
        <v>10.4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6938-2020</t>
        </is>
      </c>
      <c r="B117" s="1" t="n">
        <v>43867</v>
      </c>
      <c r="C117" s="1" t="n">
        <v>45202</v>
      </c>
      <c r="D117" t="inlineStr">
        <is>
          <t>ÖREBRO LÄN</t>
        </is>
      </c>
      <c r="E117" t="inlineStr">
        <is>
          <t>HALLSBERG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9200-2020</t>
        </is>
      </c>
      <c r="B118" s="1" t="n">
        <v>43879</v>
      </c>
      <c r="C118" s="1" t="n">
        <v>45202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9211-2020</t>
        </is>
      </c>
      <c r="B119" s="1" t="n">
        <v>43879</v>
      </c>
      <c r="C119" s="1" t="n">
        <v>45202</v>
      </c>
      <c r="D119" t="inlineStr">
        <is>
          <t>ÖREBRO LÄN</t>
        </is>
      </c>
      <c r="E119" t="inlineStr">
        <is>
          <t>HALLSBERG</t>
        </is>
      </c>
      <c r="G119" t="n">
        <v>10.7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12057-2020</t>
        </is>
      </c>
      <c r="B120" s="1" t="n">
        <v>43894</v>
      </c>
      <c r="C120" s="1" t="n">
        <v>45202</v>
      </c>
      <c r="D120" t="inlineStr">
        <is>
          <t>ÖREBRO LÄN</t>
        </is>
      </c>
      <c r="E120" t="inlineStr">
        <is>
          <t>HALLSBERG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14453-2020</t>
        </is>
      </c>
      <c r="B121" s="1" t="n">
        <v>43908</v>
      </c>
      <c r="C121" s="1" t="n">
        <v>45202</v>
      </c>
      <c r="D121" t="inlineStr">
        <is>
          <t>ÖREBRO LÄN</t>
        </is>
      </c>
      <c r="E121" t="inlineStr">
        <is>
          <t>HALLSBERG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16056-2020</t>
        </is>
      </c>
      <c r="B122" s="1" t="n">
        <v>43916</v>
      </c>
      <c r="C122" s="1" t="n">
        <v>45202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18553-2020</t>
        </is>
      </c>
      <c r="B123" s="1" t="n">
        <v>43929</v>
      </c>
      <c r="C123" s="1" t="n">
        <v>45202</v>
      </c>
      <c r="D123" t="inlineStr">
        <is>
          <t>ÖREBRO LÄN</t>
        </is>
      </c>
      <c r="E123" t="inlineStr">
        <is>
          <t>HALLSBERG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18548-2020</t>
        </is>
      </c>
      <c r="B124" s="1" t="n">
        <v>43929</v>
      </c>
      <c r="C124" s="1" t="n">
        <v>45202</v>
      </c>
      <c r="D124" t="inlineStr">
        <is>
          <t>ÖREBRO LÄN</t>
        </is>
      </c>
      <c r="E124" t="inlineStr">
        <is>
          <t>HALLSBERG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18555-2020</t>
        </is>
      </c>
      <c r="B125" s="1" t="n">
        <v>43929</v>
      </c>
      <c r="C125" s="1" t="n">
        <v>45202</v>
      </c>
      <c r="D125" t="inlineStr">
        <is>
          <t>ÖREBRO LÄN</t>
        </is>
      </c>
      <c r="E125" t="inlineStr">
        <is>
          <t>HALLSBERG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19791-2020</t>
        </is>
      </c>
      <c r="B126" s="1" t="n">
        <v>43942</v>
      </c>
      <c r="C126" s="1" t="n">
        <v>45202</v>
      </c>
      <c r="D126" t="inlineStr">
        <is>
          <t>ÖREBRO LÄN</t>
        </is>
      </c>
      <c r="E126" t="inlineStr">
        <is>
          <t>HALLSBERG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19784-2020</t>
        </is>
      </c>
      <c r="B127" s="1" t="n">
        <v>43942</v>
      </c>
      <c r="C127" s="1" t="n">
        <v>45202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20129-2020</t>
        </is>
      </c>
      <c r="B128" s="1" t="n">
        <v>43944</v>
      </c>
      <c r="C128" s="1" t="n">
        <v>45202</v>
      </c>
      <c r="D128" t="inlineStr">
        <is>
          <t>ÖREBRO LÄN</t>
        </is>
      </c>
      <c r="E128" t="inlineStr">
        <is>
          <t>HALLSBERG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20511-2020</t>
        </is>
      </c>
      <c r="B129" s="1" t="n">
        <v>43948</v>
      </c>
      <c r="C129" s="1" t="n">
        <v>45202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20500-2020</t>
        </is>
      </c>
      <c r="B130" s="1" t="n">
        <v>43948</v>
      </c>
      <c r="C130" s="1" t="n">
        <v>45202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20510-2020</t>
        </is>
      </c>
      <c r="B131" s="1" t="n">
        <v>43948</v>
      </c>
      <c r="C131" s="1" t="n">
        <v>45202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20544-2020</t>
        </is>
      </c>
      <c r="B132" s="1" t="n">
        <v>43948</v>
      </c>
      <c r="C132" s="1" t="n">
        <v>45202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20704-2020</t>
        </is>
      </c>
      <c r="B133" s="1" t="n">
        <v>43949</v>
      </c>
      <c r="C133" s="1" t="n">
        <v>45202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20705-2020</t>
        </is>
      </c>
      <c r="B134" s="1" t="n">
        <v>43949</v>
      </c>
      <c r="C134" s="1" t="n">
        <v>45202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20833-2020</t>
        </is>
      </c>
      <c r="B135" s="1" t="n">
        <v>43950</v>
      </c>
      <c r="C135" s="1" t="n">
        <v>45202</v>
      </c>
      <c r="D135" t="inlineStr">
        <is>
          <t>ÖREBRO LÄN</t>
        </is>
      </c>
      <c r="E135" t="inlineStr">
        <is>
          <t>HALLSBERG</t>
        </is>
      </c>
      <c r="F135" t="inlineStr">
        <is>
          <t>Allmännings- och besparingsskogar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20958-2020</t>
        </is>
      </c>
      <c r="B136" s="1" t="n">
        <v>43950</v>
      </c>
      <c r="C136" s="1" t="n">
        <v>45202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22567-2020</t>
        </is>
      </c>
      <c r="B137" s="1" t="n">
        <v>43963</v>
      </c>
      <c r="C137" s="1" t="n">
        <v>45202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23717-2020</t>
        </is>
      </c>
      <c r="B138" s="1" t="n">
        <v>43970</v>
      </c>
      <c r="C138" s="1" t="n">
        <v>45202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23773-2020</t>
        </is>
      </c>
      <c r="B139" s="1" t="n">
        <v>43970</v>
      </c>
      <c r="C139" s="1" t="n">
        <v>45202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23716-2020</t>
        </is>
      </c>
      <c r="B140" s="1" t="n">
        <v>43970</v>
      </c>
      <c r="C140" s="1" t="n">
        <v>45202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24022-2020</t>
        </is>
      </c>
      <c r="B141" s="1" t="n">
        <v>43971</v>
      </c>
      <c r="C141" s="1" t="n">
        <v>45202</v>
      </c>
      <c r="D141" t="inlineStr">
        <is>
          <t>ÖREBRO LÄN</t>
        </is>
      </c>
      <c r="E141" t="inlineStr">
        <is>
          <t>HALLSBERG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24623-2020</t>
        </is>
      </c>
      <c r="B142" s="1" t="n">
        <v>43977</v>
      </c>
      <c r="C142" s="1" t="n">
        <v>45202</v>
      </c>
      <c r="D142" t="inlineStr">
        <is>
          <t>ÖREBRO LÄN</t>
        </is>
      </c>
      <c r="E142" t="inlineStr">
        <is>
          <t>HALLSBERG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24626-2020</t>
        </is>
      </c>
      <c r="B143" s="1" t="n">
        <v>43977</v>
      </c>
      <c r="C143" s="1" t="n">
        <v>45202</v>
      </c>
      <c r="D143" t="inlineStr">
        <is>
          <t>ÖREBRO LÄN</t>
        </is>
      </c>
      <c r="E143" t="inlineStr">
        <is>
          <t>HALLSBERG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26196-2020</t>
        </is>
      </c>
      <c r="B144" s="1" t="n">
        <v>43985</v>
      </c>
      <c r="C144" s="1" t="n">
        <v>45202</v>
      </c>
      <c r="D144" t="inlineStr">
        <is>
          <t>ÖREBRO LÄN</t>
        </is>
      </c>
      <c r="E144" t="inlineStr">
        <is>
          <t>HALLSBERG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26211-2020</t>
        </is>
      </c>
      <c r="B145" s="1" t="n">
        <v>43986</v>
      </c>
      <c r="C145" s="1" t="n">
        <v>45202</v>
      </c>
      <c r="D145" t="inlineStr">
        <is>
          <t>ÖREBRO LÄN</t>
        </is>
      </c>
      <c r="E145" t="inlineStr">
        <is>
          <t>HALLSBERG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26477-2020</t>
        </is>
      </c>
      <c r="B146" s="1" t="n">
        <v>43987</v>
      </c>
      <c r="C146" s="1" t="n">
        <v>45202</v>
      </c>
      <c r="D146" t="inlineStr">
        <is>
          <t>ÖREBRO LÄN</t>
        </is>
      </c>
      <c r="E146" t="inlineStr">
        <is>
          <t>HALLSBERG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28193-2020</t>
        </is>
      </c>
      <c r="B147" s="1" t="n">
        <v>43997</v>
      </c>
      <c r="C147" s="1" t="n">
        <v>45202</v>
      </c>
      <c r="D147" t="inlineStr">
        <is>
          <t>ÖREBRO LÄN</t>
        </is>
      </c>
      <c r="E147" t="inlineStr">
        <is>
          <t>HALLSBERG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28286-2020</t>
        </is>
      </c>
      <c r="B148" s="1" t="n">
        <v>43998</v>
      </c>
      <c r="C148" s="1" t="n">
        <v>45202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28316-2020</t>
        </is>
      </c>
      <c r="B149" s="1" t="n">
        <v>43998</v>
      </c>
      <c r="C149" s="1" t="n">
        <v>45202</v>
      </c>
      <c r="D149" t="inlineStr">
        <is>
          <t>ÖREBRO LÄN</t>
        </is>
      </c>
      <c r="E149" t="inlineStr">
        <is>
          <t>HALLSBERG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29156-2020</t>
        </is>
      </c>
      <c r="B150" s="1" t="n">
        <v>43999</v>
      </c>
      <c r="C150" s="1" t="n">
        <v>45202</v>
      </c>
      <c r="D150" t="inlineStr">
        <is>
          <t>ÖREBRO LÄN</t>
        </is>
      </c>
      <c r="E150" t="inlineStr">
        <is>
          <t>HALLSBERG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29804-2020</t>
        </is>
      </c>
      <c r="B151" s="1" t="n">
        <v>44006</v>
      </c>
      <c r="C151" s="1" t="n">
        <v>45202</v>
      </c>
      <c r="D151" t="inlineStr">
        <is>
          <t>ÖREBRO LÄN</t>
        </is>
      </c>
      <c r="E151" t="inlineStr">
        <is>
          <t>HALLSBERG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32894-2020</t>
        </is>
      </c>
      <c r="B152" s="1" t="n">
        <v>44018</v>
      </c>
      <c r="C152" s="1" t="n">
        <v>45202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32887-2020</t>
        </is>
      </c>
      <c r="B153" s="1" t="n">
        <v>44018</v>
      </c>
      <c r="C153" s="1" t="n">
        <v>45202</v>
      </c>
      <c r="D153" t="inlineStr">
        <is>
          <t>ÖREBRO LÄN</t>
        </is>
      </c>
      <c r="E153" t="inlineStr">
        <is>
          <t>HALLSBERG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33049-2020</t>
        </is>
      </c>
      <c r="B154" s="1" t="n">
        <v>44021</v>
      </c>
      <c r="C154" s="1" t="n">
        <v>45202</v>
      </c>
      <c r="D154" t="inlineStr">
        <is>
          <t>ÖREBRO LÄN</t>
        </is>
      </c>
      <c r="E154" t="inlineStr">
        <is>
          <t>HALLSBERG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37921-2020</t>
        </is>
      </c>
      <c r="B155" s="1" t="n">
        <v>44057</v>
      </c>
      <c r="C155" s="1" t="n">
        <v>45202</v>
      </c>
      <c r="D155" t="inlineStr">
        <is>
          <t>ÖREBRO LÄN</t>
        </is>
      </c>
      <c r="E155" t="inlineStr">
        <is>
          <t>HALLSBERG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37900-2020</t>
        </is>
      </c>
      <c r="B156" s="1" t="n">
        <v>44057</v>
      </c>
      <c r="C156" s="1" t="n">
        <v>45202</v>
      </c>
      <c r="D156" t="inlineStr">
        <is>
          <t>ÖREBRO LÄN</t>
        </is>
      </c>
      <c r="E156" t="inlineStr">
        <is>
          <t>HALLSBERG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37944-2020</t>
        </is>
      </c>
      <c r="B157" s="1" t="n">
        <v>44057</v>
      </c>
      <c r="C157" s="1" t="n">
        <v>45202</v>
      </c>
      <c r="D157" t="inlineStr">
        <is>
          <t>ÖREBRO LÄN</t>
        </is>
      </c>
      <c r="E157" t="inlineStr">
        <is>
          <t>HALLSBERG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39252-2020</t>
        </is>
      </c>
      <c r="B158" s="1" t="n">
        <v>44063</v>
      </c>
      <c r="C158" s="1" t="n">
        <v>45202</v>
      </c>
      <c r="D158" t="inlineStr">
        <is>
          <t>ÖREBRO LÄN</t>
        </is>
      </c>
      <c r="E158" t="inlineStr">
        <is>
          <t>HALLSBERG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39995-2020</t>
        </is>
      </c>
      <c r="B159" s="1" t="n">
        <v>44064</v>
      </c>
      <c r="C159" s="1" t="n">
        <v>45202</v>
      </c>
      <c r="D159" t="inlineStr">
        <is>
          <t>ÖREBRO LÄN</t>
        </is>
      </c>
      <c r="E159" t="inlineStr">
        <is>
          <t>HALLSBERG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41179-2020</t>
        </is>
      </c>
      <c r="B160" s="1" t="n">
        <v>44071</v>
      </c>
      <c r="C160" s="1" t="n">
        <v>45202</v>
      </c>
      <c r="D160" t="inlineStr">
        <is>
          <t>ÖREBRO LÄN</t>
        </is>
      </c>
      <c r="E160" t="inlineStr">
        <is>
          <t>HALLSBERG</t>
        </is>
      </c>
      <c r="G160" t="n">
        <v>21.1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42074-2020</t>
        </is>
      </c>
      <c r="B161" s="1" t="n">
        <v>44075</v>
      </c>
      <c r="C161" s="1" t="n">
        <v>45202</v>
      </c>
      <c r="D161" t="inlineStr">
        <is>
          <t>ÖREBRO LÄN</t>
        </is>
      </c>
      <c r="E161" t="inlineStr">
        <is>
          <t>HALLSBERG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42903-2020</t>
        </is>
      </c>
      <c r="B162" s="1" t="n">
        <v>44078</v>
      </c>
      <c r="C162" s="1" t="n">
        <v>45202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43007-2020</t>
        </is>
      </c>
      <c r="B163" s="1" t="n">
        <v>44078</v>
      </c>
      <c r="C163" s="1" t="n">
        <v>45202</v>
      </c>
      <c r="D163" t="inlineStr">
        <is>
          <t>ÖREBRO LÄN</t>
        </is>
      </c>
      <c r="E163" t="inlineStr">
        <is>
          <t>HALLSBERG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46025-2020</t>
        </is>
      </c>
      <c r="B164" s="1" t="n">
        <v>44088</v>
      </c>
      <c r="C164" s="1" t="n">
        <v>45202</v>
      </c>
      <c r="D164" t="inlineStr">
        <is>
          <t>ÖREBRO LÄN</t>
        </is>
      </c>
      <c r="E164" t="inlineStr">
        <is>
          <t>HALLSBERG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46305-2020</t>
        </is>
      </c>
      <c r="B165" s="1" t="n">
        <v>44092</v>
      </c>
      <c r="C165" s="1" t="n">
        <v>45202</v>
      </c>
      <c r="D165" t="inlineStr">
        <is>
          <t>ÖREBRO LÄN</t>
        </is>
      </c>
      <c r="E165" t="inlineStr">
        <is>
          <t>HALLSBERG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47322-2020</t>
        </is>
      </c>
      <c r="B166" s="1" t="n">
        <v>44097</v>
      </c>
      <c r="C166" s="1" t="n">
        <v>45202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48725-2020</t>
        </is>
      </c>
      <c r="B167" s="1" t="n">
        <v>44099</v>
      </c>
      <c r="C167" s="1" t="n">
        <v>45202</v>
      </c>
      <c r="D167" t="inlineStr">
        <is>
          <t>ÖREBRO LÄN</t>
        </is>
      </c>
      <c r="E167" t="inlineStr">
        <is>
          <t>HALLSBERG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58215-2020</t>
        </is>
      </c>
      <c r="B168" s="1" t="n">
        <v>44144</v>
      </c>
      <c r="C168" s="1" t="n">
        <v>45202</v>
      </c>
      <c r="D168" t="inlineStr">
        <is>
          <t>ÖREBRO LÄN</t>
        </is>
      </c>
      <c r="E168" t="inlineStr">
        <is>
          <t>HALLSBERG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58208-2020</t>
        </is>
      </c>
      <c r="B169" s="1" t="n">
        <v>44144</v>
      </c>
      <c r="C169" s="1" t="n">
        <v>45202</v>
      </c>
      <c r="D169" t="inlineStr">
        <is>
          <t>ÖREBRO LÄN</t>
        </is>
      </c>
      <c r="E169" t="inlineStr">
        <is>
          <t>HALLSBERG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59076-2020</t>
        </is>
      </c>
      <c r="B170" s="1" t="n">
        <v>44147</v>
      </c>
      <c r="C170" s="1" t="n">
        <v>45202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60538-2020</t>
        </is>
      </c>
      <c r="B171" s="1" t="n">
        <v>44153</v>
      </c>
      <c r="C171" s="1" t="n">
        <v>45202</v>
      </c>
      <c r="D171" t="inlineStr">
        <is>
          <t>ÖREBRO LÄN</t>
        </is>
      </c>
      <c r="E171" t="inlineStr">
        <is>
          <t>HALLSBERG</t>
        </is>
      </c>
      <c r="F171" t="inlineStr">
        <is>
          <t>Kyrkan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60548-2020</t>
        </is>
      </c>
      <c r="B172" s="1" t="n">
        <v>44153</v>
      </c>
      <c r="C172" s="1" t="n">
        <v>45202</v>
      </c>
      <c r="D172" t="inlineStr">
        <is>
          <t>ÖREBRO LÄN</t>
        </is>
      </c>
      <c r="E172" t="inlineStr">
        <is>
          <t>HALLSBERG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62939-2020</t>
        </is>
      </c>
      <c r="B173" s="1" t="n">
        <v>44161</v>
      </c>
      <c r="C173" s="1" t="n">
        <v>45202</v>
      </c>
      <c r="D173" t="inlineStr">
        <is>
          <t>ÖREBRO LÄN</t>
        </is>
      </c>
      <c r="E173" t="inlineStr">
        <is>
          <t>HALLSBERG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63748-2020</t>
        </is>
      </c>
      <c r="B174" s="1" t="n">
        <v>44166</v>
      </c>
      <c r="C174" s="1" t="n">
        <v>45202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127-2021</t>
        </is>
      </c>
      <c r="B175" s="1" t="n">
        <v>44200</v>
      </c>
      <c r="C175" s="1" t="n">
        <v>45202</v>
      </c>
      <c r="D175" t="inlineStr">
        <is>
          <t>ÖREBRO LÄN</t>
        </is>
      </c>
      <c r="E175" t="inlineStr">
        <is>
          <t>HALLSBERG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1618-2021</t>
        </is>
      </c>
      <c r="B176" s="1" t="n">
        <v>44209</v>
      </c>
      <c r="C176" s="1" t="n">
        <v>45202</v>
      </c>
      <c r="D176" t="inlineStr">
        <is>
          <t>ÖREBRO LÄN</t>
        </is>
      </c>
      <c r="E176" t="inlineStr">
        <is>
          <t>HALLSBERG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2303-2021</t>
        </is>
      </c>
      <c r="B177" s="1" t="n">
        <v>44213</v>
      </c>
      <c r="C177" s="1" t="n">
        <v>45202</v>
      </c>
      <c r="D177" t="inlineStr">
        <is>
          <t>ÖREBRO LÄN</t>
        </is>
      </c>
      <c r="E177" t="inlineStr">
        <is>
          <t>HALLSBERG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5101-2021</t>
        </is>
      </c>
      <c r="B178" s="1" t="n">
        <v>44224</v>
      </c>
      <c r="C178" s="1" t="n">
        <v>45202</v>
      </c>
      <c r="D178" t="inlineStr">
        <is>
          <t>ÖREBRO LÄN</t>
        </is>
      </c>
      <c r="E178" t="inlineStr">
        <is>
          <t>HALLSBERG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5651-2021</t>
        </is>
      </c>
      <c r="B179" s="1" t="n">
        <v>44230</v>
      </c>
      <c r="C179" s="1" t="n">
        <v>45202</v>
      </c>
      <c r="D179" t="inlineStr">
        <is>
          <t>ÖREBRO LÄN</t>
        </is>
      </c>
      <c r="E179" t="inlineStr">
        <is>
          <t>HALLSBERG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7188-2021</t>
        </is>
      </c>
      <c r="B180" s="1" t="n">
        <v>44238</v>
      </c>
      <c r="C180" s="1" t="n">
        <v>45202</v>
      </c>
      <c r="D180" t="inlineStr">
        <is>
          <t>ÖREBRO LÄN</t>
        </is>
      </c>
      <c r="E180" t="inlineStr">
        <is>
          <t>HALLSBERG</t>
        </is>
      </c>
      <c r="F180" t="inlineStr">
        <is>
          <t>Övriga Aktiebolag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10691-2021</t>
        </is>
      </c>
      <c r="B181" s="1" t="n">
        <v>44258</v>
      </c>
      <c r="C181" s="1" t="n">
        <v>45202</v>
      </c>
      <c r="D181" t="inlineStr">
        <is>
          <t>ÖREBRO LÄN</t>
        </is>
      </c>
      <c r="E181" t="inlineStr">
        <is>
          <t>HALLSBERG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20335-2021</t>
        </is>
      </c>
      <c r="B182" s="1" t="n">
        <v>44315</v>
      </c>
      <c r="C182" s="1" t="n">
        <v>45202</v>
      </c>
      <c r="D182" t="inlineStr">
        <is>
          <t>ÖREBRO LÄN</t>
        </is>
      </c>
      <c r="E182" t="inlineStr">
        <is>
          <t>HALLSBERG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25688-2021</t>
        </is>
      </c>
      <c r="B183" s="1" t="n">
        <v>44343</v>
      </c>
      <c r="C183" s="1" t="n">
        <v>45202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25718-2021</t>
        </is>
      </c>
      <c r="B184" s="1" t="n">
        <v>44343</v>
      </c>
      <c r="C184" s="1" t="n">
        <v>45202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29503-2021</t>
        </is>
      </c>
      <c r="B185" s="1" t="n">
        <v>44361</v>
      </c>
      <c r="C185" s="1" t="n">
        <v>45202</v>
      </c>
      <c r="D185" t="inlineStr">
        <is>
          <t>ÖREBRO LÄN</t>
        </is>
      </c>
      <c r="E185" t="inlineStr">
        <is>
          <t>HALLSBERG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31483-2021</t>
        </is>
      </c>
      <c r="B186" s="1" t="n">
        <v>44369</v>
      </c>
      <c r="C186" s="1" t="n">
        <v>45202</v>
      </c>
      <c r="D186" t="inlineStr">
        <is>
          <t>ÖREBRO LÄN</t>
        </is>
      </c>
      <c r="E186" t="inlineStr">
        <is>
          <t>HALLSBERG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31492-2021</t>
        </is>
      </c>
      <c r="B187" s="1" t="n">
        <v>44369</v>
      </c>
      <c r="C187" s="1" t="n">
        <v>45202</v>
      </c>
      <c r="D187" t="inlineStr">
        <is>
          <t>ÖREBRO LÄN</t>
        </is>
      </c>
      <c r="E187" t="inlineStr">
        <is>
          <t>HALLSBERG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31480-2021</t>
        </is>
      </c>
      <c r="B188" s="1" t="n">
        <v>44369</v>
      </c>
      <c r="C188" s="1" t="n">
        <v>45202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36591-2021</t>
        </is>
      </c>
      <c r="B189" s="1" t="n">
        <v>44391</v>
      </c>
      <c r="C189" s="1" t="n">
        <v>45202</v>
      </c>
      <c r="D189" t="inlineStr">
        <is>
          <t>ÖREBRO LÄN</t>
        </is>
      </c>
      <c r="E189" t="inlineStr">
        <is>
          <t>HALLSBERG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38131-2021</t>
        </is>
      </c>
      <c r="B190" s="1" t="n">
        <v>44404</v>
      </c>
      <c r="C190" s="1" t="n">
        <v>45202</v>
      </c>
      <c r="D190" t="inlineStr">
        <is>
          <t>ÖREBRO LÄN</t>
        </is>
      </c>
      <c r="E190" t="inlineStr">
        <is>
          <t>HALLSBERG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40607-2021</t>
        </is>
      </c>
      <c r="B191" s="1" t="n">
        <v>44420</v>
      </c>
      <c r="C191" s="1" t="n">
        <v>45202</v>
      </c>
      <c r="D191" t="inlineStr">
        <is>
          <t>ÖREBRO LÄN</t>
        </is>
      </c>
      <c r="E191" t="inlineStr">
        <is>
          <t>HALLSBERG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41410-2021</t>
        </is>
      </c>
      <c r="B192" s="1" t="n">
        <v>44424</v>
      </c>
      <c r="C192" s="1" t="n">
        <v>45202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58462-2021</t>
        </is>
      </c>
      <c r="B193" s="1" t="n">
        <v>44488</v>
      </c>
      <c r="C193" s="1" t="n">
        <v>45202</v>
      </c>
      <c r="D193" t="inlineStr">
        <is>
          <t>ÖREBRO LÄN</t>
        </is>
      </c>
      <c r="E193" t="inlineStr">
        <is>
          <t>HALLSBERG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59176-2021</t>
        </is>
      </c>
      <c r="B194" s="1" t="n">
        <v>44490</v>
      </c>
      <c r="C194" s="1" t="n">
        <v>45202</v>
      </c>
      <c r="D194" t="inlineStr">
        <is>
          <t>ÖREBRO LÄN</t>
        </is>
      </c>
      <c r="E194" t="inlineStr">
        <is>
          <t>HALLSBERG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60685-2021</t>
        </is>
      </c>
      <c r="B195" s="1" t="n">
        <v>44496</v>
      </c>
      <c r="C195" s="1" t="n">
        <v>45202</v>
      </c>
      <c r="D195" t="inlineStr">
        <is>
          <t>ÖREBRO LÄN</t>
        </is>
      </c>
      <c r="E195" t="inlineStr">
        <is>
          <t>HALLSBERG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69420-2021</t>
        </is>
      </c>
      <c r="B196" s="1" t="n">
        <v>44531</v>
      </c>
      <c r="C196" s="1" t="n">
        <v>45202</v>
      </c>
      <c r="D196" t="inlineStr">
        <is>
          <t>ÖREBRO LÄN</t>
        </is>
      </c>
      <c r="E196" t="inlineStr">
        <is>
          <t>HALLSBERG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71481-2021</t>
        </is>
      </c>
      <c r="B197" s="1" t="n">
        <v>44540</v>
      </c>
      <c r="C197" s="1" t="n">
        <v>45202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73941-2021</t>
        </is>
      </c>
      <c r="B198" s="1" t="n">
        <v>44553</v>
      </c>
      <c r="C198" s="1" t="n">
        <v>45202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73947-2021</t>
        </is>
      </c>
      <c r="B199" s="1" t="n">
        <v>44553</v>
      </c>
      <c r="C199" s="1" t="n">
        <v>45202</v>
      </c>
      <c r="D199" t="inlineStr">
        <is>
          <t>ÖREBRO LÄN</t>
        </is>
      </c>
      <c r="E199" t="inlineStr">
        <is>
          <t>HALLSBERG</t>
        </is>
      </c>
      <c r="F199" t="inlineStr">
        <is>
          <t>Allmännings- och besparingsskogar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3366-2022</t>
        </is>
      </c>
      <c r="B200" s="1" t="n">
        <v>44585</v>
      </c>
      <c r="C200" s="1" t="n">
        <v>45202</v>
      </c>
      <c r="D200" t="inlineStr">
        <is>
          <t>ÖREBRO LÄN</t>
        </is>
      </c>
      <c r="E200" t="inlineStr">
        <is>
          <t>HALLSBERG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3675-2022</t>
        </is>
      </c>
      <c r="B201" s="1" t="n">
        <v>44586</v>
      </c>
      <c r="C201" s="1" t="n">
        <v>45202</v>
      </c>
      <c r="D201" t="inlineStr">
        <is>
          <t>ÖREBRO LÄN</t>
        </is>
      </c>
      <c r="E201" t="inlineStr">
        <is>
          <t>HALLSBERG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45202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8869-2022</t>
        </is>
      </c>
      <c r="B203" s="1" t="n">
        <v>44614</v>
      </c>
      <c r="C203" s="1" t="n">
        <v>45202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9412-2022</t>
        </is>
      </c>
      <c r="B204" s="1" t="n">
        <v>44616</v>
      </c>
      <c r="C204" s="1" t="n">
        <v>45202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28.8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12053-2022</t>
        </is>
      </c>
      <c r="B205" s="1" t="n">
        <v>44636</v>
      </c>
      <c r="C205" s="1" t="n">
        <v>45202</v>
      </c>
      <c r="D205" t="inlineStr">
        <is>
          <t>ÖREBRO LÄN</t>
        </is>
      </c>
      <c r="E205" t="inlineStr">
        <is>
          <t>HALLSBERG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12471-2022</t>
        </is>
      </c>
      <c r="B206" s="1" t="n">
        <v>44638</v>
      </c>
      <c r="C206" s="1" t="n">
        <v>45202</v>
      </c>
      <c r="D206" t="inlineStr">
        <is>
          <t>ÖREBRO LÄN</t>
        </is>
      </c>
      <c r="E206" t="inlineStr">
        <is>
          <t>HALLSBERG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13120-2022</t>
        </is>
      </c>
      <c r="B207" s="1" t="n">
        <v>44643</v>
      </c>
      <c r="C207" s="1" t="n">
        <v>45202</v>
      </c>
      <c r="D207" t="inlineStr">
        <is>
          <t>ÖREBRO LÄN</t>
        </is>
      </c>
      <c r="E207" t="inlineStr">
        <is>
          <t>HALLSBERG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14335-2022</t>
        </is>
      </c>
      <c r="B208" s="1" t="n">
        <v>44651</v>
      </c>
      <c r="C208" s="1" t="n">
        <v>45202</v>
      </c>
      <c r="D208" t="inlineStr">
        <is>
          <t>ÖREBRO LÄN</t>
        </is>
      </c>
      <c r="E208" t="inlineStr">
        <is>
          <t>HALLSBERG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14345-2022</t>
        </is>
      </c>
      <c r="B209" s="1" t="n">
        <v>44651</v>
      </c>
      <c r="C209" s="1" t="n">
        <v>45202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45202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14348-2022</t>
        </is>
      </c>
      <c r="B211" s="1" t="n">
        <v>44651</v>
      </c>
      <c r="C211" s="1" t="n">
        <v>45202</v>
      </c>
      <c r="D211" t="inlineStr">
        <is>
          <t>ÖREBRO LÄN</t>
        </is>
      </c>
      <c r="E211" t="inlineStr">
        <is>
          <t>HALLSBERG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14928-2022</t>
        </is>
      </c>
      <c r="B212" s="1" t="n">
        <v>44657</v>
      </c>
      <c r="C212" s="1" t="n">
        <v>45202</v>
      </c>
      <c r="D212" t="inlineStr">
        <is>
          <t>ÖREBRO LÄN</t>
        </is>
      </c>
      <c r="E212" t="inlineStr">
        <is>
          <t>HALLSBERG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15086-2022</t>
        </is>
      </c>
      <c r="B213" s="1" t="n">
        <v>44657</v>
      </c>
      <c r="C213" s="1" t="n">
        <v>45202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16085-2022</t>
        </is>
      </c>
      <c r="B214" s="1" t="n">
        <v>44665</v>
      </c>
      <c r="C214" s="1" t="n">
        <v>45202</v>
      </c>
      <c r="D214" t="inlineStr">
        <is>
          <t>ÖREBRO LÄN</t>
        </is>
      </c>
      <c r="E214" t="inlineStr">
        <is>
          <t>HALLSBERG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16092-2022</t>
        </is>
      </c>
      <c r="B215" s="1" t="n">
        <v>44665</v>
      </c>
      <c r="C215" s="1" t="n">
        <v>45202</v>
      </c>
      <c r="D215" t="inlineStr">
        <is>
          <t>ÖREBRO LÄN</t>
        </is>
      </c>
      <c r="E215" t="inlineStr">
        <is>
          <t>HALLSBERG</t>
        </is>
      </c>
      <c r="G215" t="n">
        <v>9.300000000000001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17003-2022</t>
        </is>
      </c>
      <c r="B216" s="1" t="n">
        <v>44676</v>
      </c>
      <c r="C216" s="1" t="n">
        <v>45202</v>
      </c>
      <c r="D216" t="inlineStr">
        <is>
          <t>ÖREBRO LÄN</t>
        </is>
      </c>
      <c r="E216" t="inlineStr">
        <is>
          <t>HALLSBERG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17572-2022</t>
        </is>
      </c>
      <c r="B217" s="1" t="n">
        <v>44679</v>
      </c>
      <c r="C217" s="1" t="n">
        <v>45202</v>
      </c>
      <c r="D217" t="inlineStr">
        <is>
          <t>ÖREBRO LÄN</t>
        </is>
      </c>
      <c r="E217" t="inlineStr">
        <is>
          <t>HALLSBERG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45202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23330-2022</t>
        </is>
      </c>
      <c r="B219" s="1" t="n">
        <v>44720</v>
      </c>
      <c r="C219" s="1" t="n">
        <v>45202</v>
      </c>
      <c r="D219" t="inlineStr">
        <is>
          <t>ÖREBRO LÄN</t>
        </is>
      </c>
      <c r="E219" t="inlineStr">
        <is>
          <t>HALLSBERG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25480-2022</t>
        </is>
      </c>
      <c r="B220" s="1" t="n">
        <v>44732</v>
      </c>
      <c r="C220" s="1" t="n">
        <v>45202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25491-2022</t>
        </is>
      </c>
      <c r="B221" s="1" t="n">
        <v>44732</v>
      </c>
      <c r="C221" s="1" t="n">
        <v>45202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30621-2022</t>
        </is>
      </c>
      <c r="B222" s="1" t="n">
        <v>44763</v>
      </c>
      <c r="C222" s="1" t="n">
        <v>45202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31747-2022</t>
        </is>
      </c>
      <c r="B223" s="1" t="n">
        <v>44776</v>
      </c>
      <c r="C223" s="1" t="n">
        <v>45202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45202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31912-2022</t>
        </is>
      </c>
      <c r="B225" s="1" t="n">
        <v>44777</v>
      </c>
      <c r="C225" s="1" t="n">
        <v>45202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34227-2022</t>
        </is>
      </c>
      <c r="B226" s="1" t="n">
        <v>44791</v>
      </c>
      <c r="C226" s="1" t="n">
        <v>45202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34222-2022</t>
        </is>
      </c>
      <c r="B227" s="1" t="n">
        <v>44791</v>
      </c>
      <c r="C227" s="1" t="n">
        <v>45202</v>
      </c>
      <c r="D227" t="inlineStr">
        <is>
          <t>ÖREBRO LÄN</t>
        </is>
      </c>
      <c r="E227" t="inlineStr">
        <is>
          <t>HALLSBERG</t>
        </is>
      </c>
      <c r="F227" t="inlineStr">
        <is>
          <t>Övriga Aktiebolag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35097-2022</t>
        </is>
      </c>
      <c r="B228" s="1" t="n">
        <v>44797</v>
      </c>
      <c r="C228" s="1" t="n">
        <v>45202</v>
      </c>
      <c r="D228" t="inlineStr">
        <is>
          <t>ÖREBRO LÄN</t>
        </is>
      </c>
      <c r="E228" t="inlineStr">
        <is>
          <t>HALLSBERG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35421-2022</t>
        </is>
      </c>
      <c r="B229" s="1" t="n">
        <v>44798</v>
      </c>
      <c r="C229" s="1" t="n">
        <v>45202</v>
      </c>
      <c r="D229" t="inlineStr">
        <is>
          <t>ÖREBRO LÄN</t>
        </is>
      </c>
      <c r="E229" t="inlineStr">
        <is>
          <t>HALLSBERG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36276-2022</t>
        </is>
      </c>
      <c r="B230" s="1" t="n">
        <v>44803</v>
      </c>
      <c r="C230" s="1" t="n">
        <v>45202</v>
      </c>
      <c r="D230" t="inlineStr">
        <is>
          <t>ÖREBRO LÄN</t>
        </is>
      </c>
      <c r="E230" t="inlineStr">
        <is>
          <t>HALLSBERG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38831-2022</t>
        </is>
      </c>
      <c r="B231" s="1" t="n">
        <v>44814</v>
      </c>
      <c r="C231" s="1" t="n">
        <v>45202</v>
      </c>
      <c r="D231" t="inlineStr">
        <is>
          <t>ÖREBRO LÄN</t>
        </is>
      </c>
      <c r="E231" t="inlineStr">
        <is>
          <t>HALLSBERG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38921-2022</t>
        </is>
      </c>
      <c r="B232" s="1" t="n">
        <v>44816</v>
      </c>
      <c r="C232" s="1" t="n">
        <v>45202</v>
      </c>
      <c r="D232" t="inlineStr">
        <is>
          <t>ÖREBRO LÄN</t>
        </is>
      </c>
      <c r="E232" t="inlineStr">
        <is>
          <t>HALLSBERG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39725-2022</t>
        </is>
      </c>
      <c r="B233" s="1" t="n">
        <v>44816</v>
      </c>
      <c r="C233" s="1" t="n">
        <v>45202</v>
      </c>
      <c r="D233" t="inlineStr">
        <is>
          <t>ÖREBRO LÄN</t>
        </is>
      </c>
      <c r="E233" t="inlineStr">
        <is>
          <t>HALLSBERG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38918-2022</t>
        </is>
      </c>
      <c r="B234" s="1" t="n">
        <v>44816</v>
      </c>
      <c r="C234" s="1" t="n">
        <v>45202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39249-2022</t>
        </is>
      </c>
      <c r="B235" s="1" t="n">
        <v>44816</v>
      </c>
      <c r="C235" s="1" t="n">
        <v>45202</v>
      </c>
      <c r="D235" t="inlineStr">
        <is>
          <t>ÖREBRO LÄN</t>
        </is>
      </c>
      <c r="E235" t="inlineStr">
        <is>
          <t>HALLSBERG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41602-2022</t>
        </is>
      </c>
      <c r="B236" s="1" t="n">
        <v>44827</v>
      </c>
      <c r="C236" s="1" t="n">
        <v>45202</v>
      </c>
      <c r="D236" t="inlineStr">
        <is>
          <t>ÖREBRO LÄN</t>
        </is>
      </c>
      <c r="E236" t="inlineStr">
        <is>
          <t>HALLSBERG</t>
        </is>
      </c>
      <c r="F236" t="inlineStr">
        <is>
          <t>Kommuner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43679-2022</t>
        </is>
      </c>
      <c r="B237" s="1" t="n">
        <v>44837</v>
      </c>
      <c r="C237" s="1" t="n">
        <v>45202</v>
      </c>
      <c r="D237" t="inlineStr">
        <is>
          <t>ÖREBRO LÄN</t>
        </is>
      </c>
      <c r="E237" t="inlineStr">
        <is>
          <t>HALLSBERG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46416-2022</t>
        </is>
      </c>
      <c r="B238" s="1" t="n">
        <v>44848</v>
      </c>
      <c r="C238" s="1" t="n">
        <v>45202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48029-2022</t>
        </is>
      </c>
      <c r="B239" s="1" t="n">
        <v>44855</v>
      </c>
      <c r="C239" s="1" t="n">
        <v>45202</v>
      </c>
      <c r="D239" t="inlineStr">
        <is>
          <t>ÖREBRO LÄN</t>
        </is>
      </c>
      <c r="E239" t="inlineStr">
        <is>
          <t>HALLSBERG</t>
        </is>
      </c>
      <c r="F239" t="inlineStr">
        <is>
          <t>Allmännings- och besparingsskogar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48883-2022</t>
        </is>
      </c>
      <c r="B240" s="1" t="n">
        <v>44859</v>
      </c>
      <c r="C240" s="1" t="n">
        <v>45202</v>
      </c>
      <c r="D240" t="inlineStr">
        <is>
          <t>ÖREBRO LÄN</t>
        </is>
      </c>
      <c r="E240" t="inlineStr">
        <is>
          <t>HALLSBERG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50958-2022</t>
        </is>
      </c>
      <c r="B241" s="1" t="n">
        <v>44867</v>
      </c>
      <c r="C241" s="1" t="n">
        <v>45202</v>
      </c>
      <c r="D241" t="inlineStr">
        <is>
          <t>ÖREBRO LÄN</t>
        </is>
      </c>
      <c r="E241" t="inlineStr">
        <is>
          <t>HALLSBERG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51479-2022</t>
        </is>
      </c>
      <c r="B242" s="1" t="n">
        <v>44869</v>
      </c>
      <c r="C242" s="1" t="n">
        <v>45202</v>
      </c>
      <c r="D242" t="inlineStr">
        <is>
          <t>ÖREBRO LÄN</t>
        </is>
      </c>
      <c r="E242" t="inlineStr">
        <is>
          <t>HALLSBERG</t>
        </is>
      </c>
      <c r="F242" t="inlineStr">
        <is>
          <t>Övriga Aktiebolag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61008-2022</t>
        </is>
      </c>
      <c r="B243" s="1" t="n">
        <v>44914</v>
      </c>
      <c r="C243" s="1" t="n">
        <v>45202</v>
      </c>
      <c r="D243" t="inlineStr">
        <is>
          <t>ÖREBRO LÄN</t>
        </is>
      </c>
      <c r="E243" t="inlineStr">
        <is>
          <t>HALLSBERG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61448-2022</t>
        </is>
      </c>
      <c r="B244" s="1" t="n">
        <v>44916</v>
      </c>
      <c r="C244" s="1" t="n">
        <v>45202</v>
      </c>
      <c r="D244" t="inlineStr">
        <is>
          <t>ÖREBRO LÄN</t>
        </is>
      </c>
      <c r="E244" t="inlineStr">
        <is>
          <t>HALLSBERG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348-2023</t>
        </is>
      </c>
      <c r="B245" s="1" t="n">
        <v>44929</v>
      </c>
      <c r="C245" s="1" t="n">
        <v>45202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349-2023</t>
        </is>
      </c>
      <c r="B246" s="1" t="n">
        <v>44929</v>
      </c>
      <c r="C246" s="1" t="n">
        <v>45202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384-2023</t>
        </is>
      </c>
      <c r="B247" s="1" t="n">
        <v>44929</v>
      </c>
      <c r="C247" s="1" t="n">
        <v>45202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958-2023</t>
        </is>
      </c>
      <c r="B248" s="1" t="n">
        <v>44934</v>
      </c>
      <c r="C248" s="1" t="n">
        <v>45202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1615-2023</t>
        </is>
      </c>
      <c r="B249" s="1" t="n">
        <v>44937</v>
      </c>
      <c r="C249" s="1" t="n">
        <v>45202</v>
      </c>
      <c r="D249" t="inlineStr">
        <is>
          <t>ÖREBRO LÄN</t>
        </is>
      </c>
      <c r="E249" t="inlineStr">
        <is>
          <t>HALLSBERG</t>
        </is>
      </c>
      <c r="F249" t="inlineStr">
        <is>
          <t>Allmännings- och besparingsskogar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3794-2023</t>
        </is>
      </c>
      <c r="B250" s="1" t="n">
        <v>44951</v>
      </c>
      <c r="C250" s="1" t="n">
        <v>45202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4116-2023</t>
        </is>
      </c>
      <c r="B251" s="1" t="n">
        <v>44952</v>
      </c>
      <c r="C251" s="1" t="n">
        <v>45202</v>
      </c>
      <c r="D251" t="inlineStr">
        <is>
          <t>ÖREBRO LÄN</t>
        </is>
      </c>
      <c r="E251" t="inlineStr">
        <is>
          <t>HALLSBERG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5085-2023</t>
        </is>
      </c>
      <c r="B252" s="1" t="n">
        <v>44958</v>
      </c>
      <c r="C252" s="1" t="n">
        <v>45202</v>
      </c>
      <c r="D252" t="inlineStr">
        <is>
          <t>ÖREBRO LÄN</t>
        </is>
      </c>
      <c r="E252" t="inlineStr">
        <is>
          <t>HALLSBERG</t>
        </is>
      </c>
      <c r="F252" t="inlineStr">
        <is>
          <t>Övriga Aktiebolag</t>
        </is>
      </c>
      <c r="G252" t="n">
        <v>9.800000000000001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5110-2023</t>
        </is>
      </c>
      <c r="B253" s="1" t="n">
        <v>44958</v>
      </c>
      <c r="C253" s="1" t="n">
        <v>45202</v>
      </c>
      <c r="D253" t="inlineStr">
        <is>
          <t>ÖREBRO LÄN</t>
        </is>
      </c>
      <c r="E253" t="inlineStr">
        <is>
          <t>HALLSBERG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5617-2023</t>
        </is>
      </c>
      <c r="B254" s="1" t="n">
        <v>44960</v>
      </c>
      <c r="C254" s="1" t="n">
        <v>45202</v>
      </c>
      <c r="D254" t="inlineStr">
        <is>
          <t>ÖREBRO LÄN</t>
        </is>
      </c>
      <c r="E254" t="inlineStr">
        <is>
          <t>HALLSBERG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5601-2023</t>
        </is>
      </c>
      <c r="B255" s="1" t="n">
        <v>44960</v>
      </c>
      <c r="C255" s="1" t="n">
        <v>45202</v>
      </c>
      <c r="D255" t="inlineStr">
        <is>
          <t>ÖREBRO LÄN</t>
        </is>
      </c>
      <c r="E255" t="inlineStr">
        <is>
          <t>HALLSBERG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7867-2023</t>
        </is>
      </c>
      <c r="B256" s="1" t="n">
        <v>44973</v>
      </c>
      <c r="C256" s="1" t="n">
        <v>45202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8276-2023</t>
        </is>
      </c>
      <c r="B257" s="1" t="n">
        <v>44974</v>
      </c>
      <c r="C257" s="1" t="n">
        <v>45202</v>
      </c>
      <c r="D257" t="inlineStr">
        <is>
          <t>ÖREBRO LÄN</t>
        </is>
      </c>
      <c r="E257" t="inlineStr">
        <is>
          <t>HALLSBERG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8341-2023</t>
        </is>
      </c>
      <c r="B258" s="1" t="n">
        <v>44976</v>
      </c>
      <c r="C258" s="1" t="n">
        <v>45202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9663-2023</t>
        </is>
      </c>
      <c r="B259" s="1" t="n">
        <v>44978</v>
      </c>
      <c r="C259" s="1" t="n">
        <v>45202</v>
      </c>
      <c r="D259" t="inlineStr">
        <is>
          <t>ÖREBRO LÄN</t>
        </is>
      </c>
      <c r="E259" t="inlineStr">
        <is>
          <t>HALLSBERG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12133-2023</t>
        </is>
      </c>
      <c r="B260" s="1" t="n">
        <v>44998</v>
      </c>
      <c r="C260" s="1" t="n">
        <v>45202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12679-2023</t>
        </is>
      </c>
      <c r="B261" s="1" t="n">
        <v>45000</v>
      </c>
      <c r="C261" s="1" t="n">
        <v>45202</v>
      </c>
      <c r="D261" t="inlineStr">
        <is>
          <t>ÖREBRO LÄN</t>
        </is>
      </c>
      <c r="E261" t="inlineStr">
        <is>
          <t>HALLSBERG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13203-2023</t>
        </is>
      </c>
      <c r="B262" s="1" t="n">
        <v>45002</v>
      </c>
      <c r="C262" s="1" t="n">
        <v>45202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13168-2023</t>
        </is>
      </c>
      <c r="B263" s="1" t="n">
        <v>45002</v>
      </c>
      <c r="C263" s="1" t="n">
        <v>45202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13190-2023</t>
        </is>
      </c>
      <c r="B264" s="1" t="n">
        <v>45002</v>
      </c>
      <c r="C264" s="1" t="n">
        <v>45202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14288-2023</t>
        </is>
      </c>
      <c r="B265" s="1" t="n">
        <v>45010</v>
      </c>
      <c r="C265" s="1" t="n">
        <v>45202</v>
      </c>
      <c r="D265" t="inlineStr">
        <is>
          <t>ÖREBRO LÄN</t>
        </is>
      </c>
      <c r="E265" t="inlineStr">
        <is>
          <t>HALLSBERG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14542-2023</t>
        </is>
      </c>
      <c r="B266" s="1" t="n">
        <v>45013</v>
      </c>
      <c r="C266" s="1" t="n">
        <v>45202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20.7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15977-2023</t>
        </is>
      </c>
      <c r="B267" s="1" t="n">
        <v>45022</v>
      </c>
      <c r="C267" s="1" t="n">
        <v>45202</v>
      </c>
      <c r="D267" t="inlineStr">
        <is>
          <t>ÖREBRO LÄN</t>
        </is>
      </c>
      <c r="E267" t="inlineStr">
        <is>
          <t>HALLSBERG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16122-2023</t>
        </is>
      </c>
      <c r="B268" s="1" t="n">
        <v>45027</v>
      </c>
      <c r="C268" s="1" t="n">
        <v>45202</v>
      </c>
      <c r="D268" t="inlineStr">
        <is>
          <t>ÖREBRO LÄN</t>
        </is>
      </c>
      <c r="E268" t="inlineStr">
        <is>
          <t>HALLSBERG</t>
        </is>
      </c>
      <c r="F268" t="inlineStr">
        <is>
          <t>Allmännings- och besparingsskogar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17018-2023</t>
        </is>
      </c>
      <c r="B269" s="1" t="n">
        <v>45034</v>
      </c>
      <c r="C269" s="1" t="n">
        <v>45202</v>
      </c>
      <c r="D269" t="inlineStr">
        <is>
          <t>ÖREBRO LÄN</t>
        </is>
      </c>
      <c r="E269" t="inlineStr">
        <is>
          <t>HALLSBERG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17022-2023</t>
        </is>
      </c>
      <c r="B270" s="1" t="n">
        <v>45034</v>
      </c>
      <c r="C270" s="1" t="n">
        <v>45202</v>
      </c>
      <c r="D270" t="inlineStr">
        <is>
          <t>ÖREBRO LÄN</t>
        </is>
      </c>
      <c r="E270" t="inlineStr">
        <is>
          <t>HALLSBERG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17016-2023</t>
        </is>
      </c>
      <c r="B271" s="1" t="n">
        <v>45034</v>
      </c>
      <c r="C271" s="1" t="n">
        <v>45202</v>
      </c>
      <c r="D271" t="inlineStr">
        <is>
          <t>ÖREBRO LÄN</t>
        </is>
      </c>
      <c r="E271" t="inlineStr">
        <is>
          <t>HALLSBERG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17020-2023</t>
        </is>
      </c>
      <c r="B272" s="1" t="n">
        <v>45034</v>
      </c>
      <c r="C272" s="1" t="n">
        <v>45202</v>
      </c>
      <c r="D272" t="inlineStr">
        <is>
          <t>ÖREBRO LÄN</t>
        </is>
      </c>
      <c r="E272" t="inlineStr">
        <is>
          <t>HALLSBERG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17017-2023</t>
        </is>
      </c>
      <c r="B273" s="1" t="n">
        <v>45034</v>
      </c>
      <c r="C273" s="1" t="n">
        <v>45202</v>
      </c>
      <c r="D273" t="inlineStr">
        <is>
          <t>ÖREBRO LÄN</t>
        </is>
      </c>
      <c r="E273" t="inlineStr">
        <is>
          <t>HALLSBERG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17014-2023</t>
        </is>
      </c>
      <c r="B274" s="1" t="n">
        <v>45034</v>
      </c>
      <c r="C274" s="1" t="n">
        <v>45202</v>
      </c>
      <c r="D274" t="inlineStr">
        <is>
          <t>ÖREBRO LÄN</t>
        </is>
      </c>
      <c r="E274" t="inlineStr">
        <is>
          <t>HALLSBERG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17301-2023</t>
        </is>
      </c>
      <c r="B275" s="1" t="n">
        <v>45035</v>
      </c>
      <c r="C275" s="1" t="n">
        <v>45202</v>
      </c>
      <c r="D275" t="inlineStr">
        <is>
          <t>ÖREBRO LÄN</t>
        </is>
      </c>
      <c r="E275" t="inlineStr">
        <is>
          <t>HALLSBERG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18146-2023</t>
        </is>
      </c>
      <c r="B276" s="1" t="n">
        <v>45040</v>
      </c>
      <c r="C276" s="1" t="n">
        <v>45202</v>
      </c>
      <c r="D276" t="inlineStr">
        <is>
          <t>ÖREBRO LÄN</t>
        </is>
      </c>
      <c r="E276" t="inlineStr">
        <is>
          <t>HALLSBERG</t>
        </is>
      </c>
      <c r="G276" t="n">
        <v>31.3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19408-2023</t>
        </is>
      </c>
      <c r="B277" s="1" t="n">
        <v>45049</v>
      </c>
      <c r="C277" s="1" t="n">
        <v>45202</v>
      </c>
      <c r="D277" t="inlineStr">
        <is>
          <t>ÖREBRO LÄN</t>
        </is>
      </c>
      <c r="E277" t="inlineStr">
        <is>
          <t>HALLSBERG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45202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45202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45202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45202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45202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45202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45202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45202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45202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45202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45202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45202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45202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45202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45202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45202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45202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45202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45202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45202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45202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45202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45202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45202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41515-2023</t>
        </is>
      </c>
      <c r="B302" s="1" t="n">
        <v>45175</v>
      </c>
      <c r="C302" s="1" t="n">
        <v>45202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46392-2023</t>
        </is>
      </c>
      <c r="B303" s="1" t="n">
        <v>45197</v>
      </c>
      <c r="C303" s="1" t="n">
        <v>45202</v>
      </c>
      <c r="D303" t="inlineStr">
        <is>
          <t>ÖREBRO LÄN</t>
        </is>
      </c>
      <c r="E303" t="inlineStr">
        <is>
          <t>HALLSBERG</t>
        </is>
      </c>
      <c r="G303" t="n">
        <v>18.2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2023-10-03T05:59:04Z</dcterms:created>
  <dcterms:modified xmlns:dcterms="http://purl.org/dc/terms/" xmlns:xsi="http://www.w3.org/2001/XMLSchema-instance" xsi:type="dcterms:W3CDTF">2023-10-03T05:59:04Z</dcterms:modified>
</cp:coreProperties>
</file>