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45181</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38591-2021</t>
        </is>
      </c>
      <c r="B3" s="1" t="n">
        <v>44407</v>
      </c>
      <c r="C3" s="1" t="n">
        <v>45181</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f>
        <v/>
      </c>
      <c r="T3">
        <f>HYPERLINK("https://klasma.github.io/Logging_HARJEDALEN/kartor/A 38591-2021.png")</f>
        <v/>
      </c>
      <c r="V3">
        <f>HYPERLINK("https://klasma.github.io/Logging_HARJEDALEN/klagomål/A 38591-2021.docx")</f>
        <v/>
      </c>
      <c r="W3">
        <f>HYPERLINK("https://klasma.github.io/Logging_HARJEDALEN/klagomålsmail/A 38591-2021.docx")</f>
        <v/>
      </c>
      <c r="X3">
        <f>HYPERLINK("https://klasma.github.io/Logging_HARJEDALEN/tillsyn/A 38591-2021.docx")</f>
        <v/>
      </c>
      <c r="Y3">
        <f>HYPERLINK("https://klasma.github.io/Logging_HARJEDALEN/tillsynsmail/A 38591-2021.docx")</f>
        <v/>
      </c>
    </row>
    <row r="4" ht="15" customHeight="1">
      <c r="A4" t="inlineStr">
        <is>
          <t>A 73869-2021</t>
        </is>
      </c>
      <c r="B4" s="1" t="n">
        <v>44553</v>
      </c>
      <c r="C4" s="1" t="n">
        <v>45181</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f>
        <v/>
      </c>
      <c r="T4">
        <f>HYPERLINK("https://klasma.github.io/Logging_HARJEDALEN/kartor/A 73869-2021.png")</f>
        <v/>
      </c>
      <c r="V4">
        <f>HYPERLINK("https://klasma.github.io/Logging_HARJEDALEN/klagomål/A 73869-2021.docx")</f>
        <v/>
      </c>
      <c r="W4">
        <f>HYPERLINK("https://klasma.github.io/Logging_HARJEDALEN/klagomålsmail/A 73869-2021.docx")</f>
        <v/>
      </c>
      <c r="X4">
        <f>HYPERLINK("https://klasma.github.io/Logging_HARJEDALEN/tillsyn/A 73869-2021.docx")</f>
        <v/>
      </c>
      <c r="Y4">
        <f>HYPERLINK("https://klasma.github.io/Logging_HARJEDALEN/tillsynsmail/A 73869-2021.docx")</f>
        <v/>
      </c>
    </row>
    <row r="5" ht="15" customHeight="1">
      <c r="A5" t="inlineStr">
        <is>
          <t>A 33058-2022</t>
        </is>
      </c>
      <c r="B5" s="1" t="n">
        <v>44785</v>
      </c>
      <c r="C5" s="1" t="n">
        <v>45181</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f>
        <v/>
      </c>
      <c r="T5">
        <f>HYPERLINK("https://klasma.github.io/Logging_HARJEDALEN/kartor/A 33058-2022.png")</f>
        <v/>
      </c>
      <c r="V5">
        <f>HYPERLINK("https://klasma.github.io/Logging_HARJEDALEN/klagomål/A 33058-2022.docx")</f>
        <v/>
      </c>
      <c r="W5">
        <f>HYPERLINK("https://klasma.github.io/Logging_HARJEDALEN/klagomålsmail/A 33058-2022.docx")</f>
        <v/>
      </c>
      <c r="X5">
        <f>HYPERLINK("https://klasma.github.io/Logging_HARJEDALEN/tillsyn/A 33058-2022.docx")</f>
        <v/>
      </c>
      <c r="Y5">
        <f>HYPERLINK("https://klasma.github.io/Logging_HARJEDALEN/tillsynsmail/A 33058-2022.docx")</f>
        <v/>
      </c>
    </row>
    <row r="6" ht="15" customHeight="1">
      <c r="A6" t="inlineStr">
        <is>
          <t>A 27529-2020</t>
        </is>
      </c>
      <c r="B6" s="1" t="n">
        <v>43993</v>
      </c>
      <c r="C6" s="1" t="n">
        <v>45181</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f>
        <v/>
      </c>
      <c r="T6">
        <f>HYPERLINK("https://klasma.github.io/Logging_HARJEDALEN/kartor/A 27529-2020.png")</f>
        <v/>
      </c>
      <c r="U6">
        <f>HYPERLINK("https://klasma.github.io/Logging_HARJEDALEN/knärot/A 27529-2020.png")</f>
        <v/>
      </c>
      <c r="V6">
        <f>HYPERLINK("https://klasma.github.io/Logging_HARJEDALEN/klagomål/A 27529-2020.docx")</f>
        <v/>
      </c>
      <c r="W6">
        <f>HYPERLINK("https://klasma.github.io/Logging_HARJEDALEN/klagomålsmail/A 27529-2020.docx")</f>
        <v/>
      </c>
      <c r="X6">
        <f>HYPERLINK("https://klasma.github.io/Logging_HARJEDALEN/tillsyn/A 27529-2020.docx")</f>
        <v/>
      </c>
      <c r="Y6">
        <f>HYPERLINK("https://klasma.github.io/Logging_HARJEDALEN/tillsynsmail/A 27529-2020.docx")</f>
        <v/>
      </c>
    </row>
    <row r="7" ht="15" customHeight="1">
      <c r="A7" t="inlineStr">
        <is>
          <t>A 34896-2022</t>
        </is>
      </c>
      <c r="B7" s="1" t="n">
        <v>44790</v>
      </c>
      <c r="C7" s="1" t="n">
        <v>45181</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f>
        <v/>
      </c>
      <c r="T7">
        <f>HYPERLINK("https://klasma.github.io/Logging_HARJEDALEN/kartor/A 34896-2022.png")</f>
        <v/>
      </c>
      <c r="V7">
        <f>HYPERLINK("https://klasma.github.io/Logging_HARJEDALEN/klagomål/A 34896-2022.docx")</f>
        <v/>
      </c>
      <c r="W7">
        <f>HYPERLINK("https://klasma.github.io/Logging_HARJEDALEN/klagomålsmail/A 34896-2022.docx")</f>
        <v/>
      </c>
      <c r="X7">
        <f>HYPERLINK("https://klasma.github.io/Logging_HARJEDALEN/tillsyn/A 34896-2022.docx")</f>
        <v/>
      </c>
      <c r="Y7">
        <f>HYPERLINK("https://klasma.github.io/Logging_HARJEDALEN/tillsynsmail/A 34896-2022.docx")</f>
        <v/>
      </c>
    </row>
    <row r="8" ht="15" customHeight="1">
      <c r="A8" t="inlineStr">
        <is>
          <t>A 45429-2022</t>
        </is>
      </c>
      <c r="B8" s="1" t="n">
        <v>44844</v>
      </c>
      <c r="C8" s="1" t="n">
        <v>45181</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f>
        <v/>
      </c>
      <c r="T8">
        <f>HYPERLINK("https://klasma.github.io/Logging_HARJEDALEN/kartor/A 45429-2022.png")</f>
        <v/>
      </c>
      <c r="U8">
        <f>HYPERLINK("https://klasma.github.io/Logging_HARJEDALEN/knärot/A 45429-2022.png")</f>
        <v/>
      </c>
      <c r="V8">
        <f>HYPERLINK("https://klasma.github.io/Logging_HARJEDALEN/klagomål/A 45429-2022.docx")</f>
        <v/>
      </c>
      <c r="W8">
        <f>HYPERLINK("https://klasma.github.io/Logging_HARJEDALEN/klagomålsmail/A 45429-2022.docx")</f>
        <v/>
      </c>
      <c r="X8">
        <f>HYPERLINK("https://klasma.github.io/Logging_HARJEDALEN/tillsyn/A 45429-2022.docx")</f>
        <v/>
      </c>
      <c r="Y8">
        <f>HYPERLINK("https://klasma.github.io/Logging_HARJEDALEN/tillsynsmail/A 45429-2022.docx")</f>
        <v/>
      </c>
    </row>
    <row r="9" ht="15" customHeight="1">
      <c r="A9" t="inlineStr">
        <is>
          <t>A 173-2020</t>
        </is>
      </c>
      <c r="B9" s="1" t="n">
        <v>43833</v>
      </c>
      <c r="C9" s="1" t="n">
        <v>45181</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f>
        <v/>
      </c>
      <c r="T9">
        <f>HYPERLINK("https://klasma.github.io/Logging_HARJEDALEN/kartor/A 173-2020.png")</f>
        <v/>
      </c>
      <c r="V9">
        <f>HYPERLINK("https://klasma.github.io/Logging_HARJEDALEN/klagomål/A 173-2020.docx")</f>
        <v/>
      </c>
      <c r="W9">
        <f>HYPERLINK("https://klasma.github.io/Logging_HARJEDALEN/klagomålsmail/A 173-2020.docx")</f>
        <v/>
      </c>
      <c r="X9">
        <f>HYPERLINK("https://klasma.github.io/Logging_HARJEDALEN/tillsyn/A 173-2020.docx")</f>
        <v/>
      </c>
      <c r="Y9">
        <f>HYPERLINK("https://klasma.github.io/Logging_HARJEDALEN/tillsynsmail/A 173-2020.docx")</f>
        <v/>
      </c>
    </row>
    <row r="10" ht="15" customHeight="1">
      <c r="A10" t="inlineStr">
        <is>
          <t>A 35782-2020</t>
        </is>
      </c>
      <c r="B10" s="1" t="n">
        <v>44046</v>
      </c>
      <c r="C10" s="1" t="n">
        <v>45181</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f>
        <v/>
      </c>
      <c r="T10">
        <f>HYPERLINK("https://klasma.github.io/Logging_HARJEDALEN/kartor/A 35782-2020.png")</f>
        <v/>
      </c>
      <c r="V10">
        <f>HYPERLINK("https://klasma.github.io/Logging_HARJEDALEN/klagomål/A 35782-2020.docx")</f>
        <v/>
      </c>
      <c r="W10">
        <f>HYPERLINK("https://klasma.github.io/Logging_HARJEDALEN/klagomålsmail/A 35782-2020.docx")</f>
        <v/>
      </c>
      <c r="X10">
        <f>HYPERLINK("https://klasma.github.io/Logging_HARJEDALEN/tillsyn/A 35782-2020.docx")</f>
        <v/>
      </c>
      <c r="Y10">
        <f>HYPERLINK("https://klasma.github.io/Logging_HARJEDALEN/tillsynsmail/A 35782-2020.docx")</f>
        <v/>
      </c>
    </row>
    <row r="11" ht="15" customHeight="1">
      <c r="A11" t="inlineStr">
        <is>
          <t>A 72189-2021</t>
        </is>
      </c>
      <c r="B11" s="1" t="n">
        <v>44543</v>
      </c>
      <c r="C11" s="1" t="n">
        <v>45181</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f>
        <v/>
      </c>
      <c r="T11">
        <f>HYPERLINK("https://klasma.github.io/Logging_HARJEDALEN/kartor/A 72189-2021.png")</f>
        <v/>
      </c>
      <c r="V11">
        <f>HYPERLINK("https://klasma.github.io/Logging_HARJEDALEN/klagomål/A 72189-2021.docx")</f>
        <v/>
      </c>
      <c r="W11">
        <f>HYPERLINK("https://klasma.github.io/Logging_HARJEDALEN/klagomålsmail/A 72189-2021.docx")</f>
        <v/>
      </c>
      <c r="X11">
        <f>HYPERLINK("https://klasma.github.io/Logging_HARJEDALEN/tillsyn/A 72189-2021.docx")</f>
        <v/>
      </c>
      <c r="Y11">
        <f>HYPERLINK("https://klasma.github.io/Logging_HARJEDALEN/tillsynsmail/A 72189-2021.docx")</f>
        <v/>
      </c>
    </row>
    <row r="12" ht="15" customHeight="1">
      <c r="A12" t="inlineStr">
        <is>
          <t>A 28769-2022</t>
        </is>
      </c>
      <c r="B12" s="1" t="n">
        <v>44749</v>
      </c>
      <c r="C12" s="1" t="n">
        <v>45181</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f>
        <v/>
      </c>
      <c r="T12">
        <f>HYPERLINK("https://klasma.github.io/Logging_HARJEDALEN/kartor/A 28769-2022.png")</f>
        <v/>
      </c>
      <c r="V12">
        <f>HYPERLINK("https://klasma.github.io/Logging_HARJEDALEN/klagomål/A 28769-2022.docx")</f>
        <v/>
      </c>
      <c r="W12">
        <f>HYPERLINK("https://klasma.github.io/Logging_HARJEDALEN/klagomålsmail/A 28769-2022.docx")</f>
        <v/>
      </c>
      <c r="X12">
        <f>HYPERLINK("https://klasma.github.io/Logging_HARJEDALEN/tillsyn/A 28769-2022.docx")</f>
        <v/>
      </c>
      <c r="Y12">
        <f>HYPERLINK("https://klasma.github.io/Logging_HARJEDALEN/tillsynsmail/A 28769-2022.docx")</f>
        <v/>
      </c>
    </row>
    <row r="13" ht="15" customHeight="1">
      <c r="A13" t="inlineStr">
        <is>
          <t>A 43777-2022</t>
        </is>
      </c>
      <c r="B13" s="1" t="n">
        <v>44837</v>
      </c>
      <c r="C13" s="1" t="n">
        <v>45181</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f>
        <v/>
      </c>
      <c r="T13">
        <f>HYPERLINK("https://klasma.github.io/Logging_HARJEDALEN/kartor/A 43777-2022.png")</f>
        <v/>
      </c>
      <c r="U13">
        <f>HYPERLINK("https://klasma.github.io/Logging_HARJEDALEN/knärot/A 43777-2022.png")</f>
        <v/>
      </c>
      <c r="V13">
        <f>HYPERLINK("https://klasma.github.io/Logging_HARJEDALEN/klagomål/A 43777-2022.docx")</f>
        <v/>
      </c>
      <c r="W13">
        <f>HYPERLINK("https://klasma.github.io/Logging_HARJEDALEN/klagomålsmail/A 43777-2022.docx")</f>
        <v/>
      </c>
      <c r="X13">
        <f>HYPERLINK("https://klasma.github.io/Logging_HARJEDALEN/tillsyn/A 43777-2022.docx")</f>
        <v/>
      </c>
      <c r="Y13">
        <f>HYPERLINK("https://klasma.github.io/Logging_HARJEDALEN/tillsynsmail/A 43777-2022.docx")</f>
        <v/>
      </c>
    </row>
    <row r="14" ht="15" customHeight="1">
      <c r="A14" t="inlineStr">
        <is>
          <t>A 67786-2020</t>
        </is>
      </c>
      <c r="B14" s="1" t="n">
        <v>44182</v>
      </c>
      <c r="C14" s="1" t="n">
        <v>45181</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f>
        <v/>
      </c>
      <c r="T14">
        <f>HYPERLINK("https://klasma.github.io/Logging_HARJEDALEN/kartor/A 67786-2020.png")</f>
        <v/>
      </c>
      <c r="U14">
        <f>HYPERLINK("https://klasma.github.io/Logging_HARJEDALEN/knärot/A 67786-2020.png")</f>
        <v/>
      </c>
      <c r="V14">
        <f>HYPERLINK("https://klasma.github.io/Logging_HARJEDALEN/klagomål/A 67786-2020.docx")</f>
        <v/>
      </c>
      <c r="W14">
        <f>HYPERLINK("https://klasma.github.io/Logging_HARJEDALEN/klagomålsmail/A 67786-2020.docx")</f>
        <v/>
      </c>
      <c r="X14">
        <f>HYPERLINK("https://klasma.github.io/Logging_HARJEDALEN/tillsyn/A 67786-2020.docx")</f>
        <v/>
      </c>
      <c r="Y14">
        <f>HYPERLINK("https://klasma.github.io/Logging_HARJEDALEN/tillsynsmail/A 67786-2020.docx")</f>
        <v/>
      </c>
    </row>
    <row r="15" ht="15" customHeight="1">
      <c r="A15" t="inlineStr">
        <is>
          <t>A 69055-2019</t>
        </is>
      </c>
      <c r="B15" s="1" t="n">
        <v>43826</v>
      </c>
      <c r="C15" s="1" t="n">
        <v>45181</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f>
        <v/>
      </c>
      <c r="T15">
        <f>HYPERLINK("https://klasma.github.io/Logging_HARJEDALEN/kartor/A 69055-2019.png")</f>
        <v/>
      </c>
      <c r="V15">
        <f>HYPERLINK("https://klasma.github.io/Logging_HARJEDALEN/klagomål/A 69055-2019.docx")</f>
        <v/>
      </c>
      <c r="W15">
        <f>HYPERLINK("https://klasma.github.io/Logging_HARJEDALEN/klagomålsmail/A 69055-2019.docx")</f>
        <v/>
      </c>
      <c r="X15">
        <f>HYPERLINK("https://klasma.github.io/Logging_HARJEDALEN/tillsyn/A 69055-2019.docx")</f>
        <v/>
      </c>
      <c r="Y15">
        <f>HYPERLINK("https://klasma.github.io/Logging_HARJEDALEN/tillsynsmail/A 69055-2019.docx")</f>
        <v/>
      </c>
    </row>
    <row r="16" ht="15" customHeight="1">
      <c r="A16" t="inlineStr">
        <is>
          <t>A 42342-2022</t>
        </is>
      </c>
      <c r="B16" s="1" t="n">
        <v>44831</v>
      </c>
      <c r="C16" s="1" t="n">
        <v>45181</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45181</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45181</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45181</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45181</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45181</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17747-2022</t>
        </is>
      </c>
      <c r="B22" s="1" t="n">
        <v>44680</v>
      </c>
      <c r="C22" s="1" t="n">
        <v>45181</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f>
        <v/>
      </c>
      <c r="T22">
        <f>HYPERLINK("https://klasma.github.io/Logging_HARJEDALEN/kartor/A 17747-2022.png")</f>
        <v/>
      </c>
      <c r="V22">
        <f>HYPERLINK("https://klasma.github.io/Logging_HARJEDALEN/klagomål/A 17747-2022.docx")</f>
        <v/>
      </c>
      <c r="W22">
        <f>HYPERLINK("https://klasma.github.io/Logging_HARJEDALEN/klagomålsmail/A 17747-2022.docx")</f>
        <v/>
      </c>
      <c r="X22">
        <f>HYPERLINK("https://klasma.github.io/Logging_HARJEDALEN/tillsyn/A 17747-2022.docx")</f>
        <v/>
      </c>
      <c r="Y22">
        <f>HYPERLINK("https://klasma.github.io/Logging_HARJEDALEN/tillsynsmail/A 17747-2022.docx")</f>
        <v/>
      </c>
    </row>
    <row r="23" ht="15" customHeight="1">
      <c r="A23" t="inlineStr">
        <is>
          <t>A 67953-2020</t>
        </is>
      </c>
      <c r="B23" s="1" t="n">
        <v>44182</v>
      </c>
      <c r="C23" s="1" t="n">
        <v>45181</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f>
        <v/>
      </c>
      <c r="T23">
        <f>HYPERLINK("https://klasma.github.io/Logging_HARJEDALEN/kartor/A 67953-2020.png")</f>
        <v/>
      </c>
      <c r="V23">
        <f>HYPERLINK("https://klasma.github.io/Logging_HARJEDALEN/klagomål/A 67953-2020.docx")</f>
        <v/>
      </c>
      <c r="W23">
        <f>HYPERLINK("https://klasma.github.io/Logging_HARJEDALEN/klagomålsmail/A 67953-2020.docx")</f>
        <v/>
      </c>
      <c r="X23">
        <f>HYPERLINK("https://klasma.github.io/Logging_HARJEDALEN/tillsyn/A 67953-2020.docx")</f>
        <v/>
      </c>
      <c r="Y23">
        <f>HYPERLINK("https://klasma.github.io/Logging_HARJEDALEN/tillsynsmail/A 67953-2020.docx")</f>
        <v/>
      </c>
    </row>
    <row r="24" ht="15" customHeight="1">
      <c r="A24" t="inlineStr">
        <is>
          <t>A 10261-2021</t>
        </is>
      </c>
      <c r="B24" s="1" t="n">
        <v>44256</v>
      </c>
      <c r="C24" s="1" t="n">
        <v>45181</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f>
        <v/>
      </c>
      <c r="T24">
        <f>HYPERLINK("https://klasma.github.io/Logging_HARJEDALEN/kartor/A 10261-2021.png")</f>
        <v/>
      </c>
      <c r="V24">
        <f>HYPERLINK("https://klasma.github.io/Logging_HARJEDALEN/klagomål/A 10261-2021.docx")</f>
        <v/>
      </c>
      <c r="W24">
        <f>HYPERLINK("https://klasma.github.io/Logging_HARJEDALEN/klagomålsmail/A 10261-2021.docx")</f>
        <v/>
      </c>
      <c r="X24">
        <f>HYPERLINK("https://klasma.github.io/Logging_HARJEDALEN/tillsyn/A 10261-2021.docx")</f>
        <v/>
      </c>
      <c r="Y24">
        <f>HYPERLINK("https://klasma.github.io/Logging_HARJEDALEN/tillsynsmail/A 10261-2021.docx")</f>
        <v/>
      </c>
    </row>
    <row r="25" ht="15" customHeight="1">
      <c r="A25" t="inlineStr">
        <is>
          <t>A 28811-2022</t>
        </is>
      </c>
      <c r="B25" s="1" t="n">
        <v>44748</v>
      </c>
      <c r="C25" s="1" t="n">
        <v>45181</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45181</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45181</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45181</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45181</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45181</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18916-2022</t>
        </is>
      </c>
      <c r="B31" s="1" t="n">
        <v>44690</v>
      </c>
      <c r="C31" s="1" t="n">
        <v>45181</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f>
        <v/>
      </c>
      <c r="T31">
        <f>HYPERLINK("https://klasma.github.io/Logging_HARJEDALEN/kartor/A 18916-2022.png")</f>
        <v/>
      </c>
      <c r="U31">
        <f>HYPERLINK("https://klasma.github.io/Logging_HARJEDALEN/knärot/A 18916-2022.png")</f>
        <v/>
      </c>
      <c r="V31">
        <f>HYPERLINK("https://klasma.github.io/Logging_HARJEDALEN/klagomål/A 18916-2022.docx")</f>
        <v/>
      </c>
      <c r="W31">
        <f>HYPERLINK("https://klasma.github.io/Logging_HARJEDALEN/klagomålsmail/A 18916-2022.docx")</f>
        <v/>
      </c>
      <c r="X31">
        <f>HYPERLINK("https://klasma.github.io/Logging_HARJEDALEN/tillsyn/A 18916-2022.docx")</f>
        <v/>
      </c>
      <c r="Y31">
        <f>HYPERLINK("https://klasma.github.io/Logging_HARJEDALEN/tillsynsmail/A 18916-2022.docx")</f>
        <v/>
      </c>
    </row>
    <row r="32" ht="15" customHeight="1">
      <c r="A32" t="inlineStr">
        <is>
          <t>A 31328-2022</t>
        </is>
      </c>
      <c r="B32" s="1" t="n">
        <v>44774</v>
      </c>
      <c r="C32" s="1" t="n">
        <v>45181</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f>
        <v/>
      </c>
      <c r="T32">
        <f>HYPERLINK("https://klasma.github.io/Logging_HARJEDALEN/kartor/A 31328-2022.png")</f>
        <v/>
      </c>
      <c r="V32">
        <f>HYPERLINK("https://klasma.github.io/Logging_HARJEDALEN/klagomål/A 31328-2022.docx")</f>
        <v/>
      </c>
      <c r="W32">
        <f>HYPERLINK("https://klasma.github.io/Logging_HARJEDALEN/klagomålsmail/A 31328-2022.docx")</f>
        <v/>
      </c>
      <c r="X32">
        <f>HYPERLINK("https://klasma.github.io/Logging_HARJEDALEN/tillsyn/A 31328-2022.docx")</f>
        <v/>
      </c>
      <c r="Y32">
        <f>HYPERLINK("https://klasma.github.io/Logging_HARJEDALEN/tillsynsmail/A 31328-2022.docx")</f>
        <v/>
      </c>
    </row>
    <row r="33" ht="15" customHeight="1">
      <c r="A33" t="inlineStr">
        <is>
          <t>A 38535-2019</t>
        </is>
      </c>
      <c r="B33" s="1" t="n">
        <v>43685</v>
      </c>
      <c r="C33" s="1" t="n">
        <v>45181</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f>
        <v/>
      </c>
      <c r="T33">
        <f>HYPERLINK("https://klasma.github.io/Logging_HARJEDALEN/kartor/A 38535-2019.png")</f>
        <v/>
      </c>
      <c r="U33">
        <f>HYPERLINK("https://klasma.github.io/Logging_HARJEDALEN/knärot/A 38535-2019.png")</f>
        <v/>
      </c>
      <c r="V33">
        <f>HYPERLINK("https://klasma.github.io/Logging_HARJEDALEN/klagomål/A 38535-2019.docx")</f>
        <v/>
      </c>
      <c r="W33">
        <f>HYPERLINK("https://klasma.github.io/Logging_HARJEDALEN/klagomålsmail/A 38535-2019.docx")</f>
        <v/>
      </c>
      <c r="X33">
        <f>HYPERLINK("https://klasma.github.io/Logging_HARJEDALEN/tillsyn/A 38535-2019.docx")</f>
        <v/>
      </c>
      <c r="Y33">
        <f>HYPERLINK("https://klasma.github.io/Logging_HARJEDALEN/tillsynsmail/A 38535-2019.docx")</f>
        <v/>
      </c>
    </row>
    <row r="34" ht="15" customHeight="1">
      <c r="A34" t="inlineStr">
        <is>
          <t>A 51061-2019</t>
        </is>
      </c>
      <c r="B34" s="1" t="n">
        <v>43739</v>
      </c>
      <c r="C34" s="1" t="n">
        <v>45181</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f>
        <v/>
      </c>
      <c r="T34">
        <f>HYPERLINK("https://klasma.github.io/Logging_HARJEDALEN/kartor/A 51061-2019.png")</f>
        <v/>
      </c>
      <c r="V34">
        <f>HYPERLINK("https://klasma.github.io/Logging_HARJEDALEN/klagomål/A 51061-2019.docx")</f>
        <v/>
      </c>
      <c r="W34">
        <f>HYPERLINK("https://klasma.github.io/Logging_HARJEDALEN/klagomålsmail/A 51061-2019.docx")</f>
        <v/>
      </c>
      <c r="X34">
        <f>HYPERLINK("https://klasma.github.io/Logging_HARJEDALEN/tillsyn/A 51061-2019.docx")</f>
        <v/>
      </c>
      <c r="Y34">
        <f>HYPERLINK("https://klasma.github.io/Logging_HARJEDALEN/tillsynsmail/A 51061-2019.docx")</f>
        <v/>
      </c>
    </row>
    <row r="35" ht="15" customHeight="1">
      <c r="A35" t="inlineStr">
        <is>
          <t>A 55158-2019</t>
        </is>
      </c>
      <c r="B35" s="1" t="n">
        <v>43756</v>
      </c>
      <c r="C35" s="1" t="n">
        <v>45181</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f>
        <v/>
      </c>
      <c r="T35">
        <f>HYPERLINK("https://klasma.github.io/Logging_HARJEDALEN/kartor/A 55158-2019.png")</f>
        <v/>
      </c>
      <c r="V35">
        <f>HYPERLINK("https://klasma.github.io/Logging_HARJEDALEN/klagomål/A 55158-2019.docx")</f>
        <v/>
      </c>
      <c r="W35">
        <f>HYPERLINK("https://klasma.github.io/Logging_HARJEDALEN/klagomålsmail/A 55158-2019.docx")</f>
        <v/>
      </c>
      <c r="X35">
        <f>HYPERLINK("https://klasma.github.io/Logging_HARJEDALEN/tillsyn/A 55158-2019.docx")</f>
        <v/>
      </c>
      <c r="Y35">
        <f>HYPERLINK("https://klasma.github.io/Logging_HARJEDALEN/tillsynsmail/A 55158-2019.docx")</f>
        <v/>
      </c>
    </row>
    <row r="36" ht="15" customHeight="1">
      <c r="A36" t="inlineStr">
        <is>
          <t>A 17749-2022</t>
        </is>
      </c>
      <c r="B36" s="1" t="n">
        <v>44680</v>
      </c>
      <c r="C36" s="1" t="n">
        <v>45181</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f>
        <v/>
      </c>
      <c r="T36">
        <f>HYPERLINK("https://klasma.github.io/Logging_HARJEDALEN/kartor/A 17749-2022.png")</f>
        <v/>
      </c>
      <c r="V36">
        <f>HYPERLINK("https://klasma.github.io/Logging_HARJEDALEN/klagomål/A 17749-2022.docx")</f>
        <v/>
      </c>
      <c r="W36">
        <f>HYPERLINK("https://klasma.github.io/Logging_HARJEDALEN/klagomålsmail/A 17749-2022.docx")</f>
        <v/>
      </c>
      <c r="X36">
        <f>HYPERLINK("https://klasma.github.io/Logging_HARJEDALEN/tillsyn/A 17749-2022.docx")</f>
        <v/>
      </c>
      <c r="Y36">
        <f>HYPERLINK("https://klasma.github.io/Logging_HARJEDALEN/tillsynsmail/A 17749-2022.docx")</f>
        <v/>
      </c>
    </row>
    <row r="37" ht="15" customHeight="1">
      <c r="A37" t="inlineStr">
        <is>
          <t>A 174-2021</t>
        </is>
      </c>
      <c r="B37" s="1" t="n">
        <v>44200</v>
      </c>
      <c r="C37" s="1" t="n">
        <v>45181</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f>
        <v/>
      </c>
      <c r="T37">
        <f>HYPERLINK("https://klasma.github.io/Logging_HARJEDALEN/kartor/A 174-2021.png")</f>
        <v/>
      </c>
      <c r="V37">
        <f>HYPERLINK("https://klasma.github.io/Logging_HARJEDALEN/klagomål/A 174-2021.docx")</f>
        <v/>
      </c>
      <c r="W37">
        <f>HYPERLINK("https://klasma.github.io/Logging_HARJEDALEN/klagomålsmail/A 174-2021.docx")</f>
        <v/>
      </c>
      <c r="X37">
        <f>HYPERLINK("https://klasma.github.io/Logging_HARJEDALEN/tillsyn/A 174-2021.docx")</f>
        <v/>
      </c>
      <c r="Y37">
        <f>HYPERLINK("https://klasma.github.io/Logging_HARJEDALEN/tillsynsmail/A 174-2021.docx")</f>
        <v/>
      </c>
    </row>
    <row r="38" ht="15" customHeight="1">
      <c r="A38" t="inlineStr">
        <is>
          <t>A 65905-2021</t>
        </is>
      </c>
      <c r="B38" s="1" t="n">
        <v>44517</v>
      </c>
      <c r="C38" s="1" t="n">
        <v>45181</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f>
        <v/>
      </c>
      <c r="T38">
        <f>HYPERLINK("https://klasma.github.io/Logging_HARJEDALEN/kartor/A 65905-2021.png")</f>
        <v/>
      </c>
      <c r="V38">
        <f>HYPERLINK("https://klasma.github.io/Logging_HARJEDALEN/klagomål/A 65905-2021.docx")</f>
        <v/>
      </c>
      <c r="W38">
        <f>HYPERLINK("https://klasma.github.io/Logging_HARJEDALEN/klagomålsmail/A 65905-2021.docx")</f>
        <v/>
      </c>
      <c r="X38">
        <f>HYPERLINK("https://klasma.github.io/Logging_HARJEDALEN/tillsyn/A 65905-2021.docx")</f>
        <v/>
      </c>
      <c r="Y38">
        <f>HYPERLINK("https://klasma.github.io/Logging_HARJEDALEN/tillsynsmail/A 65905-2021.docx")</f>
        <v/>
      </c>
    </row>
    <row r="39" ht="15" customHeight="1">
      <c r="A39" t="inlineStr">
        <is>
          <t>A 74002-2021</t>
        </is>
      </c>
      <c r="B39" s="1" t="n">
        <v>44553</v>
      </c>
      <c r="C39" s="1" t="n">
        <v>45181</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f>
        <v/>
      </c>
      <c r="T39">
        <f>HYPERLINK("https://klasma.github.io/Logging_HARJEDALEN/kartor/A 74002-2021.png")</f>
        <v/>
      </c>
      <c r="V39">
        <f>HYPERLINK("https://klasma.github.io/Logging_HARJEDALEN/klagomål/A 74002-2021.docx")</f>
        <v/>
      </c>
      <c r="W39">
        <f>HYPERLINK("https://klasma.github.io/Logging_HARJEDALEN/klagomålsmail/A 74002-2021.docx")</f>
        <v/>
      </c>
      <c r="X39">
        <f>HYPERLINK("https://klasma.github.io/Logging_HARJEDALEN/tillsyn/A 74002-2021.docx")</f>
        <v/>
      </c>
      <c r="Y39">
        <f>HYPERLINK("https://klasma.github.io/Logging_HARJEDALEN/tillsynsmail/A 74002-2021.docx")</f>
        <v/>
      </c>
    </row>
    <row r="40" ht="15" customHeight="1">
      <c r="A40" t="inlineStr">
        <is>
          <t>A 25562-2023</t>
        </is>
      </c>
      <c r="B40" s="1" t="n">
        <v>45082</v>
      </c>
      <c r="C40" s="1" t="n">
        <v>45181</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f>
        <v/>
      </c>
      <c r="T40">
        <f>HYPERLINK("https://klasma.github.io/Logging_HARJEDALEN/kartor/A 25562-2023.png")</f>
        <v/>
      </c>
      <c r="V40">
        <f>HYPERLINK("https://klasma.github.io/Logging_HARJEDALEN/klagomål/A 25562-2023.docx")</f>
        <v/>
      </c>
      <c r="W40">
        <f>HYPERLINK("https://klasma.github.io/Logging_HARJEDALEN/klagomålsmail/A 25562-2023.docx")</f>
        <v/>
      </c>
      <c r="X40">
        <f>HYPERLINK("https://klasma.github.io/Logging_HARJEDALEN/tillsyn/A 25562-2023.docx")</f>
        <v/>
      </c>
      <c r="Y40">
        <f>HYPERLINK("https://klasma.github.io/Logging_HARJEDALEN/tillsynsmail/A 25562-2023.docx")</f>
        <v/>
      </c>
    </row>
    <row r="41" ht="15" customHeight="1">
      <c r="A41" t="inlineStr">
        <is>
          <t>A 4916-2019</t>
        </is>
      </c>
      <c r="B41" s="1" t="n">
        <v>43479</v>
      </c>
      <c r="C41" s="1" t="n">
        <v>45181</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f>
        <v/>
      </c>
      <c r="T41">
        <f>HYPERLINK("https://klasma.github.io/Logging_HARJEDALEN/kartor/A 4916-2019.png")</f>
        <v/>
      </c>
      <c r="V41">
        <f>HYPERLINK("https://klasma.github.io/Logging_HARJEDALEN/klagomål/A 4916-2019.docx")</f>
        <v/>
      </c>
      <c r="W41">
        <f>HYPERLINK("https://klasma.github.io/Logging_HARJEDALEN/klagomålsmail/A 4916-2019.docx")</f>
        <v/>
      </c>
      <c r="X41">
        <f>HYPERLINK("https://klasma.github.io/Logging_HARJEDALEN/tillsyn/A 4916-2019.docx")</f>
        <v/>
      </c>
      <c r="Y41">
        <f>HYPERLINK("https://klasma.github.io/Logging_HARJEDALEN/tillsynsmail/A 4916-2019.docx")</f>
        <v/>
      </c>
    </row>
    <row r="42" ht="15" customHeight="1">
      <c r="A42" t="inlineStr">
        <is>
          <t>A 33422-2021</t>
        </is>
      </c>
      <c r="B42" s="1" t="n">
        <v>44377</v>
      </c>
      <c r="C42" s="1" t="n">
        <v>45181</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f>
        <v/>
      </c>
      <c r="T42">
        <f>HYPERLINK("https://klasma.github.io/Logging_HARJEDALEN/kartor/A 33422-2021.png")</f>
        <v/>
      </c>
      <c r="V42">
        <f>HYPERLINK("https://klasma.github.io/Logging_HARJEDALEN/klagomål/A 33422-2021.docx")</f>
        <v/>
      </c>
      <c r="W42">
        <f>HYPERLINK("https://klasma.github.io/Logging_HARJEDALEN/klagomålsmail/A 33422-2021.docx")</f>
        <v/>
      </c>
      <c r="X42">
        <f>HYPERLINK("https://klasma.github.io/Logging_HARJEDALEN/tillsyn/A 33422-2021.docx")</f>
        <v/>
      </c>
      <c r="Y42">
        <f>HYPERLINK("https://klasma.github.io/Logging_HARJEDALEN/tillsynsmail/A 33422-2021.docx")</f>
        <v/>
      </c>
    </row>
    <row r="43" ht="15" customHeight="1">
      <c r="A43" t="inlineStr">
        <is>
          <t>A 74075-2021</t>
        </is>
      </c>
      <c r="B43" s="1" t="n">
        <v>44553</v>
      </c>
      <c r="C43" s="1" t="n">
        <v>45181</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f>
        <v/>
      </c>
      <c r="T43">
        <f>HYPERLINK("https://klasma.github.io/Logging_HARJEDALEN/kartor/A 74075-2021.png")</f>
        <v/>
      </c>
      <c r="V43">
        <f>HYPERLINK("https://klasma.github.io/Logging_HARJEDALEN/klagomål/A 74075-2021.docx")</f>
        <v/>
      </c>
      <c r="W43">
        <f>HYPERLINK("https://klasma.github.io/Logging_HARJEDALEN/klagomålsmail/A 74075-2021.docx")</f>
        <v/>
      </c>
      <c r="X43">
        <f>HYPERLINK("https://klasma.github.io/Logging_HARJEDALEN/tillsyn/A 74075-2021.docx")</f>
        <v/>
      </c>
      <c r="Y43">
        <f>HYPERLINK("https://klasma.github.io/Logging_HARJEDALEN/tillsynsmail/A 74075-2021.docx")</f>
        <v/>
      </c>
    </row>
    <row r="44" ht="15" customHeight="1">
      <c r="A44" t="inlineStr">
        <is>
          <t>A 62655-2022</t>
        </is>
      </c>
      <c r="B44" s="1" t="n">
        <v>44925</v>
      </c>
      <c r="C44" s="1" t="n">
        <v>45181</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f>
        <v/>
      </c>
      <c r="T44">
        <f>HYPERLINK("https://klasma.github.io/Logging_HARJEDALEN/kartor/A 62655-2022.png")</f>
        <v/>
      </c>
      <c r="V44">
        <f>HYPERLINK("https://klasma.github.io/Logging_HARJEDALEN/klagomål/A 62655-2022.docx")</f>
        <v/>
      </c>
      <c r="W44">
        <f>HYPERLINK("https://klasma.github.io/Logging_HARJEDALEN/klagomålsmail/A 62655-2022.docx")</f>
        <v/>
      </c>
      <c r="X44">
        <f>HYPERLINK("https://klasma.github.io/Logging_HARJEDALEN/tillsyn/A 62655-2022.docx")</f>
        <v/>
      </c>
      <c r="Y44">
        <f>HYPERLINK("https://klasma.github.io/Logging_HARJEDALEN/tillsynsmail/A 62655-2022.docx")</f>
        <v/>
      </c>
    </row>
    <row r="45" ht="15" customHeight="1">
      <c r="A45" t="inlineStr">
        <is>
          <t>A 44258-2018</t>
        </is>
      </c>
      <c r="B45" s="1" t="n">
        <v>43360</v>
      </c>
      <c r="C45" s="1" t="n">
        <v>45181</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f>
        <v/>
      </c>
      <c r="T45">
        <f>HYPERLINK("https://klasma.github.io/Logging_HARJEDALEN/kartor/A 44258-2018.png")</f>
        <v/>
      </c>
      <c r="V45">
        <f>HYPERLINK("https://klasma.github.io/Logging_HARJEDALEN/klagomål/A 44258-2018.docx")</f>
        <v/>
      </c>
      <c r="W45">
        <f>HYPERLINK("https://klasma.github.io/Logging_HARJEDALEN/klagomålsmail/A 44258-2018.docx")</f>
        <v/>
      </c>
      <c r="X45">
        <f>HYPERLINK("https://klasma.github.io/Logging_HARJEDALEN/tillsyn/A 44258-2018.docx")</f>
        <v/>
      </c>
      <c r="Y45">
        <f>HYPERLINK("https://klasma.github.io/Logging_HARJEDALEN/tillsynsmail/A 44258-2018.docx")</f>
        <v/>
      </c>
    </row>
    <row r="46" ht="15" customHeight="1">
      <c r="A46" t="inlineStr">
        <is>
          <t>A 12810-2019</t>
        </is>
      </c>
      <c r="B46" s="1" t="n">
        <v>43525</v>
      </c>
      <c r="C46" s="1" t="n">
        <v>45181</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f>
        <v/>
      </c>
      <c r="T46">
        <f>HYPERLINK("https://klasma.github.io/Logging_HARJEDALEN/kartor/A 12810-2019.png")</f>
        <v/>
      </c>
      <c r="V46">
        <f>HYPERLINK("https://klasma.github.io/Logging_HARJEDALEN/klagomål/A 12810-2019.docx")</f>
        <v/>
      </c>
      <c r="W46">
        <f>HYPERLINK("https://klasma.github.io/Logging_HARJEDALEN/klagomålsmail/A 12810-2019.docx")</f>
        <v/>
      </c>
      <c r="X46">
        <f>HYPERLINK("https://klasma.github.io/Logging_HARJEDALEN/tillsyn/A 12810-2019.docx")</f>
        <v/>
      </c>
      <c r="Y46">
        <f>HYPERLINK("https://klasma.github.io/Logging_HARJEDALEN/tillsynsmail/A 12810-2019.docx")</f>
        <v/>
      </c>
    </row>
    <row r="47" ht="15" customHeight="1">
      <c r="A47" t="inlineStr">
        <is>
          <t>A 32502-2019</t>
        </is>
      </c>
      <c r="B47" s="1" t="n">
        <v>43644</v>
      </c>
      <c r="C47" s="1" t="n">
        <v>45181</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f>
        <v/>
      </c>
      <c r="T47">
        <f>HYPERLINK("https://klasma.github.io/Logging_HARJEDALEN/kartor/A 32502-2019.png")</f>
        <v/>
      </c>
      <c r="V47">
        <f>HYPERLINK("https://klasma.github.io/Logging_HARJEDALEN/klagomål/A 32502-2019.docx")</f>
        <v/>
      </c>
      <c r="W47">
        <f>HYPERLINK("https://klasma.github.io/Logging_HARJEDALEN/klagomålsmail/A 32502-2019.docx")</f>
        <v/>
      </c>
      <c r="X47">
        <f>HYPERLINK("https://klasma.github.io/Logging_HARJEDALEN/tillsyn/A 32502-2019.docx")</f>
        <v/>
      </c>
      <c r="Y47">
        <f>HYPERLINK("https://klasma.github.io/Logging_HARJEDALEN/tillsynsmail/A 32502-2019.docx")</f>
        <v/>
      </c>
    </row>
    <row r="48" ht="15" customHeight="1">
      <c r="A48" t="inlineStr">
        <is>
          <t>A 42828-2021</t>
        </is>
      </c>
      <c r="B48" s="1" t="n">
        <v>44430</v>
      </c>
      <c r="C48" s="1" t="n">
        <v>45181</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f>
        <v/>
      </c>
      <c r="T48">
        <f>HYPERLINK("https://klasma.github.io/Logging_HARJEDALEN/kartor/A 42828-2021.png")</f>
        <v/>
      </c>
      <c r="V48">
        <f>HYPERLINK("https://klasma.github.io/Logging_HARJEDALEN/klagomål/A 42828-2021.docx")</f>
        <v/>
      </c>
      <c r="W48">
        <f>HYPERLINK("https://klasma.github.io/Logging_HARJEDALEN/klagomålsmail/A 42828-2021.docx")</f>
        <v/>
      </c>
      <c r="X48">
        <f>HYPERLINK("https://klasma.github.io/Logging_HARJEDALEN/tillsyn/A 42828-2021.docx")</f>
        <v/>
      </c>
      <c r="Y48">
        <f>HYPERLINK("https://klasma.github.io/Logging_HARJEDALEN/tillsynsmail/A 42828-2021.docx")</f>
        <v/>
      </c>
    </row>
    <row r="49" ht="15" customHeight="1">
      <c r="A49" t="inlineStr">
        <is>
          <t>A 74070-2021</t>
        </is>
      </c>
      <c r="B49" s="1" t="n">
        <v>44553</v>
      </c>
      <c r="C49" s="1" t="n">
        <v>45181</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f>
        <v/>
      </c>
      <c r="T49">
        <f>HYPERLINK("https://klasma.github.io/Logging_HARJEDALEN/kartor/A 74070-2021.png")</f>
        <v/>
      </c>
      <c r="V49">
        <f>HYPERLINK("https://klasma.github.io/Logging_HARJEDALEN/klagomål/A 74070-2021.docx")</f>
        <v/>
      </c>
      <c r="W49">
        <f>HYPERLINK("https://klasma.github.io/Logging_HARJEDALEN/klagomålsmail/A 74070-2021.docx")</f>
        <v/>
      </c>
      <c r="X49">
        <f>HYPERLINK("https://klasma.github.io/Logging_HARJEDALEN/tillsyn/A 74070-2021.docx")</f>
        <v/>
      </c>
      <c r="Y49">
        <f>HYPERLINK("https://klasma.github.io/Logging_HARJEDALEN/tillsynsmail/A 74070-2021.docx")</f>
        <v/>
      </c>
    </row>
    <row r="50" ht="15" customHeight="1">
      <c r="A50" t="inlineStr">
        <is>
          <t>A 13987-2022</t>
        </is>
      </c>
      <c r="B50" s="1" t="n">
        <v>44650</v>
      </c>
      <c r="C50" s="1" t="n">
        <v>45181</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f>
        <v/>
      </c>
      <c r="T50">
        <f>HYPERLINK("https://klasma.github.io/Logging_HARJEDALEN/kartor/A 13987-2022.png")</f>
        <v/>
      </c>
      <c r="V50">
        <f>HYPERLINK("https://klasma.github.io/Logging_HARJEDALEN/klagomål/A 13987-2022.docx")</f>
        <v/>
      </c>
      <c r="W50">
        <f>HYPERLINK("https://klasma.github.io/Logging_HARJEDALEN/klagomålsmail/A 13987-2022.docx")</f>
        <v/>
      </c>
      <c r="X50">
        <f>HYPERLINK("https://klasma.github.io/Logging_HARJEDALEN/tillsyn/A 13987-2022.docx")</f>
        <v/>
      </c>
      <c r="Y50">
        <f>HYPERLINK("https://klasma.github.io/Logging_HARJEDALEN/tillsynsmail/A 13987-2022.docx")</f>
        <v/>
      </c>
    </row>
    <row r="51" ht="15" customHeight="1">
      <c r="A51" t="inlineStr">
        <is>
          <t>A 14058-2023</t>
        </is>
      </c>
      <c r="B51" s="1" t="n">
        <v>45007</v>
      </c>
      <c r="C51" s="1" t="n">
        <v>45181</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f>
        <v/>
      </c>
      <c r="T51">
        <f>HYPERLINK("https://klasma.github.io/Logging_HARJEDALEN/kartor/A 14058-2023.png")</f>
        <v/>
      </c>
      <c r="V51">
        <f>HYPERLINK("https://klasma.github.io/Logging_HARJEDALEN/klagomål/A 14058-2023.docx")</f>
        <v/>
      </c>
      <c r="W51">
        <f>HYPERLINK("https://klasma.github.io/Logging_HARJEDALEN/klagomålsmail/A 14058-2023.docx")</f>
        <v/>
      </c>
      <c r="X51">
        <f>HYPERLINK("https://klasma.github.io/Logging_HARJEDALEN/tillsyn/A 14058-2023.docx")</f>
        <v/>
      </c>
      <c r="Y51">
        <f>HYPERLINK("https://klasma.github.io/Logging_HARJEDALEN/tillsynsmail/A 14058-2023.docx")</f>
        <v/>
      </c>
    </row>
    <row r="52" ht="15" customHeight="1">
      <c r="A52" t="inlineStr">
        <is>
          <t>A 32501-2019</t>
        </is>
      </c>
      <c r="B52" s="1" t="n">
        <v>43644</v>
      </c>
      <c r="C52" s="1" t="n">
        <v>45181</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f>
        <v/>
      </c>
      <c r="T52">
        <f>HYPERLINK("https://klasma.github.io/Logging_HARJEDALEN/kartor/A 32501-2019.png")</f>
        <v/>
      </c>
      <c r="V52">
        <f>HYPERLINK("https://klasma.github.io/Logging_HARJEDALEN/klagomål/A 32501-2019.docx")</f>
        <v/>
      </c>
      <c r="W52">
        <f>HYPERLINK("https://klasma.github.io/Logging_HARJEDALEN/klagomålsmail/A 32501-2019.docx")</f>
        <v/>
      </c>
      <c r="X52">
        <f>HYPERLINK("https://klasma.github.io/Logging_HARJEDALEN/tillsyn/A 32501-2019.docx")</f>
        <v/>
      </c>
      <c r="Y52">
        <f>HYPERLINK("https://klasma.github.io/Logging_HARJEDALEN/tillsynsmail/A 32501-2019.docx")</f>
        <v/>
      </c>
    </row>
    <row r="53" ht="15" customHeight="1">
      <c r="A53" t="inlineStr">
        <is>
          <t>A 38530-2019</t>
        </is>
      </c>
      <c r="B53" s="1" t="n">
        <v>43685</v>
      </c>
      <c r="C53" s="1" t="n">
        <v>45181</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f>
        <v/>
      </c>
      <c r="T53">
        <f>HYPERLINK("https://klasma.github.io/Logging_HARJEDALEN/kartor/A 38530-2019.png")</f>
        <v/>
      </c>
      <c r="V53">
        <f>HYPERLINK("https://klasma.github.io/Logging_HARJEDALEN/klagomål/A 38530-2019.docx")</f>
        <v/>
      </c>
      <c r="W53">
        <f>HYPERLINK("https://klasma.github.io/Logging_HARJEDALEN/klagomålsmail/A 38530-2019.docx")</f>
        <v/>
      </c>
      <c r="X53">
        <f>HYPERLINK("https://klasma.github.io/Logging_HARJEDALEN/tillsyn/A 38530-2019.docx")</f>
        <v/>
      </c>
      <c r="Y53">
        <f>HYPERLINK("https://klasma.github.io/Logging_HARJEDALEN/tillsynsmail/A 38530-2019.docx")</f>
        <v/>
      </c>
    </row>
    <row r="54" ht="15" customHeight="1">
      <c r="A54" t="inlineStr">
        <is>
          <t>A 7732-2021</t>
        </is>
      </c>
      <c r="B54" s="1" t="n">
        <v>44242</v>
      </c>
      <c r="C54" s="1" t="n">
        <v>45181</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f>
        <v/>
      </c>
      <c r="T54">
        <f>HYPERLINK("https://klasma.github.io/Logging_HARJEDALEN/kartor/A 7732-2021.png")</f>
        <v/>
      </c>
      <c r="V54">
        <f>HYPERLINK("https://klasma.github.io/Logging_HARJEDALEN/klagomål/A 7732-2021.docx")</f>
        <v/>
      </c>
      <c r="W54">
        <f>HYPERLINK("https://klasma.github.io/Logging_HARJEDALEN/klagomålsmail/A 7732-2021.docx")</f>
        <v/>
      </c>
      <c r="X54">
        <f>HYPERLINK("https://klasma.github.io/Logging_HARJEDALEN/tillsyn/A 7732-2021.docx")</f>
        <v/>
      </c>
      <c r="Y54">
        <f>HYPERLINK("https://klasma.github.io/Logging_HARJEDALEN/tillsynsmail/A 7732-2021.docx")</f>
        <v/>
      </c>
    </row>
    <row r="55" ht="15" customHeight="1">
      <c r="A55" t="inlineStr">
        <is>
          <t>A 10023-2023</t>
        </is>
      </c>
      <c r="B55" s="1" t="n">
        <v>44979</v>
      </c>
      <c r="C55" s="1" t="n">
        <v>45181</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f>
        <v/>
      </c>
      <c r="T55">
        <f>HYPERLINK("https://klasma.github.io/Logging_HARJEDALEN/kartor/A 10023-2023.png")</f>
        <v/>
      </c>
      <c r="V55">
        <f>HYPERLINK("https://klasma.github.io/Logging_HARJEDALEN/klagomål/A 10023-2023.docx")</f>
        <v/>
      </c>
      <c r="W55">
        <f>HYPERLINK("https://klasma.github.io/Logging_HARJEDALEN/klagomålsmail/A 10023-2023.docx")</f>
        <v/>
      </c>
      <c r="X55">
        <f>HYPERLINK("https://klasma.github.io/Logging_HARJEDALEN/tillsyn/A 10023-2023.docx")</f>
        <v/>
      </c>
      <c r="Y55">
        <f>HYPERLINK("https://klasma.github.io/Logging_HARJEDALEN/tillsynsmail/A 10023-2023.docx")</f>
        <v/>
      </c>
    </row>
    <row r="56" ht="15" customHeight="1">
      <c r="A56" t="inlineStr">
        <is>
          <t>A 4628-2019</t>
        </is>
      </c>
      <c r="B56" s="1" t="n">
        <v>43486</v>
      </c>
      <c r="C56" s="1" t="n">
        <v>45181</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f>
        <v/>
      </c>
      <c r="T56">
        <f>HYPERLINK("https://klasma.github.io/Logging_HARJEDALEN/kartor/A 4628-2019.png")</f>
        <v/>
      </c>
      <c r="V56">
        <f>HYPERLINK("https://klasma.github.io/Logging_HARJEDALEN/klagomål/A 4628-2019.docx")</f>
        <v/>
      </c>
      <c r="W56">
        <f>HYPERLINK("https://klasma.github.io/Logging_HARJEDALEN/klagomålsmail/A 4628-2019.docx")</f>
        <v/>
      </c>
      <c r="X56">
        <f>HYPERLINK("https://klasma.github.io/Logging_HARJEDALEN/tillsyn/A 4628-2019.docx")</f>
        <v/>
      </c>
      <c r="Y56">
        <f>HYPERLINK("https://klasma.github.io/Logging_HARJEDALEN/tillsynsmail/A 4628-2019.docx")</f>
        <v/>
      </c>
    </row>
    <row r="57" ht="15" customHeight="1">
      <c r="A57" t="inlineStr">
        <is>
          <t>A 25472-2019</t>
        </is>
      </c>
      <c r="B57" s="1" t="n">
        <v>43606</v>
      </c>
      <c r="C57" s="1" t="n">
        <v>45181</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f>
        <v/>
      </c>
      <c r="T57">
        <f>HYPERLINK("https://klasma.github.io/Logging_HARJEDALEN/kartor/A 25472-2019.png")</f>
        <v/>
      </c>
      <c r="V57">
        <f>HYPERLINK("https://klasma.github.io/Logging_HARJEDALEN/klagomål/A 25472-2019.docx")</f>
        <v/>
      </c>
      <c r="W57">
        <f>HYPERLINK("https://klasma.github.io/Logging_HARJEDALEN/klagomålsmail/A 25472-2019.docx")</f>
        <v/>
      </c>
      <c r="X57">
        <f>HYPERLINK("https://klasma.github.io/Logging_HARJEDALEN/tillsyn/A 25472-2019.docx")</f>
        <v/>
      </c>
      <c r="Y57">
        <f>HYPERLINK("https://klasma.github.io/Logging_HARJEDALEN/tillsynsmail/A 25472-2019.docx")</f>
        <v/>
      </c>
    </row>
    <row r="58" ht="15" customHeight="1">
      <c r="A58" t="inlineStr">
        <is>
          <t>A 65899-2021</t>
        </is>
      </c>
      <c r="B58" s="1" t="n">
        <v>44517</v>
      </c>
      <c r="C58" s="1" t="n">
        <v>45181</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f>
        <v/>
      </c>
      <c r="T58">
        <f>HYPERLINK("https://klasma.github.io/Logging_HARJEDALEN/kartor/A 65899-2021.png")</f>
        <v/>
      </c>
      <c r="V58">
        <f>HYPERLINK("https://klasma.github.io/Logging_HARJEDALEN/klagomål/A 65899-2021.docx")</f>
        <v/>
      </c>
      <c r="W58">
        <f>HYPERLINK("https://klasma.github.io/Logging_HARJEDALEN/klagomålsmail/A 65899-2021.docx")</f>
        <v/>
      </c>
      <c r="X58">
        <f>HYPERLINK("https://klasma.github.io/Logging_HARJEDALEN/tillsyn/A 65899-2021.docx")</f>
        <v/>
      </c>
      <c r="Y58">
        <f>HYPERLINK("https://klasma.github.io/Logging_HARJEDALEN/tillsynsmail/A 65899-2021.docx")</f>
        <v/>
      </c>
    </row>
    <row r="59" ht="15" customHeight="1">
      <c r="A59" t="inlineStr">
        <is>
          <t>A 4904-2019</t>
        </is>
      </c>
      <c r="B59" s="1" t="n">
        <v>43479</v>
      </c>
      <c r="C59" s="1" t="n">
        <v>45181</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f>
        <v/>
      </c>
      <c r="T59">
        <f>HYPERLINK("https://klasma.github.io/Logging_HARJEDALEN/kartor/A 4904-2019.png")</f>
        <v/>
      </c>
      <c r="V59">
        <f>HYPERLINK("https://klasma.github.io/Logging_HARJEDALEN/klagomål/A 4904-2019.docx")</f>
        <v/>
      </c>
      <c r="W59">
        <f>HYPERLINK("https://klasma.github.io/Logging_HARJEDALEN/klagomålsmail/A 4904-2019.docx")</f>
        <v/>
      </c>
      <c r="X59">
        <f>HYPERLINK("https://klasma.github.io/Logging_HARJEDALEN/tillsyn/A 4904-2019.docx")</f>
        <v/>
      </c>
      <c r="Y59">
        <f>HYPERLINK("https://klasma.github.io/Logging_HARJEDALEN/tillsynsmail/A 4904-2019.docx")</f>
        <v/>
      </c>
    </row>
    <row r="60" ht="15" customHeight="1">
      <c r="A60" t="inlineStr">
        <is>
          <t>A 3647-2019</t>
        </is>
      </c>
      <c r="B60" s="1" t="n">
        <v>43481</v>
      </c>
      <c r="C60" s="1" t="n">
        <v>45181</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f>
        <v/>
      </c>
      <c r="T60">
        <f>HYPERLINK("https://klasma.github.io/Logging_HARJEDALEN/kartor/A 3647-2019.png")</f>
        <v/>
      </c>
      <c r="U60">
        <f>HYPERLINK("https://klasma.github.io/Logging_HARJEDALEN/knärot/A 3647-2019.png")</f>
        <v/>
      </c>
      <c r="V60">
        <f>HYPERLINK("https://klasma.github.io/Logging_HARJEDALEN/klagomål/A 3647-2019.docx")</f>
        <v/>
      </c>
      <c r="W60">
        <f>HYPERLINK("https://klasma.github.io/Logging_HARJEDALEN/klagomålsmail/A 3647-2019.docx")</f>
        <v/>
      </c>
      <c r="X60">
        <f>HYPERLINK("https://klasma.github.io/Logging_HARJEDALEN/tillsyn/A 3647-2019.docx")</f>
        <v/>
      </c>
      <c r="Y60">
        <f>HYPERLINK("https://klasma.github.io/Logging_HARJEDALEN/tillsynsmail/A 3647-2019.docx")</f>
        <v/>
      </c>
    </row>
    <row r="61" ht="15" customHeight="1">
      <c r="A61" t="inlineStr">
        <is>
          <t>A 12831-2019</t>
        </is>
      </c>
      <c r="B61" s="1" t="n">
        <v>43525</v>
      </c>
      <c r="C61" s="1" t="n">
        <v>45181</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f>
        <v/>
      </c>
      <c r="T61">
        <f>HYPERLINK("https://klasma.github.io/Logging_HARJEDALEN/kartor/A 12831-2019.png")</f>
        <v/>
      </c>
      <c r="V61">
        <f>HYPERLINK("https://klasma.github.io/Logging_HARJEDALEN/klagomål/A 12831-2019.docx")</f>
        <v/>
      </c>
      <c r="W61">
        <f>HYPERLINK("https://klasma.github.io/Logging_HARJEDALEN/klagomålsmail/A 12831-2019.docx")</f>
        <v/>
      </c>
      <c r="X61">
        <f>HYPERLINK("https://klasma.github.io/Logging_HARJEDALEN/tillsyn/A 12831-2019.docx")</f>
        <v/>
      </c>
      <c r="Y61">
        <f>HYPERLINK("https://klasma.github.io/Logging_HARJEDALEN/tillsynsmail/A 12831-2019.docx")</f>
        <v/>
      </c>
    </row>
    <row r="62" ht="15" customHeight="1">
      <c r="A62" t="inlineStr">
        <is>
          <t>A 63750-2019</t>
        </is>
      </c>
      <c r="B62" s="1" t="n">
        <v>43795</v>
      </c>
      <c r="C62" s="1" t="n">
        <v>45181</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f>
        <v/>
      </c>
      <c r="T62">
        <f>HYPERLINK("https://klasma.github.io/Logging_HARJEDALEN/kartor/A 63750-2019.png")</f>
        <v/>
      </c>
      <c r="V62">
        <f>HYPERLINK("https://klasma.github.io/Logging_HARJEDALEN/klagomål/A 63750-2019.docx")</f>
        <v/>
      </c>
      <c r="W62">
        <f>HYPERLINK("https://klasma.github.io/Logging_HARJEDALEN/klagomålsmail/A 63750-2019.docx")</f>
        <v/>
      </c>
      <c r="X62">
        <f>HYPERLINK("https://klasma.github.io/Logging_HARJEDALEN/tillsyn/A 63750-2019.docx")</f>
        <v/>
      </c>
      <c r="Y62">
        <f>HYPERLINK("https://klasma.github.io/Logging_HARJEDALEN/tillsynsmail/A 63750-2019.docx")</f>
        <v/>
      </c>
    </row>
    <row r="63" ht="15" customHeight="1">
      <c r="A63" t="inlineStr">
        <is>
          <t>A 16691-2021</t>
        </is>
      </c>
      <c r="B63" s="1" t="n">
        <v>44294</v>
      </c>
      <c r="C63" s="1" t="n">
        <v>45181</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f>
        <v/>
      </c>
      <c r="T63">
        <f>HYPERLINK("https://klasma.github.io/Logging_HARJEDALEN/kartor/A 16691-2021.png")</f>
        <v/>
      </c>
      <c r="V63">
        <f>HYPERLINK("https://klasma.github.io/Logging_HARJEDALEN/klagomål/A 16691-2021.docx")</f>
        <v/>
      </c>
      <c r="W63">
        <f>HYPERLINK("https://klasma.github.io/Logging_HARJEDALEN/klagomålsmail/A 16691-2021.docx")</f>
        <v/>
      </c>
      <c r="X63">
        <f>HYPERLINK("https://klasma.github.io/Logging_HARJEDALEN/tillsyn/A 16691-2021.docx")</f>
        <v/>
      </c>
      <c r="Y63">
        <f>HYPERLINK("https://klasma.github.io/Logging_HARJEDALEN/tillsynsmail/A 16691-2021.docx")</f>
        <v/>
      </c>
    </row>
    <row r="64" ht="15" customHeight="1">
      <c r="A64" t="inlineStr">
        <is>
          <t>A 16680-2021</t>
        </is>
      </c>
      <c r="B64" s="1" t="n">
        <v>44294</v>
      </c>
      <c r="C64" s="1" t="n">
        <v>45181</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f>
        <v/>
      </c>
      <c r="T64">
        <f>HYPERLINK("https://klasma.github.io/Logging_HARJEDALEN/kartor/A 16680-2021.png")</f>
        <v/>
      </c>
      <c r="V64">
        <f>HYPERLINK("https://klasma.github.io/Logging_HARJEDALEN/klagomål/A 16680-2021.docx")</f>
        <v/>
      </c>
      <c r="W64">
        <f>HYPERLINK("https://klasma.github.io/Logging_HARJEDALEN/klagomålsmail/A 16680-2021.docx")</f>
        <v/>
      </c>
      <c r="X64">
        <f>HYPERLINK("https://klasma.github.io/Logging_HARJEDALEN/tillsyn/A 16680-2021.docx")</f>
        <v/>
      </c>
      <c r="Y64">
        <f>HYPERLINK("https://klasma.github.io/Logging_HARJEDALEN/tillsynsmail/A 16680-2021.docx")</f>
        <v/>
      </c>
    </row>
    <row r="65" ht="15" customHeight="1">
      <c r="A65" t="inlineStr">
        <is>
          <t>A 8587-2023</t>
        </is>
      </c>
      <c r="B65" s="1" t="n">
        <v>44977</v>
      </c>
      <c r="C65" s="1" t="n">
        <v>45181</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45181</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45181</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45181</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45181</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45181</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45181</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45181</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45181</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45181</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45181</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45181</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45181</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45181</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45181</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45181</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45181</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45181</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45181</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45181</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45181</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45181</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45181</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45181</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45181</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45181</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45181</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45181</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45181</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17082-2022</t>
        </is>
      </c>
      <c r="B94" s="1" t="n">
        <v>44677</v>
      </c>
      <c r="C94" s="1" t="n">
        <v>45181</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f>
        <v/>
      </c>
      <c r="T94">
        <f>HYPERLINK("https://klasma.github.io/Logging_HARJEDALEN/kartor/A 17082-2022.png")</f>
        <v/>
      </c>
      <c r="V94">
        <f>HYPERLINK("https://klasma.github.io/Logging_HARJEDALEN/klagomål/A 17082-2022.docx")</f>
        <v/>
      </c>
      <c r="W94">
        <f>HYPERLINK("https://klasma.github.io/Logging_HARJEDALEN/klagomålsmail/A 17082-2022.docx")</f>
        <v/>
      </c>
      <c r="X94">
        <f>HYPERLINK("https://klasma.github.io/Logging_HARJEDALEN/tillsyn/A 17082-2022.docx")</f>
        <v/>
      </c>
      <c r="Y94">
        <f>HYPERLINK("https://klasma.github.io/Logging_HARJEDALEN/tillsynsmail/A 17082-2022.docx")</f>
        <v/>
      </c>
    </row>
    <row r="95" ht="15" customHeight="1">
      <c r="A95" t="inlineStr">
        <is>
          <t>A 22464-2022</t>
        </is>
      </c>
      <c r="B95" s="1" t="n">
        <v>44713</v>
      </c>
      <c r="C95" s="1" t="n">
        <v>45181</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f>
        <v/>
      </c>
      <c r="T95">
        <f>HYPERLINK("https://klasma.github.io/Logging_HARJEDALEN/kartor/A 22464-2022.png")</f>
        <v/>
      </c>
      <c r="U95">
        <f>HYPERLINK("https://klasma.github.io/Logging_HARJEDALEN/knärot/A 22464-2022.png")</f>
        <v/>
      </c>
      <c r="V95">
        <f>HYPERLINK("https://klasma.github.io/Logging_HARJEDALEN/klagomål/A 22464-2022.docx")</f>
        <v/>
      </c>
      <c r="W95">
        <f>HYPERLINK("https://klasma.github.io/Logging_HARJEDALEN/klagomålsmail/A 22464-2022.docx")</f>
        <v/>
      </c>
      <c r="X95">
        <f>HYPERLINK("https://klasma.github.io/Logging_HARJEDALEN/tillsyn/A 22464-2022.docx")</f>
        <v/>
      </c>
      <c r="Y95">
        <f>HYPERLINK("https://klasma.github.io/Logging_HARJEDALEN/tillsynsmail/A 22464-2022.docx")</f>
        <v/>
      </c>
    </row>
    <row r="96" ht="15" customHeight="1">
      <c r="A96" t="inlineStr">
        <is>
          <t>A 47348-2022</t>
        </is>
      </c>
      <c r="B96" s="1" t="n">
        <v>44853</v>
      </c>
      <c r="C96" s="1" t="n">
        <v>45181</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f>
        <v/>
      </c>
      <c r="T96">
        <f>HYPERLINK("https://klasma.github.io/Logging_HARJEDALEN/kartor/A 47348-2022.png")</f>
        <v/>
      </c>
      <c r="U96">
        <f>HYPERLINK("https://klasma.github.io/Logging_HARJEDALEN/knärot/A 47348-2022.png")</f>
        <v/>
      </c>
      <c r="V96">
        <f>HYPERLINK("https://klasma.github.io/Logging_HARJEDALEN/klagomål/A 47348-2022.docx")</f>
        <v/>
      </c>
      <c r="W96">
        <f>HYPERLINK("https://klasma.github.io/Logging_HARJEDALEN/klagomålsmail/A 47348-2022.docx")</f>
        <v/>
      </c>
      <c r="X96">
        <f>HYPERLINK("https://klasma.github.io/Logging_HARJEDALEN/tillsyn/A 47348-2022.docx")</f>
        <v/>
      </c>
      <c r="Y96">
        <f>HYPERLINK("https://klasma.github.io/Logging_HARJEDALEN/tillsynsmail/A 47348-2022.docx")</f>
        <v/>
      </c>
    </row>
    <row r="97" ht="15" customHeight="1">
      <c r="A97" t="inlineStr">
        <is>
          <t>A 52453-2022</t>
        </is>
      </c>
      <c r="B97" s="1" t="n">
        <v>44874</v>
      </c>
      <c r="C97" s="1" t="n">
        <v>45181</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f>
        <v/>
      </c>
      <c r="T97">
        <f>HYPERLINK("https://klasma.github.io/Logging_HARJEDALEN/kartor/A 52453-2022.png")</f>
        <v/>
      </c>
      <c r="V97">
        <f>HYPERLINK("https://klasma.github.io/Logging_HARJEDALEN/klagomål/A 52453-2022.docx")</f>
        <v/>
      </c>
      <c r="W97">
        <f>HYPERLINK("https://klasma.github.io/Logging_HARJEDALEN/klagomålsmail/A 52453-2022.docx")</f>
        <v/>
      </c>
      <c r="X97">
        <f>HYPERLINK("https://klasma.github.io/Logging_HARJEDALEN/tillsyn/A 52453-2022.docx")</f>
        <v/>
      </c>
      <c r="Y97">
        <f>HYPERLINK("https://klasma.github.io/Logging_HARJEDALEN/tillsynsmail/A 52453-2022.docx")</f>
        <v/>
      </c>
    </row>
    <row r="98" ht="15" customHeight="1">
      <c r="A98" t="inlineStr">
        <is>
          <t>A 4372-2023</t>
        </is>
      </c>
      <c r="B98" s="1" t="n">
        <v>44955</v>
      </c>
      <c r="C98" s="1" t="n">
        <v>45181</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f>
        <v/>
      </c>
      <c r="T98">
        <f>HYPERLINK("https://klasma.github.io/Logging_HARJEDALEN/kartor/A 4372-2023.png")</f>
        <v/>
      </c>
      <c r="V98">
        <f>HYPERLINK("https://klasma.github.io/Logging_HARJEDALEN/klagomål/A 4372-2023.docx")</f>
        <v/>
      </c>
      <c r="W98">
        <f>HYPERLINK("https://klasma.github.io/Logging_HARJEDALEN/klagomålsmail/A 4372-2023.docx")</f>
        <v/>
      </c>
      <c r="X98">
        <f>HYPERLINK("https://klasma.github.io/Logging_HARJEDALEN/tillsyn/A 4372-2023.docx")</f>
        <v/>
      </c>
      <c r="Y98">
        <f>HYPERLINK("https://klasma.github.io/Logging_HARJEDALEN/tillsynsmail/A 4372-2023.docx")</f>
        <v/>
      </c>
    </row>
    <row r="99" ht="15" customHeight="1">
      <c r="A99" t="inlineStr">
        <is>
          <t>A 25742-2023</t>
        </is>
      </c>
      <c r="B99" s="1" t="n">
        <v>45090</v>
      </c>
      <c r="C99" s="1" t="n">
        <v>45181</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f>
        <v/>
      </c>
      <c r="T99">
        <f>HYPERLINK("https://klasma.github.io/Logging_HARJEDALEN/kartor/A 25742-2023.png")</f>
        <v/>
      </c>
      <c r="V99">
        <f>HYPERLINK("https://klasma.github.io/Logging_HARJEDALEN/klagomål/A 25742-2023.docx")</f>
        <v/>
      </c>
      <c r="W99">
        <f>HYPERLINK("https://klasma.github.io/Logging_HARJEDALEN/klagomålsmail/A 25742-2023.docx")</f>
        <v/>
      </c>
      <c r="X99">
        <f>HYPERLINK("https://klasma.github.io/Logging_HARJEDALEN/tillsyn/A 25742-2023.docx")</f>
        <v/>
      </c>
      <c r="Y99">
        <f>HYPERLINK("https://klasma.github.io/Logging_HARJEDALEN/tillsynsmail/A 25742-2023.docx")</f>
        <v/>
      </c>
    </row>
    <row r="100" ht="15" customHeight="1">
      <c r="A100" t="inlineStr">
        <is>
          <t>A 1417-2019</t>
        </is>
      </c>
      <c r="B100" s="1" t="n">
        <v>43461</v>
      </c>
      <c r="C100" s="1" t="n">
        <v>45181</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f>
        <v/>
      </c>
      <c r="T100">
        <f>HYPERLINK("https://klasma.github.io/Logging_HARJEDALEN/kartor/A 1417-2019.png")</f>
        <v/>
      </c>
      <c r="V100">
        <f>HYPERLINK("https://klasma.github.io/Logging_HARJEDALEN/klagomål/A 1417-2019.docx")</f>
        <v/>
      </c>
      <c r="W100">
        <f>HYPERLINK("https://klasma.github.io/Logging_HARJEDALEN/klagomålsmail/A 1417-2019.docx")</f>
        <v/>
      </c>
      <c r="X100">
        <f>HYPERLINK("https://klasma.github.io/Logging_HARJEDALEN/tillsyn/A 1417-2019.docx")</f>
        <v/>
      </c>
      <c r="Y100">
        <f>HYPERLINK("https://klasma.github.io/Logging_HARJEDALEN/tillsynsmail/A 1417-2019.docx")</f>
        <v/>
      </c>
    </row>
    <row r="101" ht="15" customHeight="1">
      <c r="A101" t="inlineStr">
        <is>
          <t>A 18156-2019</t>
        </is>
      </c>
      <c r="B101" s="1" t="n">
        <v>43558</v>
      </c>
      <c r="C101" s="1" t="n">
        <v>45181</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f>
        <v/>
      </c>
      <c r="T101">
        <f>HYPERLINK("https://klasma.github.io/Logging_HARJEDALEN/kartor/A 18156-2019.png")</f>
        <v/>
      </c>
      <c r="V101">
        <f>HYPERLINK("https://klasma.github.io/Logging_HARJEDALEN/klagomål/A 18156-2019.docx")</f>
        <v/>
      </c>
      <c r="W101">
        <f>HYPERLINK("https://klasma.github.io/Logging_HARJEDALEN/klagomålsmail/A 18156-2019.docx")</f>
        <v/>
      </c>
      <c r="X101">
        <f>HYPERLINK("https://klasma.github.io/Logging_HARJEDALEN/tillsyn/A 18156-2019.docx")</f>
        <v/>
      </c>
      <c r="Y101">
        <f>HYPERLINK("https://klasma.github.io/Logging_HARJEDALEN/tillsynsmail/A 18156-2019.docx")</f>
        <v/>
      </c>
    </row>
    <row r="102" ht="15" customHeight="1">
      <c r="A102" t="inlineStr">
        <is>
          <t>A 34268-2019</t>
        </is>
      </c>
      <c r="B102" s="1" t="n">
        <v>43655</v>
      </c>
      <c r="C102" s="1" t="n">
        <v>45181</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f>
        <v/>
      </c>
      <c r="T102">
        <f>HYPERLINK("https://klasma.github.io/Logging_HARJEDALEN/kartor/A 34268-2019.png")</f>
        <v/>
      </c>
      <c r="V102">
        <f>HYPERLINK("https://klasma.github.io/Logging_HARJEDALEN/klagomål/A 34268-2019.docx")</f>
        <v/>
      </c>
      <c r="W102">
        <f>HYPERLINK("https://klasma.github.io/Logging_HARJEDALEN/klagomålsmail/A 34268-2019.docx")</f>
        <v/>
      </c>
      <c r="X102">
        <f>HYPERLINK("https://klasma.github.io/Logging_HARJEDALEN/tillsyn/A 34268-2019.docx")</f>
        <v/>
      </c>
      <c r="Y102">
        <f>HYPERLINK("https://klasma.github.io/Logging_HARJEDALEN/tillsynsmail/A 34268-2019.docx")</f>
        <v/>
      </c>
    </row>
    <row r="103" ht="15" customHeight="1">
      <c r="A103" t="inlineStr">
        <is>
          <t>A 4356-2020</t>
        </is>
      </c>
      <c r="B103" s="1" t="n">
        <v>43857</v>
      </c>
      <c r="C103" s="1" t="n">
        <v>45181</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f>
        <v/>
      </c>
      <c r="T103">
        <f>HYPERLINK("https://klasma.github.io/Logging_HARJEDALEN/kartor/A 4356-2020.png")</f>
        <v/>
      </c>
      <c r="V103">
        <f>HYPERLINK("https://klasma.github.io/Logging_HARJEDALEN/klagomål/A 4356-2020.docx")</f>
        <v/>
      </c>
      <c r="W103">
        <f>HYPERLINK("https://klasma.github.io/Logging_HARJEDALEN/klagomålsmail/A 4356-2020.docx")</f>
        <v/>
      </c>
      <c r="X103">
        <f>HYPERLINK("https://klasma.github.io/Logging_HARJEDALEN/tillsyn/A 4356-2020.docx")</f>
        <v/>
      </c>
      <c r="Y103">
        <f>HYPERLINK("https://klasma.github.io/Logging_HARJEDALEN/tillsynsmail/A 4356-2020.docx")</f>
        <v/>
      </c>
    </row>
    <row r="104" ht="15" customHeight="1">
      <c r="A104" t="inlineStr">
        <is>
          <t>A 24898-2020</t>
        </is>
      </c>
      <c r="B104" s="1" t="n">
        <v>43979</v>
      </c>
      <c r="C104" s="1" t="n">
        <v>45181</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f>
        <v/>
      </c>
      <c r="T104">
        <f>HYPERLINK("https://klasma.github.io/Logging_HARJEDALEN/kartor/A 24898-2020.png")</f>
        <v/>
      </c>
      <c r="V104">
        <f>HYPERLINK("https://klasma.github.io/Logging_HARJEDALEN/klagomål/A 24898-2020.docx")</f>
        <v/>
      </c>
      <c r="W104">
        <f>HYPERLINK("https://klasma.github.io/Logging_HARJEDALEN/klagomålsmail/A 24898-2020.docx")</f>
        <v/>
      </c>
      <c r="X104">
        <f>HYPERLINK("https://klasma.github.io/Logging_HARJEDALEN/tillsyn/A 24898-2020.docx")</f>
        <v/>
      </c>
      <c r="Y104">
        <f>HYPERLINK("https://klasma.github.io/Logging_HARJEDALEN/tillsynsmail/A 24898-2020.docx")</f>
        <v/>
      </c>
    </row>
    <row r="105" ht="15" customHeight="1">
      <c r="A105" t="inlineStr">
        <is>
          <t>A 36954-2020</t>
        </is>
      </c>
      <c r="B105" s="1" t="n">
        <v>44053</v>
      </c>
      <c r="C105" s="1" t="n">
        <v>45181</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f>
        <v/>
      </c>
      <c r="T105">
        <f>HYPERLINK("https://klasma.github.io/Logging_HARJEDALEN/kartor/A 36954-2020.png")</f>
        <v/>
      </c>
      <c r="V105">
        <f>HYPERLINK("https://klasma.github.io/Logging_HARJEDALEN/klagomål/A 36954-2020.docx")</f>
        <v/>
      </c>
      <c r="W105">
        <f>HYPERLINK("https://klasma.github.io/Logging_HARJEDALEN/klagomålsmail/A 36954-2020.docx")</f>
        <v/>
      </c>
      <c r="X105">
        <f>HYPERLINK("https://klasma.github.io/Logging_HARJEDALEN/tillsyn/A 36954-2020.docx")</f>
        <v/>
      </c>
      <c r="Y105">
        <f>HYPERLINK("https://klasma.github.io/Logging_HARJEDALEN/tillsynsmail/A 36954-2020.docx")</f>
        <v/>
      </c>
    </row>
    <row r="106" ht="15" customHeight="1">
      <c r="A106" t="inlineStr">
        <is>
          <t>A 51387-2020</t>
        </is>
      </c>
      <c r="B106" s="1" t="n">
        <v>44113</v>
      </c>
      <c r="C106" s="1" t="n">
        <v>45181</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f>
        <v/>
      </c>
      <c r="T106">
        <f>HYPERLINK("https://klasma.github.io/Logging_HARJEDALEN/kartor/A 51387-2020.png")</f>
        <v/>
      </c>
      <c r="V106">
        <f>HYPERLINK("https://klasma.github.io/Logging_HARJEDALEN/klagomål/A 51387-2020.docx")</f>
        <v/>
      </c>
      <c r="W106">
        <f>HYPERLINK("https://klasma.github.io/Logging_HARJEDALEN/klagomålsmail/A 51387-2020.docx")</f>
        <v/>
      </c>
      <c r="X106">
        <f>HYPERLINK("https://klasma.github.io/Logging_HARJEDALEN/tillsyn/A 51387-2020.docx")</f>
        <v/>
      </c>
      <c r="Y106">
        <f>HYPERLINK("https://klasma.github.io/Logging_HARJEDALEN/tillsynsmail/A 51387-2020.docx")</f>
        <v/>
      </c>
    </row>
    <row r="107" ht="15" customHeight="1">
      <c r="A107" t="inlineStr">
        <is>
          <t>A 21572-2021</t>
        </is>
      </c>
      <c r="B107" s="1" t="n">
        <v>44321</v>
      </c>
      <c r="C107" s="1" t="n">
        <v>45181</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f>
        <v/>
      </c>
      <c r="T107">
        <f>HYPERLINK("https://klasma.github.io/Logging_HARJEDALEN/kartor/A 21572-2021.png")</f>
        <v/>
      </c>
      <c r="V107">
        <f>HYPERLINK("https://klasma.github.io/Logging_HARJEDALEN/klagomål/A 21572-2021.docx")</f>
        <v/>
      </c>
      <c r="W107">
        <f>HYPERLINK("https://klasma.github.io/Logging_HARJEDALEN/klagomålsmail/A 21572-2021.docx")</f>
        <v/>
      </c>
      <c r="X107">
        <f>HYPERLINK("https://klasma.github.io/Logging_HARJEDALEN/tillsyn/A 21572-2021.docx")</f>
        <v/>
      </c>
      <c r="Y107">
        <f>HYPERLINK("https://klasma.github.io/Logging_HARJEDALEN/tillsynsmail/A 21572-2021.docx")</f>
        <v/>
      </c>
    </row>
    <row r="108" ht="15" customHeight="1">
      <c r="A108" t="inlineStr">
        <is>
          <t>A 38359-2021</t>
        </is>
      </c>
      <c r="B108" s="1" t="n">
        <v>44406</v>
      </c>
      <c r="C108" s="1" t="n">
        <v>45181</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f>
        <v/>
      </c>
      <c r="T108">
        <f>HYPERLINK("https://klasma.github.io/Logging_HARJEDALEN/kartor/A 38359-2021.png")</f>
        <v/>
      </c>
      <c r="U108">
        <f>HYPERLINK("https://klasma.github.io/Logging_HARJEDALEN/knärot/A 38359-2021.png")</f>
        <v/>
      </c>
      <c r="V108">
        <f>HYPERLINK("https://klasma.github.io/Logging_HARJEDALEN/klagomål/A 38359-2021.docx")</f>
        <v/>
      </c>
      <c r="W108">
        <f>HYPERLINK("https://klasma.github.io/Logging_HARJEDALEN/klagomålsmail/A 38359-2021.docx")</f>
        <v/>
      </c>
      <c r="X108">
        <f>HYPERLINK("https://klasma.github.io/Logging_HARJEDALEN/tillsyn/A 38359-2021.docx")</f>
        <v/>
      </c>
      <c r="Y108">
        <f>HYPERLINK("https://klasma.github.io/Logging_HARJEDALEN/tillsynsmail/A 38359-2021.docx")</f>
        <v/>
      </c>
    </row>
    <row r="109" ht="15" customHeight="1">
      <c r="A109" t="inlineStr">
        <is>
          <t>A 55223-2021</t>
        </is>
      </c>
      <c r="B109" s="1" t="n">
        <v>44475</v>
      </c>
      <c r="C109" s="1" t="n">
        <v>45181</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f>
        <v/>
      </c>
      <c r="T109">
        <f>HYPERLINK("https://klasma.github.io/Logging_HARJEDALEN/kartor/A 55223-2021.png")</f>
        <v/>
      </c>
      <c r="V109">
        <f>HYPERLINK("https://klasma.github.io/Logging_HARJEDALEN/klagomål/A 55223-2021.docx")</f>
        <v/>
      </c>
      <c r="W109">
        <f>HYPERLINK("https://klasma.github.io/Logging_HARJEDALEN/klagomålsmail/A 55223-2021.docx")</f>
        <v/>
      </c>
      <c r="X109">
        <f>HYPERLINK("https://klasma.github.io/Logging_HARJEDALEN/tillsyn/A 55223-2021.docx")</f>
        <v/>
      </c>
      <c r="Y109">
        <f>HYPERLINK("https://klasma.github.io/Logging_HARJEDALEN/tillsynsmail/A 55223-2021.docx")</f>
        <v/>
      </c>
    </row>
    <row r="110" ht="15" customHeight="1">
      <c r="A110" t="inlineStr">
        <is>
          <t>A 55222-2021</t>
        </is>
      </c>
      <c r="B110" s="1" t="n">
        <v>44475</v>
      </c>
      <c r="C110" s="1" t="n">
        <v>45181</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f>
        <v/>
      </c>
      <c r="T110">
        <f>HYPERLINK("https://klasma.github.io/Logging_HARJEDALEN/kartor/A 55222-2021.png")</f>
        <v/>
      </c>
      <c r="V110">
        <f>HYPERLINK("https://klasma.github.io/Logging_HARJEDALEN/klagomål/A 55222-2021.docx")</f>
        <v/>
      </c>
      <c r="W110">
        <f>HYPERLINK("https://klasma.github.io/Logging_HARJEDALEN/klagomålsmail/A 55222-2021.docx")</f>
        <v/>
      </c>
      <c r="X110">
        <f>HYPERLINK("https://klasma.github.io/Logging_HARJEDALEN/tillsyn/A 55222-2021.docx")</f>
        <v/>
      </c>
      <c r="Y110">
        <f>HYPERLINK("https://klasma.github.io/Logging_HARJEDALEN/tillsynsmail/A 55222-2021.docx")</f>
        <v/>
      </c>
    </row>
    <row r="111" ht="15" customHeight="1">
      <c r="A111" t="inlineStr">
        <is>
          <t>A 55245-2021</t>
        </is>
      </c>
      <c r="B111" s="1" t="n">
        <v>44475</v>
      </c>
      <c r="C111" s="1" t="n">
        <v>45181</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f>
        <v/>
      </c>
      <c r="T111">
        <f>HYPERLINK("https://klasma.github.io/Logging_HARJEDALEN/kartor/A 55245-2021.png")</f>
        <v/>
      </c>
      <c r="V111">
        <f>HYPERLINK("https://klasma.github.io/Logging_HARJEDALEN/klagomål/A 55245-2021.docx")</f>
        <v/>
      </c>
      <c r="W111">
        <f>HYPERLINK("https://klasma.github.io/Logging_HARJEDALEN/klagomålsmail/A 55245-2021.docx")</f>
        <v/>
      </c>
      <c r="X111">
        <f>HYPERLINK("https://klasma.github.io/Logging_HARJEDALEN/tillsyn/A 55245-2021.docx")</f>
        <v/>
      </c>
      <c r="Y111">
        <f>HYPERLINK("https://klasma.github.io/Logging_HARJEDALEN/tillsynsmail/A 55245-2021.docx")</f>
        <v/>
      </c>
    </row>
    <row r="112" ht="15" customHeight="1">
      <c r="A112" t="inlineStr">
        <is>
          <t>A 55221-2021</t>
        </is>
      </c>
      <c r="B112" s="1" t="n">
        <v>44475</v>
      </c>
      <c r="C112" s="1" t="n">
        <v>45181</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f>
        <v/>
      </c>
      <c r="T112">
        <f>HYPERLINK("https://klasma.github.io/Logging_HARJEDALEN/kartor/A 55221-2021.png")</f>
        <v/>
      </c>
      <c r="V112">
        <f>HYPERLINK("https://klasma.github.io/Logging_HARJEDALEN/klagomål/A 55221-2021.docx")</f>
        <v/>
      </c>
      <c r="W112">
        <f>HYPERLINK("https://klasma.github.io/Logging_HARJEDALEN/klagomålsmail/A 55221-2021.docx")</f>
        <v/>
      </c>
      <c r="X112">
        <f>HYPERLINK("https://klasma.github.io/Logging_HARJEDALEN/tillsyn/A 55221-2021.docx")</f>
        <v/>
      </c>
      <c r="Y112">
        <f>HYPERLINK("https://klasma.github.io/Logging_HARJEDALEN/tillsynsmail/A 55221-2021.docx")</f>
        <v/>
      </c>
    </row>
    <row r="113" ht="15" customHeight="1">
      <c r="A113" t="inlineStr">
        <is>
          <t>A 13982-2022</t>
        </is>
      </c>
      <c r="B113" s="1" t="n">
        <v>44650</v>
      </c>
      <c r="C113" s="1" t="n">
        <v>45181</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f>
        <v/>
      </c>
      <c r="T113">
        <f>HYPERLINK("https://klasma.github.io/Logging_HARJEDALEN/kartor/A 13982-2022.png")</f>
        <v/>
      </c>
      <c r="V113">
        <f>HYPERLINK("https://klasma.github.io/Logging_HARJEDALEN/klagomål/A 13982-2022.docx")</f>
        <v/>
      </c>
      <c r="W113">
        <f>HYPERLINK("https://klasma.github.io/Logging_HARJEDALEN/klagomålsmail/A 13982-2022.docx")</f>
        <v/>
      </c>
      <c r="X113">
        <f>HYPERLINK("https://klasma.github.io/Logging_HARJEDALEN/tillsyn/A 13982-2022.docx")</f>
        <v/>
      </c>
      <c r="Y113">
        <f>HYPERLINK("https://klasma.github.io/Logging_HARJEDALEN/tillsynsmail/A 13982-2022.docx")</f>
        <v/>
      </c>
    </row>
    <row r="114" ht="15" customHeight="1">
      <c r="A114" t="inlineStr">
        <is>
          <t>A 15360-2022</t>
        </is>
      </c>
      <c r="B114" s="1" t="n">
        <v>44659</v>
      </c>
      <c r="C114" s="1" t="n">
        <v>45181</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f>
        <v/>
      </c>
      <c r="T114">
        <f>HYPERLINK("https://klasma.github.io/Logging_HARJEDALEN/kartor/A 15360-2022.png")</f>
        <v/>
      </c>
      <c r="V114">
        <f>HYPERLINK("https://klasma.github.io/Logging_HARJEDALEN/klagomål/A 15360-2022.docx")</f>
        <v/>
      </c>
      <c r="W114">
        <f>HYPERLINK("https://klasma.github.io/Logging_HARJEDALEN/klagomålsmail/A 15360-2022.docx")</f>
        <v/>
      </c>
      <c r="X114">
        <f>HYPERLINK("https://klasma.github.io/Logging_HARJEDALEN/tillsyn/A 15360-2022.docx")</f>
        <v/>
      </c>
      <c r="Y114">
        <f>HYPERLINK("https://klasma.github.io/Logging_HARJEDALEN/tillsynsmail/A 15360-2022.docx")</f>
        <v/>
      </c>
    </row>
    <row r="115" ht="15" customHeight="1">
      <c r="A115" t="inlineStr">
        <is>
          <t>A 42214-2022</t>
        </is>
      </c>
      <c r="B115" s="1" t="n">
        <v>44830</v>
      </c>
      <c r="C115" s="1" t="n">
        <v>45181</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f>
        <v/>
      </c>
      <c r="T115">
        <f>HYPERLINK("https://klasma.github.io/Logging_HARJEDALEN/kartor/A 42214-2022.png")</f>
        <v/>
      </c>
      <c r="V115">
        <f>HYPERLINK("https://klasma.github.io/Logging_HARJEDALEN/klagomål/A 42214-2022.docx")</f>
        <v/>
      </c>
      <c r="W115">
        <f>HYPERLINK("https://klasma.github.io/Logging_HARJEDALEN/klagomålsmail/A 42214-2022.docx")</f>
        <v/>
      </c>
      <c r="X115">
        <f>HYPERLINK("https://klasma.github.io/Logging_HARJEDALEN/tillsyn/A 42214-2022.docx")</f>
        <v/>
      </c>
      <c r="Y115">
        <f>HYPERLINK("https://klasma.github.io/Logging_HARJEDALEN/tillsynsmail/A 42214-2022.docx")</f>
        <v/>
      </c>
    </row>
    <row r="116" ht="15" customHeight="1">
      <c r="A116" t="inlineStr">
        <is>
          <t>A 43672-2022</t>
        </is>
      </c>
      <c r="B116" s="1" t="n">
        <v>44837</v>
      </c>
      <c r="C116" s="1" t="n">
        <v>45181</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f>
        <v/>
      </c>
      <c r="T116">
        <f>HYPERLINK("https://klasma.github.io/Logging_HARJEDALEN/kartor/A 43672-2022.png")</f>
        <v/>
      </c>
      <c r="V116">
        <f>HYPERLINK("https://klasma.github.io/Logging_HARJEDALEN/klagomål/A 43672-2022.docx")</f>
        <v/>
      </c>
      <c r="W116">
        <f>HYPERLINK("https://klasma.github.io/Logging_HARJEDALEN/klagomålsmail/A 43672-2022.docx")</f>
        <v/>
      </c>
      <c r="X116">
        <f>HYPERLINK("https://klasma.github.io/Logging_HARJEDALEN/tillsyn/A 43672-2022.docx")</f>
        <v/>
      </c>
      <c r="Y116">
        <f>HYPERLINK("https://klasma.github.io/Logging_HARJEDALEN/tillsynsmail/A 43672-2022.docx")</f>
        <v/>
      </c>
    </row>
    <row r="117" ht="15" customHeight="1">
      <c r="A117" t="inlineStr">
        <is>
          <t>A 52328-2022</t>
        </is>
      </c>
      <c r="B117" s="1" t="n">
        <v>44873</v>
      </c>
      <c r="C117" s="1" t="n">
        <v>45181</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f>
        <v/>
      </c>
      <c r="T117">
        <f>HYPERLINK("https://klasma.github.io/Logging_HARJEDALEN/kartor/A 52328-2022.png")</f>
        <v/>
      </c>
      <c r="V117">
        <f>HYPERLINK("https://klasma.github.io/Logging_HARJEDALEN/klagomål/A 52328-2022.docx")</f>
        <v/>
      </c>
      <c r="W117">
        <f>HYPERLINK("https://klasma.github.io/Logging_HARJEDALEN/klagomålsmail/A 52328-2022.docx")</f>
        <v/>
      </c>
      <c r="X117">
        <f>HYPERLINK("https://klasma.github.io/Logging_HARJEDALEN/tillsyn/A 52328-2022.docx")</f>
        <v/>
      </c>
      <c r="Y117">
        <f>HYPERLINK("https://klasma.github.io/Logging_HARJEDALEN/tillsynsmail/A 52328-2022.docx")</f>
        <v/>
      </c>
    </row>
    <row r="118" ht="15" customHeight="1">
      <c r="A118" t="inlineStr">
        <is>
          <t>A 56084-2022</t>
        </is>
      </c>
      <c r="B118" s="1" t="n">
        <v>44886</v>
      </c>
      <c r="C118" s="1" t="n">
        <v>45181</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f>
        <v/>
      </c>
      <c r="T118">
        <f>HYPERLINK("https://klasma.github.io/Logging_HARJEDALEN/kartor/A 56084-2022.png")</f>
        <v/>
      </c>
      <c r="V118">
        <f>HYPERLINK("https://klasma.github.io/Logging_HARJEDALEN/klagomål/A 56084-2022.docx")</f>
        <v/>
      </c>
      <c r="W118">
        <f>HYPERLINK("https://klasma.github.io/Logging_HARJEDALEN/klagomålsmail/A 56084-2022.docx")</f>
        <v/>
      </c>
      <c r="X118">
        <f>HYPERLINK("https://klasma.github.io/Logging_HARJEDALEN/tillsyn/A 56084-2022.docx")</f>
        <v/>
      </c>
      <c r="Y118">
        <f>HYPERLINK("https://klasma.github.io/Logging_HARJEDALEN/tillsynsmail/A 56084-2022.docx")</f>
        <v/>
      </c>
    </row>
    <row r="119" ht="15" customHeight="1">
      <c r="A119" t="inlineStr">
        <is>
          <t>A 184-2023</t>
        </is>
      </c>
      <c r="B119" s="1" t="n">
        <v>44928</v>
      </c>
      <c r="C119" s="1" t="n">
        <v>45181</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f>
        <v/>
      </c>
      <c r="T119">
        <f>HYPERLINK("https://klasma.github.io/Logging_HARJEDALEN/kartor/A 184-2023.png")</f>
        <v/>
      </c>
      <c r="V119">
        <f>HYPERLINK("https://klasma.github.io/Logging_HARJEDALEN/klagomål/A 184-2023.docx")</f>
        <v/>
      </c>
      <c r="W119">
        <f>HYPERLINK("https://klasma.github.io/Logging_HARJEDALEN/klagomålsmail/A 184-2023.docx")</f>
        <v/>
      </c>
      <c r="X119">
        <f>HYPERLINK("https://klasma.github.io/Logging_HARJEDALEN/tillsyn/A 184-2023.docx")</f>
        <v/>
      </c>
      <c r="Y119">
        <f>HYPERLINK("https://klasma.github.io/Logging_HARJEDALEN/tillsynsmail/A 184-2023.docx")</f>
        <v/>
      </c>
    </row>
    <row r="120" ht="15" customHeight="1">
      <c r="A120" t="inlineStr">
        <is>
          <t>A 30330-2023</t>
        </is>
      </c>
      <c r="B120" s="1" t="n">
        <v>45111</v>
      </c>
      <c r="C120" s="1" t="n">
        <v>45181</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f>
        <v/>
      </c>
      <c r="T120">
        <f>HYPERLINK("https://klasma.github.io/Logging_HARJEDALEN/kartor/A 30330-2023.png")</f>
        <v/>
      </c>
      <c r="V120">
        <f>HYPERLINK("https://klasma.github.io/Logging_HARJEDALEN/klagomål/A 30330-2023.docx")</f>
        <v/>
      </c>
      <c r="W120">
        <f>HYPERLINK("https://klasma.github.io/Logging_HARJEDALEN/klagomålsmail/A 30330-2023.docx")</f>
        <v/>
      </c>
      <c r="X120">
        <f>HYPERLINK("https://klasma.github.io/Logging_HARJEDALEN/tillsyn/A 30330-2023.docx")</f>
        <v/>
      </c>
      <c r="Y120">
        <f>HYPERLINK("https://klasma.github.io/Logging_HARJEDALEN/tillsynsmail/A 30330-2023.docx")</f>
        <v/>
      </c>
    </row>
    <row r="121" ht="15" customHeight="1">
      <c r="A121" t="inlineStr">
        <is>
          <t>A 38754-2018</t>
        </is>
      </c>
      <c r="B121" s="1" t="n">
        <v>43340</v>
      </c>
      <c r="C121" s="1" t="n">
        <v>45181</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45181</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45181</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45181</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45181</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45181</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45181</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45181</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45181</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45181</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45181</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45181</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45181</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45181</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45181</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45181</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45181</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45181</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45181</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45181</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45181</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45181</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45181</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45181</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45181</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45181</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45181</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45181</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45181</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45181</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45181</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45181</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45181</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45181</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45181</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45181</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45181</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45181</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45181</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45181</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45181</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45181</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45181</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45181</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45181</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45181</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45181</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45181</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45181</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45181</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45181</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45181</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45181</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45181</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45181</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45181</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45181</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45181</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45181</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45181</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45181</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45181</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45181</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45181</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45181</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45181</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45181</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45181</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45181</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45181</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45181</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45181</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45181</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45181</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45181</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45181</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45181</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45181</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45181</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45181</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45181</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45181</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45181</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45181</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45181</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45181</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45181</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45181</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45181</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45181</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45181</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45181</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45181</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45181</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45181</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45181</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45181</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45181</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45181</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45181</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45181</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45181</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45181</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45181</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45181</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45181</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45181</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45181</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45181</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45181</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45181</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45181</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45181</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45181</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45181</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45181</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45181</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45181</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45181</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45181</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45181</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45181</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45181</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45181</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45181</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45181</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45181</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45181</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45181</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45181</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45181</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45181</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45181</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45181</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45181</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45181</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45181</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45181</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45181</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45181</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45181</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45181</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45181</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45181</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45181</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45181</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45181</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45181</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45181</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45181</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45181</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45181</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45181</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45181</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45181</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45181</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45181</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45181</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45181</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45181</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45181</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45181</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45181</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45181</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45181</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45181</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45181</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45181</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45181</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45181</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45181</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45181</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45181</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45181</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45181</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45181</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45181</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45181</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45181</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45181</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45181</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45181</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45181</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45181</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45181</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45181</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45181</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45181</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45181</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45181</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45181</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45181</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45181</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45181</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45181</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45181</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45181</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45181</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45181</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45181</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45181</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45181</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45181</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45181</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45181</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45181</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45181</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45181</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45181</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45181</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45181</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45181</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45181</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45181</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45181</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45181</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45181</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45181</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45181</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45181</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45181</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45181</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45181</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45181</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45181</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45181</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45181</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45181</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45181</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45181</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45181</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45181</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45181</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45181</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45181</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45181</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45181</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45181</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45181</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45181</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45181</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45181</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45181</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45181</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45181</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45181</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45181</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45181</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45181</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45181</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45181</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45181</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45181</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45181</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45181</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45181</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45181</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45181</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45181</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45181</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45181</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45181</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45181</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45181</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45181</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45181</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45181</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45181</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45181</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45181</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45181</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45181</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45181</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45181</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45181</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45181</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45181</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45181</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45181</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45181</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45181</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45181</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45181</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45181</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45181</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45181</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45181</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45181</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45181</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45181</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45181</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45181</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45181</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45181</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45181</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45181</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45181</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45181</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45181</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45181</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45181</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45181</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45181</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45181</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45181</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45181</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45181</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45181</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45181</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45181</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45181</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45181</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45181</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45181</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45181</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45181</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45181</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45181</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45181</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45181</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45181</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45181</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45181</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45181</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45181</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45181</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45181</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45181</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45181</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45181</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45181</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45181</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45181</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45181</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45181</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45181</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45181</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45181</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45181</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45181</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45181</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45181</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45181</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45181</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45181</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45181</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45181</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45181</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45181</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45181</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45181</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45181</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45181</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45181</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45181</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45181</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45181</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45181</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45181</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45181</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45181</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45181</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45181</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45181</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45181</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45181</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45181</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45181</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45181</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45181</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45181</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45181</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45181</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45181</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45181</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45181</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45181</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45181</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45181</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45181</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45181</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45181</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45181</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45181</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45181</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45181</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45181</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45181</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45181</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45181</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45181</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45181</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45181</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45181</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45181</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45181</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45181</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45181</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45181</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45181</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45181</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45181</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45181</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45181</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45181</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45181</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45181</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45181</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45181</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45181</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45181</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45181</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45181</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45181</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45181</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45181</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45181</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45181</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45181</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45181</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45181</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45181</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45181</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45181</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45181</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45181</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45181</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45181</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45181</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45181</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45181</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45181</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45181</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45181</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45181</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45181</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45181</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45181</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45181</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45181</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45181</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45181</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45181</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45181</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45181</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45181</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45181</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45181</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45181</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45181</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45181</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45181</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45181</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45181</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45181</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45181</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45181</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45181</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45181</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45181</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45181</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45181</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45181</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45181</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45181</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45181</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45181</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45181</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45181</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45181</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45181</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45181</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45181</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45181</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45181</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45181</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45181</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45181</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45181</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45181</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45181</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45181</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45181</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45181</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45181</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45181</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45181</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45181</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45181</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45181</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45181</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45181</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45181</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45181</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45181</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45181</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45181</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45181</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45181</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45181</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45181</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45181</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45181</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45181</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45181</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45181</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45181</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45181</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45181</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45181</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45181</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45181</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45181</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45181</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45181</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45181</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45181</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45181</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45181</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45181</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45181</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45181</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45181</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45181</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45181</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45181</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45181</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45181</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45181</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45181</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45181</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45181</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45181</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45181</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45181</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45181</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45181</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45181</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45181</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45181</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45181</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45181</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45181</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45181</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45181</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45181</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45181</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45181</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45181</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45181</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45181</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45181</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45181</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45181</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45181</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45181</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45181</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45181</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45181</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45181</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45181</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45181</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45181</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45181</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45181</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45181</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45181</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45181</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45181</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45181</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45181</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45181</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45181</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45181</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45181</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45181</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45181</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45181</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45181</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45181</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45181</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45181</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45181</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45181</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45181</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45181</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45181</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45181</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45181</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45181</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45181</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45181</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45181</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45181</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45181</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45181</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45181</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45181</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45181</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45181</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45181</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45181</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45181</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45181</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45181</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45181</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45181</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45181</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45181</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45181</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45181</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45181</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45181</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45181</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45181</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45181</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45181</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45181</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45181</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45181</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45181</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45181</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45181</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45181</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45181</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45181</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45181</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45181</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45181</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45181</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45181</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45181</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45181</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45181</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45181</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45181</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45181</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45181</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45181</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45181</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45181</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45181</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45181</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45181</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45181</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45181</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45181</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45181</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45181</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45181</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45181</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45181</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45181</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45181</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45181</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45181</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45181</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45181</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45181</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45181</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45181</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45181</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45181</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45181</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45181</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45181</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45181</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45181</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45181</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45181</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45181</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45181</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45181</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45181</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45181</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45181</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45181</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45181</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45181</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45181</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45181</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45181</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45181</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45181</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45181</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45181</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45181</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45181</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45181</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45181</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45181</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45181</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45181</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45181</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45181</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45181</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45181</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45181</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45181</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45181</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45181</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45181</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45181</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45181</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45181</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45181</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45181</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45181</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45181</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45181</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45181</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45181</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45181</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45181</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45181</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45181</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45181</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45181</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45181</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45181</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45181</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45181</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45181</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45181</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45181</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45181</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45181</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45181</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45181</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45181</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2023-09-12T04:15:25Z</dcterms:created>
  <dcterms:modified xmlns:dcterms="http://purl.org/dc/terms/" xmlns:xsi="http://www.w3.org/2001/XMLSchema-instance" xsi:type="dcterms:W3CDTF">2023-09-12T04:15:26Z</dcterms:modified>
</cp:coreProperties>
</file>