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19823-2019</t>
        </is>
      </c>
      <c r="B2" s="1" t="n">
        <v>43567</v>
      </c>
      <c r="C2" s="1" t="n">
        <v>45177</v>
      </c>
      <c r="D2" t="inlineStr">
        <is>
          <t>VÄSTRA GÖTALANDS LÄN</t>
        </is>
      </c>
      <c r="E2" t="inlineStr">
        <is>
          <t>HÄRRYDA</t>
        </is>
      </c>
      <c r="G2" t="n">
        <v>1.8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Kattfotslav
Åkergroda
Vanlig padda</t>
        </is>
      </c>
      <c r="S2">
        <f>HYPERLINK("https://klasma.github.io/Logging_HARRYDA/artfynd/A 19823-2019.xlsx")</f>
        <v/>
      </c>
      <c r="T2">
        <f>HYPERLINK("https://klasma.github.io/Logging_HARRYDA/kartor/A 19823-2019.png")</f>
        <v/>
      </c>
      <c r="V2">
        <f>HYPERLINK("https://klasma.github.io/Logging_HARRYDA/klagomål/A 19823-2019.docx")</f>
        <v/>
      </c>
      <c r="W2">
        <f>HYPERLINK("https://klasma.github.io/Logging_HARRYDA/klagomålsmail/A 19823-2019.docx")</f>
        <v/>
      </c>
      <c r="X2">
        <f>HYPERLINK("https://klasma.github.io/Logging_HARRYDA/tillsyn/A 19823-2019.docx")</f>
        <v/>
      </c>
      <c r="Y2">
        <f>HYPERLINK("https://klasma.github.io/Logging_HARRYDA/tillsynsmail/A 19823-2019.docx")</f>
        <v/>
      </c>
    </row>
    <row r="3" ht="15" customHeight="1">
      <c r="A3" t="inlineStr">
        <is>
          <t>A 25441-2022</t>
        </is>
      </c>
      <c r="B3" s="1" t="n">
        <v>44732</v>
      </c>
      <c r="C3" s="1" t="n">
        <v>45177</v>
      </c>
      <c r="D3" t="inlineStr">
        <is>
          <t>VÄSTRA GÖTALANDS LÄN</t>
        </is>
      </c>
      <c r="E3" t="inlineStr">
        <is>
          <t>HÄRRYDA</t>
        </is>
      </c>
      <c r="G3" t="n">
        <v>0.5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Svartvit flugsnappare
Vanlig groda</t>
        </is>
      </c>
      <c r="S3">
        <f>HYPERLINK("https://klasma.github.io/Logging_HARRYDA/artfynd/A 25441-2022.xlsx")</f>
        <v/>
      </c>
      <c r="T3">
        <f>HYPERLINK("https://klasma.github.io/Logging_HARRYDA/kartor/A 25441-2022.png")</f>
        <v/>
      </c>
      <c r="V3">
        <f>HYPERLINK("https://klasma.github.io/Logging_HARRYDA/klagomål/A 25441-2022.docx")</f>
        <v/>
      </c>
      <c r="W3">
        <f>HYPERLINK("https://klasma.github.io/Logging_HARRYDA/klagomålsmail/A 25441-2022.docx")</f>
        <v/>
      </c>
      <c r="X3">
        <f>HYPERLINK("https://klasma.github.io/Logging_HARRYDA/tillsyn/A 25441-2022.docx")</f>
        <v/>
      </c>
      <c r="Y3">
        <f>HYPERLINK("https://klasma.github.io/Logging_HARRYDA/tillsynsmail/A 25441-2022.docx")</f>
        <v/>
      </c>
    </row>
    <row r="4" ht="15" customHeight="1">
      <c r="A4" t="inlineStr">
        <is>
          <t>A 12618-2021</t>
        </is>
      </c>
      <c r="B4" s="1" t="n">
        <v>44270</v>
      </c>
      <c r="C4" s="1" t="n">
        <v>45177</v>
      </c>
      <c r="D4" t="inlineStr">
        <is>
          <t>VÄSTRA GÖTALANDS LÄN</t>
        </is>
      </c>
      <c r="E4" t="inlineStr">
        <is>
          <t>HÄRRYDA</t>
        </is>
      </c>
      <c r="G4" t="n">
        <v>8.699999999999999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Kattfotslav</t>
        </is>
      </c>
      <c r="S4">
        <f>HYPERLINK("https://klasma.github.io/Logging_HARRYDA/artfynd/A 12618-2021.xlsx")</f>
        <v/>
      </c>
      <c r="T4">
        <f>HYPERLINK("https://klasma.github.io/Logging_HARRYDA/kartor/A 12618-2021.png")</f>
        <v/>
      </c>
      <c r="V4">
        <f>HYPERLINK("https://klasma.github.io/Logging_HARRYDA/klagomål/A 12618-2021.docx")</f>
        <v/>
      </c>
      <c r="W4">
        <f>HYPERLINK("https://klasma.github.io/Logging_HARRYDA/klagomålsmail/A 12618-2021.docx")</f>
        <v/>
      </c>
      <c r="X4">
        <f>HYPERLINK("https://klasma.github.io/Logging_HARRYDA/tillsyn/A 12618-2021.docx")</f>
        <v/>
      </c>
      <c r="Y4">
        <f>HYPERLINK("https://klasma.github.io/Logging_HARRYDA/tillsynsmail/A 12618-2021.docx")</f>
        <v/>
      </c>
    </row>
    <row r="5" ht="15" customHeight="1">
      <c r="A5" t="inlineStr">
        <is>
          <t>A 42060-2018</t>
        </is>
      </c>
      <c r="B5" s="1" t="n">
        <v>43353</v>
      </c>
      <c r="C5" s="1" t="n">
        <v>45177</v>
      </c>
      <c r="D5" t="inlineStr">
        <is>
          <t>VÄSTRA GÖTALANDS LÄN</t>
        </is>
      </c>
      <c r="E5" t="inlineStr">
        <is>
          <t>HÄRRYDA</t>
        </is>
      </c>
      <c r="G5" t="n">
        <v>6.5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HYPERLINK("https://klasma.github.io/Logging_HARRYDA/artfynd/A 42060-2018.xlsx")</f>
        <v/>
      </c>
      <c r="T5">
        <f>HYPERLINK("https://klasma.github.io/Logging_HARRYDA/kartor/A 42060-2018.png")</f>
        <v/>
      </c>
      <c r="V5">
        <f>HYPERLINK("https://klasma.github.io/Logging_HARRYDA/klagomål/A 42060-2018.docx")</f>
        <v/>
      </c>
      <c r="W5">
        <f>HYPERLINK("https://klasma.github.io/Logging_HARRYDA/klagomålsmail/A 42060-2018.docx")</f>
        <v/>
      </c>
      <c r="X5">
        <f>HYPERLINK("https://klasma.github.io/Logging_HARRYDA/tillsyn/A 42060-2018.docx")</f>
        <v/>
      </c>
      <c r="Y5">
        <f>HYPERLINK("https://klasma.github.io/Logging_HARRYDA/tillsynsmail/A 42060-2018.docx")</f>
        <v/>
      </c>
    </row>
    <row r="6" ht="15" customHeight="1">
      <c r="A6" t="inlineStr">
        <is>
          <t>A 52875-2019</t>
        </is>
      </c>
      <c r="B6" s="1" t="n">
        <v>43746</v>
      </c>
      <c r="C6" s="1" t="n">
        <v>45177</v>
      </c>
      <c r="D6" t="inlineStr">
        <is>
          <t>VÄSTRA GÖTALANDS LÄN</t>
        </is>
      </c>
      <c r="E6" t="inlineStr">
        <is>
          <t>HÄRRYDA</t>
        </is>
      </c>
      <c r="F6" t="inlineStr">
        <is>
          <t>Kommuner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HYPERLINK("https://klasma.github.io/Logging_HARRYDA/artfynd/A 52875-2019.xlsx")</f>
        <v/>
      </c>
      <c r="T6">
        <f>HYPERLINK("https://klasma.github.io/Logging_HARRYDA/kartor/A 52875-2019.png")</f>
        <v/>
      </c>
      <c r="V6">
        <f>HYPERLINK("https://klasma.github.io/Logging_HARRYDA/klagomål/A 52875-2019.docx")</f>
        <v/>
      </c>
      <c r="W6">
        <f>HYPERLINK("https://klasma.github.io/Logging_HARRYDA/klagomålsmail/A 52875-2019.docx")</f>
        <v/>
      </c>
      <c r="X6">
        <f>HYPERLINK("https://klasma.github.io/Logging_HARRYDA/tillsyn/A 52875-2019.docx")</f>
        <v/>
      </c>
      <c r="Y6">
        <f>HYPERLINK("https://klasma.github.io/Logging_HARRYDA/tillsynsmail/A 52875-2019.docx")</f>
        <v/>
      </c>
    </row>
    <row r="7" ht="15" customHeight="1">
      <c r="A7" t="inlineStr">
        <is>
          <t>A 14791-2020</t>
        </is>
      </c>
      <c r="B7" s="1" t="n">
        <v>43909</v>
      </c>
      <c r="C7" s="1" t="n">
        <v>45177</v>
      </c>
      <c r="D7" t="inlineStr">
        <is>
          <t>VÄSTRA GÖTALANDS LÄN</t>
        </is>
      </c>
      <c r="E7" t="inlineStr">
        <is>
          <t>HÄRRYDA</t>
        </is>
      </c>
      <c r="F7" t="inlineStr">
        <is>
          <t>Kommuner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Gullviva</t>
        </is>
      </c>
      <c r="S7">
        <f>HYPERLINK("https://klasma.github.io/Logging_HARRYDA/artfynd/A 14791-2020.xlsx")</f>
        <v/>
      </c>
      <c r="T7">
        <f>HYPERLINK("https://klasma.github.io/Logging_HARRYDA/kartor/A 14791-2020.png")</f>
        <v/>
      </c>
      <c r="V7">
        <f>HYPERLINK("https://klasma.github.io/Logging_HARRYDA/klagomål/A 14791-2020.docx")</f>
        <v/>
      </c>
      <c r="W7">
        <f>HYPERLINK("https://klasma.github.io/Logging_HARRYDA/klagomålsmail/A 14791-2020.docx")</f>
        <v/>
      </c>
      <c r="X7">
        <f>HYPERLINK("https://klasma.github.io/Logging_HARRYDA/tillsyn/A 14791-2020.docx")</f>
        <v/>
      </c>
      <c r="Y7">
        <f>HYPERLINK("https://klasma.github.io/Logging_HARRYDA/tillsynsmail/A 14791-2020.docx")</f>
        <v/>
      </c>
    </row>
    <row r="8" ht="15" customHeight="1">
      <c r="A8" t="inlineStr">
        <is>
          <t>A 18853-2020</t>
        </is>
      </c>
      <c r="B8" s="1" t="n">
        <v>43929</v>
      </c>
      <c r="C8" s="1" t="n">
        <v>45177</v>
      </c>
      <c r="D8" t="inlineStr">
        <is>
          <t>VÄSTRA GÖTALANDS LÄN</t>
        </is>
      </c>
      <c r="E8" t="inlineStr">
        <is>
          <t>HÄRRYDA</t>
        </is>
      </c>
      <c r="G8" t="n">
        <v>0.7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revmossa</t>
        </is>
      </c>
      <c r="S8">
        <f>HYPERLINK("https://klasma.github.io/Logging_HARRYDA/artfynd/A 18853-2020.xlsx")</f>
        <v/>
      </c>
      <c r="T8">
        <f>HYPERLINK("https://klasma.github.io/Logging_HARRYDA/kartor/A 18853-2020.png")</f>
        <v/>
      </c>
      <c r="V8">
        <f>HYPERLINK("https://klasma.github.io/Logging_HARRYDA/klagomål/A 18853-2020.docx")</f>
        <v/>
      </c>
      <c r="W8">
        <f>HYPERLINK("https://klasma.github.io/Logging_HARRYDA/klagomålsmail/A 18853-2020.docx")</f>
        <v/>
      </c>
      <c r="X8">
        <f>HYPERLINK("https://klasma.github.io/Logging_HARRYDA/tillsyn/A 18853-2020.docx")</f>
        <v/>
      </c>
      <c r="Y8">
        <f>HYPERLINK("https://klasma.github.io/Logging_HARRYDA/tillsynsmail/A 18853-2020.docx")</f>
        <v/>
      </c>
    </row>
    <row r="9" ht="15" customHeight="1">
      <c r="A9" t="inlineStr">
        <is>
          <t>A 64734-2020</t>
        </is>
      </c>
      <c r="B9" s="1" t="n">
        <v>44169</v>
      </c>
      <c r="C9" s="1" t="n">
        <v>45177</v>
      </c>
      <c r="D9" t="inlineStr">
        <is>
          <t>VÄSTRA GÖTALANDS LÄN</t>
        </is>
      </c>
      <c r="E9" t="inlineStr">
        <is>
          <t>HÄRRYDA</t>
        </is>
      </c>
      <c r="G9" t="n">
        <v>4.1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HYPERLINK("https://klasma.github.io/Logging_HARRYDA/artfynd/A 64734-2020.xlsx")</f>
        <v/>
      </c>
      <c r="T9">
        <f>HYPERLINK("https://klasma.github.io/Logging_HARRYDA/kartor/A 64734-2020.png")</f>
        <v/>
      </c>
      <c r="V9">
        <f>HYPERLINK("https://klasma.github.io/Logging_HARRYDA/klagomål/A 64734-2020.docx")</f>
        <v/>
      </c>
      <c r="W9">
        <f>HYPERLINK("https://klasma.github.io/Logging_HARRYDA/klagomålsmail/A 64734-2020.docx")</f>
        <v/>
      </c>
      <c r="X9">
        <f>HYPERLINK("https://klasma.github.io/Logging_HARRYDA/tillsyn/A 64734-2020.docx")</f>
        <v/>
      </c>
      <c r="Y9">
        <f>HYPERLINK("https://klasma.github.io/Logging_HARRYDA/tillsynsmail/A 64734-2020.docx")</f>
        <v/>
      </c>
    </row>
    <row r="10" ht="15" customHeight="1">
      <c r="A10" t="inlineStr">
        <is>
          <t>A 7814-2021</t>
        </is>
      </c>
      <c r="B10" s="1" t="n">
        <v>44242</v>
      </c>
      <c r="C10" s="1" t="n">
        <v>45177</v>
      </c>
      <c r="D10" t="inlineStr">
        <is>
          <t>VÄSTRA GÖTALANDS LÄN</t>
        </is>
      </c>
      <c r="E10" t="inlineStr">
        <is>
          <t>HÄRRYDA</t>
        </is>
      </c>
      <c r="G10" t="n">
        <v>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Kattfotslav</t>
        </is>
      </c>
      <c r="S10">
        <f>HYPERLINK("https://klasma.github.io/Logging_HARRYDA/artfynd/A 7814-2021.xlsx")</f>
        <v/>
      </c>
      <c r="T10">
        <f>HYPERLINK("https://klasma.github.io/Logging_HARRYDA/kartor/A 7814-2021.png")</f>
        <v/>
      </c>
      <c r="V10">
        <f>HYPERLINK("https://klasma.github.io/Logging_HARRYDA/klagomål/A 7814-2021.docx")</f>
        <v/>
      </c>
      <c r="W10">
        <f>HYPERLINK("https://klasma.github.io/Logging_HARRYDA/klagomålsmail/A 7814-2021.docx")</f>
        <v/>
      </c>
      <c r="X10">
        <f>HYPERLINK("https://klasma.github.io/Logging_HARRYDA/tillsyn/A 7814-2021.docx")</f>
        <v/>
      </c>
      <c r="Y10">
        <f>HYPERLINK("https://klasma.github.io/Logging_HARRYDA/tillsynsmail/A 7814-2021.docx")</f>
        <v/>
      </c>
    </row>
    <row r="11" ht="15" customHeight="1">
      <c r="A11" t="inlineStr">
        <is>
          <t>A 53203-2021</t>
        </is>
      </c>
      <c r="B11" s="1" t="n">
        <v>44468</v>
      </c>
      <c r="C11" s="1" t="n">
        <v>45177</v>
      </c>
      <c r="D11" t="inlineStr">
        <is>
          <t>VÄSTRA GÖTALANDS LÄN</t>
        </is>
      </c>
      <c r="E11" t="inlineStr">
        <is>
          <t>HÄRRYDA</t>
        </is>
      </c>
      <c r="G11" t="n">
        <v>1.3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revmossa</t>
        </is>
      </c>
      <c r="S11">
        <f>HYPERLINK("https://klasma.github.io/Logging_HARRYDA/artfynd/A 53203-2021.xlsx")</f>
        <v/>
      </c>
      <c r="T11">
        <f>HYPERLINK("https://klasma.github.io/Logging_HARRYDA/kartor/A 53203-2021.png")</f>
        <v/>
      </c>
      <c r="V11">
        <f>HYPERLINK("https://klasma.github.io/Logging_HARRYDA/klagomål/A 53203-2021.docx")</f>
        <v/>
      </c>
      <c r="W11">
        <f>HYPERLINK("https://klasma.github.io/Logging_HARRYDA/klagomålsmail/A 53203-2021.docx")</f>
        <v/>
      </c>
      <c r="X11">
        <f>HYPERLINK("https://klasma.github.io/Logging_HARRYDA/tillsyn/A 53203-2021.docx")</f>
        <v/>
      </c>
      <c r="Y11">
        <f>HYPERLINK("https://klasma.github.io/Logging_HARRYDA/tillsynsmail/A 53203-2021.docx")</f>
        <v/>
      </c>
    </row>
    <row r="12" ht="15" customHeight="1">
      <c r="A12" t="inlineStr">
        <is>
          <t>A 64860-2021</t>
        </is>
      </c>
      <c r="B12" s="1" t="n">
        <v>44512</v>
      </c>
      <c r="C12" s="1" t="n">
        <v>45177</v>
      </c>
      <c r="D12" t="inlineStr">
        <is>
          <t>VÄSTRA GÖTALANDS LÄN</t>
        </is>
      </c>
      <c r="E12" t="inlineStr">
        <is>
          <t>HÄRRYDA</t>
        </is>
      </c>
      <c r="F12" t="inlineStr">
        <is>
          <t>Kommuner</t>
        </is>
      </c>
      <c r="G12" t="n">
        <v>21.3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Vanlig groda</t>
        </is>
      </c>
      <c r="S12">
        <f>HYPERLINK("https://klasma.github.io/Logging_HARRYDA/artfynd/A 64860-2021.xlsx")</f>
        <v/>
      </c>
      <c r="T12">
        <f>HYPERLINK("https://klasma.github.io/Logging_HARRYDA/kartor/A 64860-2021.png")</f>
        <v/>
      </c>
      <c r="V12">
        <f>HYPERLINK("https://klasma.github.io/Logging_HARRYDA/klagomål/A 64860-2021.docx")</f>
        <v/>
      </c>
      <c r="W12">
        <f>HYPERLINK("https://klasma.github.io/Logging_HARRYDA/klagomålsmail/A 64860-2021.docx")</f>
        <v/>
      </c>
      <c r="X12">
        <f>HYPERLINK("https://klasma.github.io/Logging_HARRYDA/tillsyn/A 64860-2021.docx")</f>
        <v/>
      </c>
      <c r="Y12">
        <f>HYPERLINK("https://klasma.github.io/Logging_HARRYDA/tillsynsmail/A 64860-2021.docx")</f>
        <v/>
      </c>
    </row>
    <row r="13" ht="15" customHeight="1">
      <c r="A13" t="inlineStr">
        <is>
          <t>A 20640-2022</t>
        </is>
      </c>
      <c r="B13" s="1" t="n">
        <v>44700</v>
      </c>
      <c r="C13" s="1" t="n">
        <v>45177</v>
      </c>
      <c r="D13" t="inlineStr">
        <is>
          <t>VÄSTRA GÖTALANDS LÄN</t>
        </is>
      </c>
      <c r="E13" t="inlineStr">
        <is>
          <t>HÄRRYDA</t>
        </is>
      </c>
      <c r="G13" t="n">
        <v>0.5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HYPERLINK("https://klasma.github.io/Logging_HARRYDA/artfynd/A 20640-2022.xlsx")</f>
        <v/>
      </c>
      <c r="T13">
        <f>HYPERLINK("https://klasma.github.io/Logging_HARRYDA/kartor/A 20640-2022.png")</f>
        <v/>
      </c>
      <c r="V13">
        <f>HYPERLINK("https://klasma.github.io/Logging_HARRYDA/klagomål/A 20640-2022.docx")</f>
        <v/>
      </c>
      <c r="W13">
        <f>HYPERLINK("https://klasma.github.io/Logging_HARRYDA/klagomålsmail/A 20640-2022.docx")</f>
        <v/>
      </c>
      <c r="X13">
        <f>HYPERLINK("https://klasma.github.io/Logging_HARRYDA/tillsyn/A 20640-2022.docx")</f>
        <v/>
      </c>
      <c r="Y13">
        <f>HYPERLINK("https://klasma.github.io/Logging_HARRYDA/tillsynsmail/A 20640-2022.docx")</f>
        <v/>
      </c>
    </row>
    <row r="14" ht="15" customHeight="1">
      <c r="A14" t="inlineStr">
        <is>
          <t>A 16802-2023</t>
        </is>
      </c>
      <c r="B14" s="1" t="n">
        <v>45033</v>
      </c>
      <c r="C14" s="1" t="n">
        <v>45177</v>
      </c>
      <c r="D14" t="inlineStr">
        <is>
          <t>VÄSTRA GÖTALANDS LÄN</t>
        </is>
      </c>
      <c r="E14" t="inlineStr">
        <is>
          <t>HÄRRYDA</t>
        </is>
      </c>
      <c r="G14" t="n">
        <v>6.5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HYPERLINK("https://klasma.github.io/Logging_HARRYDA/artfynd/A 16802-2023.xlsx")</f>
        <v/>
      </c>
      <c r="T14">
        <f>HYPERLINK("https://klasma.github.io/Logging_HARRYDA/kartor/A 16802-2023.png")</f>
        <v/>
      </c>
      <c r="V14">
        <f>HYPERLINK("https://klasma.github.io/Logging_HARRYDA/klagomål/A 16802-2023.docx")</f>
        <v/>
      </c>
      <c r="W14">
        <f>HYPERLINK("https://klasma.github.io/Logging_HARRYDA/klagomålsmail/A 16802-2023.docx")</f>
        <v/>
      </c>
      <c r="X14">
        <f>HYPERLINK("https://klasma.github.io/Logging_HARRYDA/tillsyn/A 16802-2023.docx")</f>
        <v/>
      </c>
      <c r="Y14">
        <f>HYPERLINK("https://klasma.github.io/Logging_HARRYDA/tillsynsmail/A 16802-2023.docx")</f>
        <v/>
      </c>
    </row>
    <row r="15" ht="15" customHeight="1">
      <c r="A15" t="inlineStr">
        <is>
          <t>A 21101-2023</t>
        </is>
      </c>
      <c r="B15" s="1" t="n">
        <v>45061</v>
      </c>
      <c r="C15" s="1" t="n">
        <v>45177</v>
      </c>
      <c r="D15" t="inlineStr">
        <is>
          <t>VÄSTRA GÖTALANDS LÄN</t>
        </is>
      </c>
      <c r="E15" t="inlineStr">
        <is>
          <t>HÄRRYDA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Åkergroda</t>
        </is>
      </c>
      <c r="S15">
        <f>HYPERLINK("https://klasma.github.io/Logging_HARRYDA/artfynd/A 21101-2023.xlsx")</f>
        <v/>
      </c>
      <c r="T15">
        <f>HYPERLINK("https://klasma.github.io/Logging_HARRYDA/kartor/A 21101-2023.png")</f>
        <v/>
      </c>
      <c r="V15">
        <f>HYPERLINK("https://klasma.github.io/Logging_HARRYDA/klagomål/A 21101-2023.docx")</f>
        <v/>
      </c>
      <c r="W15">
        <f>HYPERLINK("https://klasma.github.io/Logging_HARRYDA/klagomålsmail/A 21101-2023.docx")</f>
        <v/>
      </c>
      <c r="X15">
        <f>HYPERLINK("https://klasma.github.io/Logging_HARRYDA/tillsyn/A 21101-2023.docx")</f>
        <v/>
      </c>
      <c r="Y15">
        <f>HYPERLINK("https://klasma.github.io/Logging_HARRYDA/tillsynsmail/A 21101-2023.docx")</f>
        <v/>
      </c>
    </row>
    <row r="16" ht="15" customHeight="1">
      <c r="A16" t="inlineStr">
        <is>
          <t>A 26330-2023</t>
        </is>
      </c>
      <c r="B16" s="1" t="n">
        <v>45091</v>
      </c>
      <c r="C16" s="1" t="n">
        <v>45177</v>
      </c>
      <c r="D16" t="inlineStr">
        <is>
          <t>VÄSTRA GÖTALANDS LÄN</t>
        </is>
      </c>
      <c r="E16" t="inlineStr">
        <is>
          <t>HÄRRYDA</t>
        </is>
      </c>
      <c r="G16" t="n">
        <v>1.9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HYPERLINK("https://klasma.github.io/Logging_HARRYDA/artfynd/A 26330-2023.xlsx")</f>
        <v/>
      </c>
      <c r="T16">
        <f>HYPERLINK("https://klasma.github.io/Logging_HARRYDA/kartor/A 26330-2023.png")</f>
        <v/>
      </c>
      <c r="V16">
        <f>HYPERLINK("https://klasma.github.io/Logging_HARRYDA/klagomål/A 26330-2023.docx")</f>
        <v/>
      </c>
      <c r="W16">
        <f>HYPERLINK("https://klasma.github.io/Logging_HARRYDA/klagomålsmail/A 26330-2023.docx")</f>
        <v/>
      </c>
      <c r="X16">
        <f>HYPERLINK("https://klasma.github.io/Logging_HARRYDA/tillsyn/A 26330-2023.docx")</f>
        <v/>
      </c>
      <c r="Y16">
        <f>HYPERLINK("https://klasma.github.io/Logging_HARRYDA/tillsynsmail/A 26330-2023.docx")</f>
        <v/>
      </c>
    </row>
    <row r="17" ht="15" customHeight="1">
      <c r="A17" t="inlineStr">
        <is>
          <t>A 34019-2018</t>
        </is>
      </c>
      <c r="B17" s="1" t="n">
        <v>43315</v>
      </c>
      <c r="C17" s="1" t="n">
        <v>45177</v>
      </c>
      <c r="D17" t="inlineStr">
        <is>
          <t>VÄSTRA GÖTALANDS LÄN</t>
        </is>
      </c>
      <c r="E17" t="inlineStr">
        <is>
          <t>HÄRRYDA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35566-2018</t>
        </is>
      </c>
      <c r="B18" s="1" t="n">
        <v>43326</v>
      </c>
      <c r="C18" s="1" t="n">
        <v>45177</v>
      </c>
      <c r="D18" t="inlineStr">
        <is>
          <t>VÄSTRA GÖTALANDS LÄN</t>
        </is>
      </c>
      <c r="E18" t="inlineStr">
        <is>
          <t>HÄRRYDA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61726-2018</t>
        </is>
      </c>
      <c r="B19" s="1" t="n">
        <v>43383</v>
      </c>
      <c r="C19" s="1" t="n">
        <v>45177</v>
      </c>
      <c r="D19" t="inlineStr">
        <is>
          <t>VÄSTRA GÖTALANDS LÄN</t>
        </is>
      </c>
      <c r="E19" t="inlineStr">
        <is>
          <t>HÄRRYDA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56544-2018</t>
        </is>
      </c>
      <c r="B20" s="1" t="n">
        <v>43402</v>
      </c>
      <c r="C20" s="1" t="n">
        <v>45177</v>
      </c>
      <c r="D20" t="inlineStr">
        <is>
          <t>VÄSTRA GÖTALANDS LÄN</t>
        </is>
      </c>
      <c r="E20" t="inlineStr">
        <is>
          <t>HÄRRYDA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57836-2018</t>
        </is>
      </c>
      <c r="B21" s="1" t="n">
        <v>43405</v>
      </c>
      <c r="C21" s="1" t="n">
        <v>45177</v>
      </c>
      <c r="D21" t="inlineStr">
        <is>
          <t>VÄSTRA GÖTALANDS LÄN</t>
        </is>
      </c>
      <c r="E21" t="inlineStr">
        <is>
          <t>HÄRRYDA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57834-2018</t>
        </is>
      </c>
      <c r="B22" s="1" t="n">
        <v>43405</v>
      </c>
      <c r="C22" s="1" t="n">
        <v>45177</v>
      </c>
      <c r="D22" t="inlineStr">
        <is>
          <t>VÄSTRA GÖTALANDS LÄN</t>
        </is>
      </c>
      <c r="E22" t="inlineStr">
        <is>
          <t>HÄRRYDA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61396-2018</t>
        </is>
      </c>
      <c r="B23" s="1" t="n">
        <v>43424</v>
      </c>
      <c r="C23" s="1" t="n">
        <v>45177</v>
      </c>
      <c r="D23" t="inlineStr">
        <is>
          <t>VÄSTRA GÖTALANDS LÄN</t>
        </is>
      </c>
      <c r="E23" t="inlineStr">
        <is>
          <t>HÄRRYDA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68069-2018</t>
        </is>
      </c>
      <c r="B24" s="1" t="n">
        <v>43441</v>
      </c>
      <c r="C24" s="1" t="n">
        <v>45177</v>
      </c>
      <c r="D24" t="inlineStr">
        <is>
          <t>VÄSTRA GÖTALANDS LÄN</t>
        </is>
      </c>
      <c r="E24" t="inlineStr">
        <is>
          <t>HÄRRYDA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68077-2018</t>
        </is>
      </c>
      <c r="B25" s="1" t="n">
        <v>43441</v>
      </c>
      <c r="C25" s="1" t="n">
        <v>45177</v>
      </c>
      <c r="D25" t="inlineStr">
        <is>
          <t>VÄSTRA GÖTALANDS LÄN</t>
        </is>
      </c>
      <c r="E25" t="inlineStr">
        <is>
          <t>HÄRRYDA</t>
        </is>
      </c>
      <c r="G25" t="n">
        <v>6.9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68709-2018</t>
        </is>
      </c>
      <c r="B26" s="1" t="n">
        <v>43444</v>
      </c>
      <c r="C26" s="1" t="n">
        <v>45177</v>
      </c>
      <c r="D26" t="inlineStr">
        <is>
          <t>VÄSTRA GÖTALANDS LÄN</t>
        </is>
      </c>
      <c r="E26" t="inlineStr">
        <is>
          <t>HÄRRYDA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72210-2018</t>
        </is>
      </c>
      <c r="B27" s="1" t="n">
        <v>43455</v>
      </c>
      <c r="C27" s="1" t="n">
        <v>45177</v>
      </c>
      <c r="D27" t="inlineStr">
        <is>
          <t>VÄSTRA GÖTALANDS LÄN</t>
        </is>
      </c>
      <c r="E27" t="inlineStr">
        <is>
          <t>HÄRRYDA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72211-2018</t>
        </is>
      </c>
      <c r="B28" s="1" t="n">
        <v>43455</v>
      </c>
      <c r="C28" s="1" t="n">
        <v>45177</v>
      </c>
      <c r="D28" t="inlineStr">
        <is>
          <t>VÄSTRA GÖTALANDS LÄN</t>
        </is>
      </c>
      <c r="E28" t="inlineStr">
        <is>
          <t>HÄRRYDA</t>
        </is>
      </c>
      <c r="F28" t="inlineStr">
        <is>
          <t>Kommuner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4516-2019</t>
        </is>
      </c>
      <c r="B29" s="1" t="n">
        <v>43486</v>
      </c>
      <c r="C29" s="1" t="n">
        <v>45177</v>
      </c>
      <c r="D29" t="inlineStr">
        <is>
          <t>VÄSTRA GÖTALANDS LÄN</t>
        </is>
      </c>
      <c r="E29" t="inlineStr">
        <is>
          <t>HÄRRYDA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4526-2019</t>
        </is>
      </c>
      <c r="B30" s="1" t="n">
        <v>43486</v>
      </c>
      <c r="C30" s="1" t="n">
        <v>45177</v>
      </c>
      <c r="D30" t="inlineStr">
        <is>
          <t>VÄSTRA GÖTALANDS LÄN</t>
        </is>
      </c>
      <c r="E30" t="inlineStr">
        <is>
          <t>HÄRRYDA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4960-2019</t>
        </is>
      </c>
      <c r="B31" s="1" t="n">
        <v>43487</v>
      </c>
      <c r="C31" s="1" t="n">
        <v>45177</v>
      </c>
      <c r="D31" t="inlineStr">
        <is>
          <t>VÄSTRA GÖTALANDS LÄN</t>
        </is>
      </c>
      <c r="E31" t="inlineStr">
        <is>
          <t>HÄRRYDA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6199-2019</t>
        </is>
      </c>
      <c r="B32" s="1" t="n">
        <v>43493</v>
      </c>
      <c r="C32" s="1" t="n">
        <v>45177</v>
      </c>
      <c r="D32" t="inlineStr">
        <is>
          <t>VÄSTRA GÖTALANDS LÄN</t>
        </is>
      </c>
      <c r="E32" t="inlineStr">
        <is>
          <t>HÄRRYDA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6151-2019</t>
        </is>
      </c>
      <c r="B33" s="1" t="n">
        <v>43493</v>
      </c>
      <c r="C33" s="1" t="n">
        <v>45177</v>
      </c>
      <c r="D33" t="inlineStr">
        <is>
          <t>VÄSTRA GÖTALANDS LÄN</t>
        </is>
      </c>
      <c r="E33" t="inlineStr">
        <is>
          <t>HÄRRYDA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6115-2019</t>
        </is>
      </c>
      <c r="B34" s="1" t="n">
        <v>43493</v>
      </c>
      <c r="C34" s="1" t="n">
        <v>45177</v>
      </c>
      <c r="D34" t="inlineStr">
        <is>
          <t>VÄSTRA GÖTALANDS LÄN</t>
        </is>
      </c>
      <c r="E34" t="inlineStr">
        <is>
          <t>HÄRRYDA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7253-2019</t>
        </is>
      </c>
      <c r="B35" s="1" t="n">
        <v>43496</v>
      </c>
      <c r="C35" s="1" t="n">
        <v>45177</v>
      </c>
      <c r="D35" t="inlineStr">
        <is>
          <t>VÄSTRA GÖTALANDS LÄN</t>
        </is>
      </c>
      <c r="E35" t="inlineStr">
        <is>
          <t>HÄRRYDA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7267-2019</t>
        </is>
      </c>
      <c r="B36" s="1" t="n">
        <v>43496</v>
      </c>
      <c r="C36" s="1" t="n">
        <v>45177</v>
      </c>
      <c r="D36" t="inlineStr">
        <is>
          <t>VÄSTRA GÖTALANDS LÄN</t>
        </is>
      </c>
      <c r="E36" t="inlineStr">
        <is>
          <t>HÄRRYDA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16082-2019</t>
        </is>
      </c>
      <c r="B37" s="1" t="n">
        <v>43544</v>
      </c>
      <c r="C37" s="1" t="n">
        <v>45177</v>
      </c>
      <c r="D37" t="inlineStr">
        <is>
          <t>VÄSTRA GÖTALANDS LÄN</t>
        </is>
      </c>
      <c r="E37" t="inlineStr">
        <is>
          <t>HÄRRYDA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16065-2019</t>
        </is>
      </c>
      <c r="B38" s="1" t="n">
        <v>43544</v>
      </c>
      <c r="C38" s="1" t="n">
        <v>45177</v>
      </c>
      <c r="D38" t="inlineStr">
        <is>
          <t>VÄSTRA GÖTALANDS LÄN</t>
        </is>
      </c>
      <c r="E38" t="inlineStr">
        <is>
          <t>HÄRRYDA</t>
        </is>
      </c>
      <c r="G38" t="n">
        <v>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18489-2019</t>
        </is>
      </c>
      <c r="B39" s="1" t="n">
        <v>43559</v>
      </c>
      <c r="C39" s="1" t="n">
        <v>45177</v>
      </c>
      <c r="D39" t="inlineStr">
        <is>
          <t>VÄSTRA GÖTALANDS LÄN</t>
        </is>
      </c>
      <c r="E39" t="inlineStr">
        <is>
          <t>HÄRRYDA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18975-2019</t>
        </is>
      </c>
      <c r="B40" s="1" t="n">
        <v>43563</v>
      </c>
      <c r="C40" s="1" t="n">
        <v>45177</v>
      </c>
      <c r="D40" t="inlineStr">
        <is>
          <t>VÄSTRA GÖTALANDS LÄN</t>
        </is>
      </c>
      <c r="E40" t="inlineStr">
        <is>
          <t>HÄRRYDA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19200-2019</t>
        </is>
      </c>
      <c r="B41" s="1" t="n">
        <v>43564</v>
      </c>
      <c r="C41" s="1" t="n">
        <v>45177</v>
      </c>
      <c r="D41" t="inlineStr">
        <is>
          <t>VÄSTRA GÖTALANDS LÄN</t>
        </is>
      </c>
      <c r="E41" t="inlineStr">
        <is>
          <t>HÄRRYDA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19688-2019</t>
        </is>
      </c>
      <c r="B42" s="1" t="n">
        <v>43566</v>
      </c>
      <c r="C42" s="1" t="n">
        <v>45177</v>
      </c>
      <c r="D42" t="inlineStr">
        <is>
          <t>VÄSTRA GÖTALANDS LÄN</t>
        </is>
      </c>
      <c r="E42" t="inlineStr">
        <is>
          <t>HÄRRYDA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19826-2019</t>
        </is>
      </c>
      <c r="B43" s="1" t="n">
        <v>43567</v>
      </c>
      <c r="C43" s="1" t="n">
        <v>45177</v>
      </c>
      <c r="D43" t="inlineStr">
        <is>
          <t>VÄSTRA GÖTALANDS LÄN</t>
        </is>
      </c>
      <c r="E43" t="inlineStr">
        <is>
          <t>HÄRRYDA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20315-2019</t>
        </is>
      </c>
      <c r="B44" s="1" t="n">
        <v>43570</v>
      </c>
      <c r="C44" s="1" t="n">
        <v>45177</v>
      </c>
      <c r="D44" t="inlineStr">
        <is>
          <t>VÄSTRA GÖTALANDS LÄN</t>
        </is>
      </c>
      <c r="E44" t="inlineStr">
        <is>
          <t>HÄRRYDA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22530-2019</t>
        </is>
      </c>
      <c r="B45" s="1" t="n">
        <v>43587</v>
      </c>
      <c r="C45" s="1" t="n">
        <v>45177</v>
      </c>
      <c r="D45" t="inlineStr">
        <is>
          <t>VÄSTRA GÖTALANDS LÄN</t>
        </is>
      </c>
      <c r="E45" t="inlineStr">
        <is>
          <t>HÄRRYDA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22860-2019</t>
        </is>
      </c>
      <c r="B46" s="1" t="n">
        <v>43591</v>
      </c>
      <c r="C46" s="1" t="n">
        <v>45177</v>
      </c>
      <c r="D46" t="inlineStr">
        <is>
          <t>VÄSTRA GÖTALANDS LÄN</t>
        </is>
      </c>
      <c r="E46" t="inlineStr">
        <is>
          <t>HÄRRYDA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23408-2019</t>
        </is>
      </c>
      <c r="B47" s="1" t="n">
        <v>43593</v>
      </c>
      <c r="C47" s="1" t="n">
        <v>45177</v>
      </c>
      <c r="D47" t="inlineStr">
        <is>
          <t>VÄSTRA GÖTALANDS LÄN</t>
        </is>
      </c>
      <c r="E47" t="inlineStr">
        <is>
          <t>HÄRRYDA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23578-2019</t>
        </is>
      </c>
      <c r="B48" s="1" t="n">
        <v>43594</v>
      </c>
      <c r="C48" s="1" t="n">
        <v>45177</v>
      </c>
      <c r="D48" t="inlineStr">
        <is>
          <t>VÄSTRA GÖTALANDS LÄN</t>
        </is>
      </c>
      <c r="E48" t="inlineStr">
        <is>
          <t>HÄRRYDA</t>
        </is>
      </c>
      <c r="G48" t="n">
        <v>4.1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25345-2019</t>
        </is>
      </c>
      <c r="B49" s="1" t="n">
        <v>43606</v>
      </c>
      <c r="C49" s="1" t="n">
        <v>45177</v>
      </c>
      <c r="D49" t="inlineStr">
        <is>
          <t>VÄSTRA GÖTALANDS LÄN</t>
        </is>
      </c>
      <c r="E49" t="inlineStr">
        <is>
          <t>HÄRRYDA</t>
        </is>
      </c>
      <c r="G49" t="n">
        <v>10.9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30800-2019</t>
        </is>
      </c>
      <c r="B50" s="1" t="n">
        <v>43636</v>
      </c>
      <c r="C50" s="1" t="n">
        <v>45177</v>
      </c>
      <c r="D50" t="inlineStr">
        <is>
          <t>VÄSTRA GÖTALANDS LÄN</t>
        </is>
      </c>
      <c r="E50" t="inlineStr">
        <is>
          <t>HÄRRYDA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31392-2019</t>
        </is>
      </c>
      <c r="B51" s="1" t="n">
        <v>43641</v>
      </c>
      <c r="C51" s="1" t="n">
        <v>45177</v>
      </c>
      <c r="D51" t="inlineStr">
        <is>
          <t>VÄSTRA GÖTALANDS LÄN</t>
        </is>
      </c>
      <c r="E51" t="inlineStr">
        <is>
          <t>HÄRRYDA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34947-2019</t>
        </is>
      </c>
      <c r="B52" s="1" t="n">
        <v>43658</v>
      </c>
      <c r="C52" s="1" t="n">
        <v>45177</v>
      </c>
      <c r="D52" t="inlineStr">
        <is>
          <t>VÄSTRA GÖTALANDS LÄN</t>
        </is>
      </c>
      <c r="E52" t="inlineStr">
        <is>
          <t>HÄRRYDA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34993-2019</t>
        </is>
      </c>
      <c r="B53" s="1" t="n">
        <v>43660</v>
      </c>
      <c r="C53" s="1" t="n">
        <v>45177</v>
      </c>
      <c r="D53" t="inlineStr">
        <is>
          <t>VÄSTRA GÖTALANDS LÄN</t>
        </is>
      </c>
      <c r="E53" t="inlineStr">
        <is>
          <t>HÄRRYDA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49806-2019</t>
        </is>
      </c>
      <c r="B54" s="1" t="n">
        <v>43733</v>
      </c>
      <c r="C54" s="1" t="n">
        <v>45177</v>
      </c>
      <c r="D54" t="inlineStr">
        <is>
          <t>VÄSTRA GÖTALANDS LÄN</t>
        </is>
      </c>
      <c r="E54" t="inlineStr">
        <is>
          <t>HÄRRYDA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49797-2019</t>
        </is>
      </c>
      <c r="B55" s="1" t="n">
        <v>43733</v>
      </c>
      <c r="C55" s="1" t="n">
        <v>45177</v>
      </c>
      <c r="D55" t="inlineStr">
        <is>
          <t>VÄSTRA GÖTALANDS LÄN</t>
        </is>
      </c>
      <c r="E55" t="inlineStr">
        <is>
          <t>HÄRRYDA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50168-2019</t>
        </is>
      </c>
      <c r="B56" s="1" t="n">
        <v>43734</v>
      </c>
      <c r="C56" s="1" t="n">
        <v>45177</v>
      </c>
      <c r="D56" t="inlineStr">
        <is>
          <t>VÄSTRA GÖTALANDS LÄN</t>
        </is>
      </c>
      <c r="E56" t="inlineStr">
        <is>
          <t>HÄRRYDA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53137-2019</t>
        </is>
      </c>
      <c r="B57" s="1" t="n">
        <v>43740</v>
      </c>
      <c r="C57" s="1" t="n">
        <v>45177</v>
      </c>
      <c r="D57" t="inlineStr">
        <is>
          <t>VÄSTRA GÖTALANDS LÄN</t>
        </is>
      </c>
      <c r="E57" t="inlineStr">
        <is>
          <t>HÄRRYDA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64721-2019</t>
        </is>
      </c>
      <c r="B58" s="1" t="n">
        <v>43800</v>
      </c>
      <c r="C58" s="1" t="n">
        <v>45177</v>
      </c>
      <c r="D58" t="inlineStr">
        <is>
          <t>VÄSTRA GÖTALANDS LÄN</t>
        </is>
      </c>
      <c r="E58" t="inlineStr">
        <is>
          <t>HÄRRYDA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64724-2019</t>
        </is>
      </c>
      <c r="B59" s="1" t="n">
        <v>43800</v>
      </c>
      <c r="C59" s="1" t="n">
        <v>45177</v>
      </c>
      <c r="D59" t="inlineStr">
        <is>
          <t>VÄSTRA GÖTALANDS LÄN</t>
        </is>
      </c>
      <c r="E59" t="inlineStr">
        <is>
          <t>HÄRRYDA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64722-2019</t>
        </is>
      </c>
      <c r="B60" s="1" t="n">
        <v>43800</v>
      </c>
      <c r="C60" s="1" t="n">
        <v>45177</v>
      </c>
      <c r="D60" t="inlineStr">
        <is>
          <t>VÄSTRA GÖTALANDS LÄN</t>
        </is>
      </c>
      <c r="E60" t="inlineStr">
        <is>
          <t>HÄRRYDA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65268-2019</t>
        </is>
      </c>
      <c r="B61" s="1" t="n">
        <v>43802</v>
      </c>
      <c r="C61" s="1" t="n">
        <v>45177</v>
      </c>
      <c r="D61" t="inlineStr">
        <is>
          <t>VÄSTRA GÖTALANDS LÄN</t>
        </is>
      </c>
      <c r="E61" t="inlineStr">
        <is>
          <t>HÄRRYDA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65186-2019</t>
        </is>
      </c>
      <c r="B62" s="1" t="n">
        <v>43802</v>
      </c>
      <c r="C62" s="1" t="n">
        <v>45177</v>
      </c>
      <c r="D62" t="inlineStr">
        <is>
          <t>VÄSTRA GÖTALANDS LÄN</t>
        </is>
      </c>
      <c r="E62" t="inlineStr">
        <is>
          <t>HÄRRYDA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65670-2019</t>
        </is>
      </c>
      <c r="B63" s="1" t="n">
        <v>43804</v>
      </c>
      <c r="C63" s="1" t="n">
        <v>45177</v>
      </c>
      <c r="D63" t="inlineStr">
        <is>
          <t>VÄSTRA GÖTALANDS LÄN</t>
        </is>
      </c>
      <c r="E63" t="inlineStr">
        <is>
          <t>HÄRRYDA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65687-2019</t>
        </is>
      </c>
      <c r="B64" s="1" t="n">
        <v>43804</v>
      </c>
      <c r="C64" s="1" t="n">
        <v>45177</v>
      </c>
      <c r="D64" t="inlineStr">
        <is>
          <t>VÄSTRA GÖTALANDS LÄN</t>
        </is>
      </c>
      <c r="E64" t="inlineStr">
        <is>
          <t>HÄRRYDA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65693-2019</t>
        </is>
      </c>
      <c r="B65" s="1" t="n">
        <v>43804</v>
      </c>
      <c r="C65" s="1" t="n">
        <v>45177</v>
      </c>
      <c r="D65" t="inlineStr">
        <is>
          <t>VÄSTRA GÖTALANDS LÄN</t>
        </is>
      </c>
      <c r="E65" t="inlineStr">
        <is>
          <t>HÄRRYDA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65688-2019</t>
        </is>
      </c>
      <c r="B66" s="1" t="n">
        <v>43804</v>
      </c>
      <c r="C66" s="1" t="n">
        <v>45177</v>
      </c>
      <c r="D66" t="inlineStr">
        <is>
          <t>VÄSTRA GÖTALANDS LÄN</t>
        </is>
      </c>
      <c r="E66" t="inlineStr">
        <is>
          <t>HÄRRYDA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1502-2020</t>
        </is>
      </c>
      <c r="B67" s="1" t="n">
        <v>43826</v>
      </c>
      <c r="C67" s="1" t="n">
        <v>45177</v>
      </c>
      <c r="D67" t="inlineStr">
        <is>
          <t>VÄSTRA GÖTALANDS LÄN</t>
        </is>
      </c>
      <c r="E67" t="inlineStr">
        <is>
          <t>HÄRRYDA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6168-2020</t>
        </is>
      </c>
      <c r="B68" s="1" t="n">
        <v>43865</v>
      </c>
      <c r="C68" s="1" t="n">
        <v>45177</v>
      </c>
      <c r="D68" t="inlineStr">
        <is>
          <t>VÄSTRA GÖTALANDS LÄN</t>
        </is>
      </c>
      <c r="E68" t="inlineStr">
        <is>
          <t>HÄRRYDA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8467-2020</t>
        </is>
      </c>
      <c r="B69" s="1" t="n">
        <v>43875</v>
      </c>
      <c r="C69" s="1" t="n">
        <v>45177</v>
      </c>
      <c r="D69" t="inlineStr">
        <is>
          <t>VÄSTRA GÖTALANDS LÄN</t>
        </is>
      </c>
      <c r="E69" t="inlineStr">
        <is>
          <t>HÄRRYDA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10270-2020</t>
        </is>
      </c>
      <c r="B70" s="1" t="n">
        <v>43887</v>
      </c>
      <c r="C70" s="1" t="n">
        <v>45177</v>
      </c>
      <c r="D70" t="inlineStr">
        <is>
          <t>VÄSTRA GÖTALANDS LÄN</t>
        </is>
      </c>
      <c r="E70" t="inlineStr">
        <is>
          <t>HÄRRYDA</t>
        </is>
      </c>
      <c r="G70" t="n">
        <v>5.3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14779-2020</t>
        </is>
      </c>
      <c r="B71" s="1" t="n">
        <v>43909</v>
      </c>
      <c r="C71" s="1" t="n">
        <v>45177</v>
      </c>
      <c r="D71" t="inlineStr">
        <is>
          <t>VÄSTRA GÖTALANDS LÄN</t>
        </is>
      </c>
      <c r="E71" t="inlineStr">
        <is>
          <t>HÄRRYDA</t>
        </is>
      </c>
      <c r="F71" t="inlineStr">
        <is>
          <t>Kommuner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15234-2020</t>
        </is>
      </c>
      <c r="B72" s="1" t="n">
        <v>43913</v>
      </c>
      <c r="C72" s="1" t="n">
        <v>45177</v>
      </c>
      <c r="D72" t="inlineStr">
        <is>
          <t>VÄSTRA GÖTALANDS LÄN</t>
        </is>
      </c>
      <c r="E72" t="inlineStr">
        <is>
          <t>HÄRRYDA</t>
        </is>
      </c>
      <c r="F72" t="inlineStr">
        <is>
          <t>Kommuner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15265-2020</t>
        </is>
      </c>
      <c r="B73" s="1" t="n">
        <v>43913</v>
      </c>
      <c r="C73" s="1" t="n">
        <v>45177</v>
      </c>
      <c r="D73" t="inlineStr">
        <is>
          <t>VÄSTRA GÖTALANDS LÄN</t>
        </is>
      </c>
      <c r="E73" t="inlineStr">
        <is>
          <t>HÄRRYDA</t>
        </is>
      </c>
      <c r="F73" t="inlineStr">
        <is>
          <t>Kommuner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15597-2020</t>
        </is>
      </c>
      <c r="B74" s="1" t="n">
        <v>43914</v>
      </c>
      <c r="C74" s="1" t="n">
        <v>45177</v>
      </c>
      <c r="D74" t="inlineStr">
        <is>
          <t>VÄSTRA GÖTALANDS LÄN</t>
        </is>
      </c>
      <c r="E74" t="inlineStr">
        <is>
          <t>HÄRRYDA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18849-2020</t>
        </is>
      </c>
      <c r="B75" s="1" t="n">
        <v>43929</v>
      </c>
      <c r="C75" s="1" t="n">
        <v>45177</v>
      </c>
      <c r="D75" t="inlineStr">
        <is>
          <t>VÄSTRA GÖTALANDS LÄN</t>
        </is>
      </c>
      <c r="E75" t="inlineStr">
        <is>
          <t>HÄRRYDA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18847-2020</t>
        </is>
      </c>
      <c r="B76" s="1" t="n">
        <v>43929</v>
      </c>
      <c r="C76" s="1" t="n">
        <v>45177</v>
      </c>
      <c r="D76" t="inlineStr">
        <is>
          <t>VÄSTRA GÖTALANDS LÄN</t>
        </is>
      </c>
      <c r="E76" t="inlineStr">
        <is>
          <t>HÄRRYDA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21685-2020</t>
        </is>
      </c>
      <c r="B77" s="1" t="n">
        <v>43957</v>
      </c>
      <c r="C77" s="1" t="n">
        <v>45177</v>
      </c>
      <c r="D77" t="inlineStr">
        <is>
          <t>VÄSTRA GÖTALANDS LÄN</t>
        </is>
      </c>
      <c r="E77" t="inlineStr">
        <is>
          <t>HÄRRYDA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21682-2020</t>
        </is>
      </c>
      <c r="B78" s="1" t="n">
        <v>43957</v>
      </c>
      <c r="C78" s="1" t="n">
        <v>45177</v>
      </c>
      <c r="D78" t="inlineStr">
        <is>
          <t>VÄSTRA GÖTALANDS LÄN</t>
        </is>
      </c>
      <c r="E78" t="inlineStr">
        <is>
          <t>HÄRRYDA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24733-2020</t>
        </is>
      </c>
      <c r="B79" s="1" t="n">
        <v>43978</v>
      </c>
      <c r="C79" s="1" t="n">
        <v>45177</v>
      </c>
      <c r="D79" t="inlineStr">
        <is>
          <t>VÄSTRA GÖTALANDS LÄN</t>
        </is>
      </c>
      <c r="E79" t="inlineStr">
        <is>
          <t>HÄRRYDA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33262-2020</t>
        </is>
      </c>
      <c r="B80" s="1" t="n">
        <v>44022</v>
      </c>
      <c r="C80" s="1" t="n">
        <v>45177</v>
      </c>
      <c r="D80" t="inlineStr">
        <is>
          <t>VÄSTRA GÖTALANDS LÄN</t>
        </is>
      </c>
      <c r="E80" t="inlineStr">
        <is>
          <t>HÄRRYDA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37989-2020</t>
        </is>
      </c>
      <c r="B81" s="1" t="n">
        <v>44057</v>
      </c>
      <c r="C81" s="1" t="n">
        <v>45177</v>
      </c>
      <c r="D81" t="inlineStr">
        <is>
          <t>VÄSTRA GÖTALANDS LÄN</t>
        </is>
      </c>
      <c r="E81" t="inlineStr">
        <is>
          <t>HÄRRYDA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37987-2020</t>
        </is>
      </c>
      <c r="B82" s="1" t="n">
        <v>44057</v>
      </c>
      <c r="C82" s="1" t="n">
        <v>45177</v>
      </c>
      <c r="D82" t="inlineStr">
        <is>
          <t>VÄSTRA GÖTALANDS LÄN</t>
        </is>
      </c>
      <c r="E82" t="inlineStr">
        <is>
          <t>HÄRRYDA</t>
        </is>
      </c>
      <c r="G82" t="n">
        <v>4.5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43198-2020</t>
        </is>
      </c>
      <c r="B83" s="1" t="n">
        <v>44081</v>
      </c>
      <c r="C83" s="1" t="n">
        <v>45177</v>
      </c>
      <c r="D83" t="inlineStr">
        <is>
          <t>VÄSTRA GÖTALANDS LÄN</t>
        </is>
      </c>
      <c r="E83" t="inlineStr">
        <is>
          <t>HÄRRYDA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43202-2020</t>
        </is>
      </c>
      <c r="B84" s="1" t="n">
        <v>44081</v>
      </c>
      <c r="C84" s="1" t="n">
        <v>45177</v>
      </c>
      <c r="D84" t="inlineStr">
        <is>
          <t>VÄSTRA GÖTALANDS LÄN</t>
        </is>
      </c>
      <c r="E84" t="inlineStr">
        <is>
          <t>HÄRRYDA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43194-2020</t>
        </is>
      </c>
      <c r="B85" s="1" t="n">
        <v>44081</v>
      </c>
      <c r="C85" s="1" t="n">
        <v>45177</v>
      </c>
      <c r="D85" t="inlineStr">
        <is>
          <t>VÄSTRA GÖTALANDS LÄN</t>
        </is>
      </c>
      <c r="E85" t="inlineStr">
        <is>
          <t>HÄRRYDA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44647-2020</t>
        </is>
      </c>
      <c r="B86" s="1" t="n">
        <v>44085</v>
      </c>
      <c r="C86" s="1" t="n">
        <v>45177</v>
      </c>
      <c r="D86" t="inlineStr">
        <is>
          <t>VÄSTRA GÖTALANDS LÄN</t>
        </is>
      </c>
      <c r="E86" t="inlineStr">
        <is>
          <t>HÄRRYDA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49333-2020</t>
        </is>
      </c>
      <c r="B87" s="1" t="n">
        <v>44105</v>
      </c>
      <c r="C87" s="1" t="n">
        <v>45177</v>
      </c>
      <c r="D87" t="inlineStr">
        <is>
          <t>VÄSTRA GÖTALANDS LÄN</t>
        </is>
      </c>
      <c r="E87" t="inlineStr">
        <is>
          <t>HÄRRYDA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49344-2020</t>
        </is>
      </c>
      <c r="B88" s="1" t="n">
        <v>44105</v>
      </c>
      <c r="C88" s="1" t="n">
        <v>45177</v>
      </c>
      <c r="D88" t="inlineStr">
        <is>
          <t>VÄSTRA GÖTALANDS LÄN</t>
        </is>
      </c>
      <c r="E88" t="inlineStr">
        <is>
          <t>HÄRRYDA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51650-2020</t>
        </is>
      </c>
      <c r="B89" s="1" t="n">
        <v>44113</v>
      </c>
      <c r="C89" s="1" t="n">
        <v>45177</v>
      </c>
      <c r="D89" t="inlineStr">
        <is>
          <t>VÄSTRA GÖTALANDS LÄN</t>
        </is>
      </c>
      <c r="E89" t="inlineStr">
        <is>
          <t>HÄRRYDA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57067-2020</t>
        </is>
      </c>
      <c r="B90" s="1" t="n">
        <v>44138</v>
      </c>
      <c r="C90" s="1" t="n">
        <v>45177</v>
      </c>
      <c r="D90" t="inlineStr">
        <is>
          <t>VÄSTRA GÖTALANDS LÄN</t>
        </is>
      </c>
      <c r="E90" t="inlineStr">
        <is>
          <t>HÄRRYDA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59467-2020</t>
        </is>
      </c>
      <c r="B91" s="1" t="n">
        <v>44148</v>
      </c>
      <c r="C91" s="1" t="n">
        <v>45177</v>
      </c>
      <c r="D91" t="inlineStr">
        <is>
          <t>VÄSTRA GÖTALANDS LÄN</t>
        </is>
      </c>
      <c r="E91" t="inlineStr">
        <is>
          <t>HÄRRYDA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64132-2020</t>
        </is>
      </c>
      <c r="B92" s="1" t="n">
        <v>44167</v>
      </c>
      <c r="C92" s="1" t="n">
        <v>45177</v>
      </c>
      <c r="D92" t="inlineStr">
        <is>
          <t>VÄSTRA GÖTALANDS LÄN</t>
        </is>
      </c>
      <c r="E92" t="inlineStr">
        <is>
          <t>HÄRRYDA</t>
        </is>
      </c>
      <c r="G92" t="n">
        <v>7.6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65462-2020</t>
        </is>
      </c>
      <c r="B93" s="1" t="n">
        <v>44173</v>
      </c>
      <c r="C93" s="1" t="n">
        <v>45177</v>
      </c>
      <c r="D93" t="inlineStr">
        <is>
          <t>VÄSTRA GÖTALANDS LÄN</t>
        </is>
      </c>
      <c r="E93" t="inlineStr">
        <is>
          <t>HÄRRYDA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67350-2020</t>
        </is>
      </c>
      <c r="B94" s="1" t="n">
        <v>44181</v>
      </c>
      <c r="C94" s="1" t="n">
        <v>45177</v>
      </c>
      <c r="D94" t="inlineStr">
        <is>
          <t>VÄSTRA GÖTALANDS LÄN</t>
        </is>
      </c>
      <c r="E94" t="inlineStr">
        <is>
          <t>HÄRRYDA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3633-2021</t>
        </is>
      </c>
      <c r="B95" s="1" t="n">
        <v>44221</v>
      </c>
      <c r="C95" s="1" t="n">
        <v>45177</v>
      </c>
      <c r="D95" t="inlineStr">
        <is>
          <t>VÄSTRA GÖTALANDS LÄN</t>
        </is>
      </c>
      <c r="E95" t="inlineStr">
        <is>
          <t>HÄRRYDA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3644-2021</t>
        </is>
      </c>
      <c r="B96" s="1" t="n">
        <v>44221</v>
      </c>
      <c r="C96" s="1" t="n">
        <v>45177</v>
      </c>
      <c r="D96" t="inlineStr">
        <is>
          <t>VÄSTRA GÖTALANDS LÄN</t>
        </is>
      </c>
      <c r="E96" t="inlineStr">
        <is>
          <t>HÄRRYDA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3648-2021</t>
        </is>
      </c>
      <c r="B97" s="1" t="n">
        <v>44221</v>
      </c>
      <c r="C97" s="1" t="n">
        <v>45177</v>
      </c>
      <c r="D97" t="inlineStr">
        <is>
          <t>VÄSTRA GÖTALANDS LÄN</t>
        </is>
      </c>
      <c r="E97" t="inlineStr">
        <is>
          <t>HÄRRYDA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3662-2021</t>
        </is>
      </c>
      <c r="B98" s="1" t="n">
        <v>44221</v>
      </c>
      <c r="C98" s="1" t="n">
        <v>45177</v>
      </c>
      <c r="D98" t="inlineStr">
        <is>
          <t>VÄSTRA GÖTALANDS LÄN</t>
        </is>
      </c>
      <c r="E98" t="inlineStr">
        <is>
          <t>HÄRRYDA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3670-2021</t>
        </is>
      </c>
      <c r="B99" s="1" t="n">
        <v>44221</v>
      </c>
      <c r="C99" s="1" t="n">
        <v>45177</v>
      </c>
      <c r="D99" t="inlineStr">
        <is>
          <t>VÄSTRA GÖTALANDS LÄN</t>
        </is>
      </c>
      <c r="E99" t="inlineStr">
        <is>
          <t>HÄRRYDA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3655-2021</t>
        </is>
      </c>
      <c r="B100" s="1" t="n">
        <v>44221</v>
      </c>
      <c r="C100" s="1" t="n">
        <v>45177</v>
      </c>
      <c r="D100" t="inlineStr">
        <is>
          <t>VÄSTRA GÖTALANDS LÄN</t>
        </is>
      </c>
      <c r="E100" t="inlineStr">
        <is>
          <t>HÄRRYDA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3629-2021</t>
        </is>
      </c>
      <c r="B101" s="1" t="n">
        <v>44221</v>
      </c>
      <c r="C101" s="1" t="n">
        <v>45177</v>
      </c>
      <c r="D101" t="inlineStr">
        <is>
          <t>VÄSTRA GÖTALANDS LÄN</t>
        </is>
      </c>
      <c r="E101" t="inlineStr">
        <is>
          <t>HÄRRYDA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3642-2021</t>
        </is>
      </c>
      <c r="B102" s="1" t="n">
        <v>44221</v>
      </c>
      <c r="C102" s="1" t="n">
        <v>45177</v>
      </c>
      <c r="D102" t="inlineStr">
        <is>
          <t>VÄSTRA GÖTALANDS LÄN</t>
        </is>
      </c>
      <c r="E102" t="inlineStr">
        <is>
          <t>HÄRRYDA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8001-2021</t>
        </is>
      </c>
      <c r="B103" s="1" t="n">
        <v>44243</v>
      </c>
      <c r="C103" s="1" t="n">
        <v>45177</v>
      </c>
      <c r="D103" t="inlineStr">
        <is>
          <t>VÄSTRA GÖTALANDS LÄN</t>
        </is>
      </c>
      <c r="E103" t="inlineStr">
        <is>
          <t>HÄRRYDA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9512-2021</t>
        </is>
      </c>
      <c r="B104" s="1" t="n">
        <v>44251</v>
      </c>
      <c r="C104" s="1" t="n">
        <v>45177</v>
      </c>
      <c r="D104" t="inlineStr">
        <is>
          <t>VÄSTRA GÖTALANDS LÄN</t>
        </is>
      </c>
      <c r="E104" t="inlineStr">
        <is>
          <t>HÄRRYDA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9693-2021</t>
        </is>
      </c>
      <c r="B105" s="1" t="n">
        <v>44252</v>
      </c>
      <c r="C105" s="1" t="n">
        <v>45177</v>
      </c>
      <c r="D105" t="inlineStr">
        <is>
          <t>VÄSTRA GÖTALANDS LÄN</t>
        </is>
      </c>
      <c r="E105" t="inlineStr">
        <is>
          <t>HÄRRYDA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10351-2021</t>
        </is>
      </c>
      <c r="B106" s="1" t="n">
        <v>44257</v>
      </c>
      <c r="C106" s="1" t="n">
        <v>45177</v>
      </c>
      <c r="D106" t="inlineStr">
        <is>
          <t>VÄSTRA GÖTALANDS LÄN</t>
        </is>
      </c>
      <c r="E106" t="inlineStr">
        <is>
          <t>HÄRRYDA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12262-2021</t>
        </is>
      </c>
      <c r="B107" s="1" t="n">
        <v>44266</v>
      </c>
      <c r="C107" s="1" t="n">
        <v>45177</v>
      </c>
      <c r="D107" t="inlineStr">
        <is>
          <t>VÄSTRA GÖTALANDS LÄN</t>
        </is>
      </c>
      <c r="E107" t="inlineStr">
        <is>
          <t>HÄRRYDA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13692-2021</t>
        </is>
      </c>
      <c r="B108" s="1" t="n">
        <v>44274</v>
      </c>
      <c r="C108" s="1" t="n">
        <v>45177</v>
      </c>
      <c r="D108" t="inlineStr">
        <is>
          <t>VÄSTRA GÖTALANDS LÄN</t>
        </is>
      </c>
      <c r="E108" t="inlineStr">
        <is>
          <t>HÄRRYDA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14349-2021</t>
        </is>
      </c>
      <c r="B109" s="1" t="n">
        <v>44278</v>
      </c>
      <c r="C109" s="1" t="n">
        <v>45177</v>
      </c>
      <c r="D109" t="inlineStr">
        <is>
          <t>VÄSTRA GÖTALANDS LÄN</t>
        </is>
      </c>
      <c r="E109" t="inlineStr">
        <is>
          <t>HÄRRYDA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15732-2021</t>
        </is>
      </c>
      <c r="B110" s="1" t="n">
        <v>44286</v>
      </c>
      <c r="C110" s="1" t="n">
        <v>45177</v>
      </c>
      <c r="D110" t="inlineStr">
        <is>
          <t>VÄSTRA GÖTALANDS LÄN</t>
        </is>
      </c>
      <c r="E110" t="inlineStr">
        <is>
          <t>HÄRRYDA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25222-2021</t>
        </is>
      </c>
      <c r="B111" s="1" t="n">
        <v>44342</v>
      </c>
      <c r="C111" s="1" t="n">
        <v>45177</v>
      </c>
      <c r="D111" t="inlineStr">
        <is>
          <t>VÄSTRA GÖTALANDS LÄN</t>
        </is>
      </c>
      <c r="E111" t="inlineStr">
        <is>
          <t>HÄRRYDA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25967-2021</t>
        </is>
      </c>
      <c r="B112" s="1" t="n">
        <v>44344</v>
      </c>
      <c r="C112" s="1" t="n">
        <v>45177</v>
      </c>
      <c r="D112" t="inlineStr">
        <is>
          <t>VÄSTRA GÖTALANDS LÄN</t>
        </is>
      </c>
      <c r="E112" t="inlineStr">
        <is>
          <t>HÄRRYDA</t>
        </is>
      </c>
      <c r="G112" t="n">
        <v>5.4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27546-2021</t>
        </is>
      </c>
      <c r="B113" s="1" t="n">
        <v>44351</v>
      </c>
      <c r="C113" s="1" t="n">
        <v>45177</v>
      </c>
      <c r="D113" t="inlineStr">
        <is>
          <t>VÄSTRA GÖTALANDS LÄN</t>
        </is>
      </c>
      <c r="E113" t="inlineStr">
        <is>
          <t>HÄRRYDA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36741-2021</t>
        </is>
      </c>
      <c r="B114" s="1" t="n">
        <v>44392</v>
      </c>
      <c r="C114" s="1" t="n">
        <v>45177</v>
      </c>
      <c r="D114" t="inlineStr">
        <is>
          <t>VÄSTRA GÖTALANDS LÄN</t>
        </is>
      </c>
      <c r="E114" t="inlineStr">
        <is>
          <t>HÄRRYDA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53200-2021</t>
        </is>
      </c>
      <c r="B115" s="1" t="n">
        <v>44468</v>
      </c>
      <c r="C115" s="1" t="n">
        <v>45177</v>
      </c>
      <c r="D115" t="inlineStr">
        <is>
          <t>VÄSTRA GÖTALANDS LÄN</t>
        </is>
      </c>
      <c r="E115" t="inlineStr">
        <is>
          <t>HÄRRYDA</t>
        </is>
      </c>
      <c r="G115" t="n">
        <v>5.3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53204-2021</t>
        </is>
      </c>
      <c r="B116" s="1" t="n">
        <v>44468</v>
      </c>
      <c r="C116" s="1" t="n">
        <v>45177</v>
      </c>
      <c r="D116" t="inlineStr">
        <is>
          <t>VÄSTRA GÖTALANDS LÄN</t>
        </is>
      </c>
      <c r="E116" t="inlineStr">
        <is>
          <t>HÄRRYDA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59767-2021</t>
        </is>
      </c>
      <c r="B117" s="1" t="n">
        <v>44494</v>
      </c>
      <c r="C117" s="1" t="n">
        <v>45177</v>
      </c>
      <c r="D117" t="inlineStr">
        <is>
          <t>VÄSTRA GÖTALANDS LÄN</t>
        </is>
      </c>
      <c r="E117" t="inlineStr">
        <is>
          <t>HÄRRYDA</t>
        </is>
      </c>
      <c r="G117" t="n">
        <v>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63596-2021</t>
        </is>
      </c>
      <c r="B118" s="1" t="n">
        <v>44508</v>
      </c>
      <c r="C118" s="1" t="n">
        <v>45177</v>
      </c>
      <c r="D118" t="inlineStr">
        <is>
          <t>VÄSTRA GÖTALANDS LÄN</t>
        </is>
      </c>
      <c r="E118" t="inlineStr">
        <is>
          <t>HÄRRYDA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63592-2021</t>
        </is>
      </c>
      <c r="B119" s="1" t="n">
        <v>44508</v>
      </c>
      <c r="C119" s="1" t="n">
        <v>45177</v>
      </c>
      <c r="D119" t="inlineStr">
        <is>
          <t>VÄSTRA GÖTALANDS LÄN</t>
        </is>
      </c>
      <c r="E119" t="inlineStr">
        <is>
          <t>HÄRRYDA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63595-2021</t>
        </is>
      </c>
      <c r="B120" s="1" t="n">
        <v>44508</v>
      </c>
      <c r="C120" s="1" t="n">
        <v>45177</v>
      </c>
      <c r="D120" t="inlineStr">
        <is>
          <t>VÄSTRA GÖTALANDS LÄN</t>
        </is>
      </c>
      <c r="E120" t="inlineStr">
        <is>
          <t>HÄRRYDA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67798-2021</t>
        </is>
      </c>
      <c r="B121" s="1" t="n">
        <v>44525</v>
      </c>
      <c r="C121" s="1" t="n">
        <v>45177</v>
      </c>
      <c r="D121" t="inlineStr">
        <is>
          <t>VÄSTRA GÖTALANDS LÄN</t>
        </is>
      </c>
      <c r="E121" t="inlineStr">
        <is>
          <t>HÄRRYDA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69563-2021</t>
        </is>
      </c>
      <c r="B122" s="1" t="n">
        <v>44532</v>
      </c>
      <c r="C122" s="1" t="n">
        <v>45177</v>
      </c>
      <c r="D122" t="inlineStr">
        <is>
          <t>VÄSTRA GÖTALANDS LÄN</t>
        </is>
      </c>
      <c r="E122" t="inlineStr">
        <is>
          <t>HÄRRYDA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72891-2021</t>
        </is>
      </c>
      <c r="B123" s="1" t="n">
        <v>44547</v>
      </c>
      <c r="C123" s="1" t="n">
        <v>45177</v>
      </c>
      <c r="D123" t="inlineStr">
        <is>
          <t>VÄSTRA GÖTALANDS LÄN</t>
        </is>
      </c>
      <c r="E123" t="inlineStr">
        <is>
          <t>HÄRRYDA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6111-2022</t>
        </is>
      </c>
      <c r="B124" s="1" t="n">
        <v>44599</v>
      </c>
      <c r="C124" s="1" t="n">
        <v>45177</v>
      </c>
      <c r="D124" t="inlineStr">
        <is>
          <t>VÄSTRA GÖTALANDS LÄN</t>
        </is>
      </c>
      <c r="E124" t="inlineStr">
        <is>
          <t>HÄRRYDA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15683-2022</t>
        </is>
      </c>
      <c r="B125" s="1" t="n">
        <v>44663</v>
      </c>
      <c r="C125" s="1" t="n">
        <v>45177</v>
      </c>
      <c r="D125" t="inlineStr">
        <is>
          <t>VÄSTRA GÖTALANDS LÄN</t>
        </is>
      </c>
      <c r="E125" t="inlineStr">
        <is>
          <t>HÄRRYDA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19782-2022</t>
        </is>
      </c>
      <c r="B126" s="1" t="n">
        <v>44694</v>
      </c>
      <c r="C126" s="1" t="n">
        <v>45177</v>
      </c>
      <c r="D126" t="inlineStr">
        <is>
          <t>VÄSTRA GÖTALANDS LÄN</t>
        </is>
      </c>
      <c r="E126" t="inlineStr">
        <is>
          <t>HÄRRYDA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19972-2022</t>
        </is>
      </c>
      <c r="B127" s="1" t="n">
        <v>44697</v>
      </c>
      <c r="C127" s="1" t="n">
        <v>45177</v>
      </c>
      <c r="D127" t="inlineStr">
        <is>
          <t>VÄSTRA GÖTALANDS LÄN</t>
        </is>
      </c>
      <c r="E127" t="inlineStr">
        <is>
          <t>HÄRRYDA</t>
        </is>
      </c>
      <c r="G127" t="n">
        <v>6.7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19977-2022</t>
        </is>
      </c>
      <c r="B128" s="1" t="n">
        <v>44697</v>
      </c>
      <c r="C128" s="1" t="n">
        <v>45177</v>
      </c>
      <c r="D128" t="inlineStr">
        <is>
          <t>VÄSTRA GÖTALANDS LÄN</t>
        </is>
      </c>
      <c r="E128" t="inlineStr">
        <is>
          <t>HÄRRYDA</t>
        </is>
      </c>
      <c r="G128" t="n">
        <v>4.7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21780-2022</t>
        </is>
      </c>
      <c r="B129" s="1" t="n">
        <v>44708</v>
      </c>
      <c r="C129" s="1" t="n">
        <v>45177</v>
      </c>
      <c r="D129" t="inlineStr">
        <is>
          <t>VÄSTRA GÖTALANDS LÄN</t>
        </is>
      </c>
      <c r="E129" t="inlineStr">
        <is>
          <t>HÄRRYDA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25504-2022</t>
        </is>
      </c>
      <c r="B130" s="1" t="n">
        <v>44732</v>
      </c>
      <c r="C130" s="1" t="n">
        <v>45177</v>
      </c>
      <c r="D130" t="inlineStr">
        <is>
          <t>VÄSTRA GÖTALANDS LÄN</t>
        </is>
      </c>
      <c r="E130" t="inlineStr">
        <is>
          <t>HÄRRYDA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25726-2022</t>
        </is>
      </c>
      <c r="B131" s="1" t="n">
        <v>44733</v>
      </c>
      <c r="C131" s="1" t="n">
        <v>45177</v>
      </c>
      <c r="D131" t="inlineStr">
        <is>
          <t>VÄSTRA GÖTALANDS LÄN</t>
        </is>
      </c>
      <c r="E131" t="inlineStr">
        <is>
          <t>HÄRRYDA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34938-2022</t>
        </is>
      </c>
      <c r="B132" s="1" t="n">
        <v>44796</v>
      </c>
      <c r="C132" s="1" t="n">
        <v>45177</v>
      </c>
      <c r="D132" t="inlineStr">
        <is>
          <t>VÄSTRA GÖTALANDS LÄN</t>
        </is>
      </c>
      <c r="E132" t="inlineStr">
        <is>
          <t>HÄRRYDA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41318-2022</t>
        </is>
      </c>
      <c r="B133" s="1" t="n">
        <v>44826</v>
      </c>
      <c r="C133" s="1" t="n">
        <v>45177</v>
      </c>
      <c r="D133" t="inlineStr">
        <is>
          <t>VÄSTRA GÖTALANDS LÄN</t>
        </is>
      </c>
      <c r="E133" t="inlineStr">
        <is>
          <t>HÄRRYDA</t>
        </is>
      </c>
      <c r="G133" t="n">
        <v>11.5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58481-2022</t>
        </is>
      </c>
      <c r="B134" s="1" t="n">
        <v>44902</v>
      </c>
      <c r="C134" s="1" t="n">
        <v>45177</v>
      </c>
      <c r="D134" t="inlineStr">
        <is>
          <t>VÄSTRA GÖTALANDS LÄN</t>
        </is>
      </c>
      <c r="E134" t="inlineStr">
        <is>
          <t>HÄRRYDA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60432-2022</t>
        </is>
      </c>
      <c r="B135" s="1" t="n">
        <v>44911</v>
      </c>
      <c r="C135" s="1" t="n">
        <v>45177</v>
      </c>
      <c r="D135" t="inlineStr">
        <is>
          <t>VÄSTRA GÖTALANDS LÄN</t>
        </is>
      </c>
      <c r="E135" t="inlineStr">
        <is>
          <t>HÄRRYDA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5630-2023</t>
        </is>
      </c>
      <c r="B136" s="1" t="n">
        <v>44960</v>
      </c>
      <c r="C136" s="1" t="n">
        <v>45177</v>
      </c>
      <c r="D136" t="inlineStr">
        <is>
          <t>VÄSTRA GÖTALANDS LÄN</t>
        </is>
      </c>
      <c r="E136" t="inlineStr">
        <is>
          <t>HÄRRYDA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13108-2023</t>
        </is>
      </c>
      <c r="B137" s="1" t="n">
        <v>45002</v>
      </c>
      <c r="C137" s="1" t="n">
        <v>45177</v>
      </c>
      <c r="D137" t="inlineStr">
        <is>
          <t>VÄSTRA GÖTALANDS LÄN</t>
        </is>
      </c>
      <c r="E137" t="inlineStr">
        <is>
          <t>HÄRRYDA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16723-2023</t>
        </is>
      </c>
      <c r="B138" s="1" t="n">
        <v>45030</v>
      </c>
      <c r="C138" s="1" t="n">
        <v>45177</v>
      </c>
      <c r="D138" t="inlineStr">
        <is>
          <t>VÄSTRA GÖTALANDS LÄN</t>
        </is>
      </c>
      <c r="E138" t="inlineStr">
        <is>
          <t>HÄRRYDA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17827-2023</t>
        </is>
      </c>
      <c r="B139" s="1" t="n">
        <v>45037</v>
      </c>
      <c r="C139" s="1" t="n">
        <v>45177</v>
      </c>
      <c r="D139" t="inlineStr">
        <is>
          <t>VÄSTRA GÖTALANDS LÄN</t>
        </is>
      </c>
      <c r="E139" t="inlineStr">
        <is>
          <t>HÄRRYDA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17794-2023</t>
        </is>
      </c>
      <c r="B140" s="1" t="n">
        <v>45037</v>
      </c>
      <c r="C140" s="1" t="n">
        <v>45177</v>
      </c>
      <c r="D140" t="inlineStr">
        <is>
          <t>VÄSTRA GÖTALANDS LÄN</t>
        </is>
      </c>
      <c r="E140" t="inlineStr">
        <is>
          <t>HÄRRYDA</t>
        </is>
      </c>
      <c r="G140" t="n">
        <v>5.2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17825-2023</t>
        </is>
      </c>
      <c r="B141" s="1" t="n">
        <v>45037</v>
      </c>
      <c r="C141" s="1" t="n">
        <v>45177</v>
      </c>
      <c r="D141" t="inlineStr">
        <is>
          <t>VÄSTRA GÖTALANDS LÄN</t>
        </is>
      </c>
      <c r="E141" t="inlineStr">
        <is>
          <t>HÄRRYDA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21100-2023</t>
        </is>
      </c>
      <c r="B142" s="1" t="n">
        <v>45061</v>
      </c>
      <c r="C142" s="1" t="n">
        <v>45177</v>
      </c>
      <c r="D142" t="inlineStr">
        <is>
          <t>VÄSTRA GÖTALANDS LÄN</t>
        </is>
      </c>
      <c r="E142" t="inlineStr">
        <is>
          <t>HÄRRYDA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21398-2023</t>
        </is>
      </c>
      <c r="B143" s="1" t="n">
        <v>45063</v>
      </c>
      <c r="C143" s="1" t="n">
        <v>45177</v>
      </c>
      <c r="D143" t="inlineStr">
        <is>
          <t>VÄSTRA GÖTALANDS LÄN</t>
        </is>
      </c>
      <c r="E143" t="inlineStr">
        <is>
          <t>HÄRRYDA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22614-2023</t>
        </is>
      </c>
      <c r="B144" s="1" t="n">
        <v>45071</v>
      </c>
      <c r="C144" s="1" t="n">
        <v>45177</v>
      </c>
      <c r="D144" t="inlineStr">
        <is>
          <t>VÄSTRA GÖTALANDS LÄN</t>
        </is>
      </c>
      <c r="E144" t="inlineStr">
        <is>
          <t>HÄRRYDA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22606-2023</t>
        </is>
      </c>
      <c r="B145" s="1" t="n">
        <v>45071</v>
      </c>
      <c r="C145" s="1" t="n">
        <v>45177</v>
      </c>
      <c r="D145" t="inlineStr">
        <is>
          <t>VÄSTRA GÖTALANDS LÄN</t>
        </is>
      </c>
      <c r="E145" t="inlineStr">
        <is>
          <t>HÄRRYDA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29697-2023</t>
        </is>
      </c>
      <c r="B146" s="1" t="n">
        <v>45107</v>
      </c>
      <c r="C146" s="1" t="n">
        <v>45177</v>
      </c>
      <c r="D146" t="inlineStr">
        <is>
          <t>VÄSTRA GÖTALANDS LÄN</t>
        </is>
      </c>
      <c r="E146" t="inlineStr">
        <is>
          <t>HÄRRYDA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29696-2023</t>
        </is>
      </c>
      <c r="B147" s="1" t="n">
        <v>45107</v>
      </c>
      <c r="C147" s="1" t="n">
        <v>45177</v>
      </c>
      <c r="D147" t="inlineStr">
        <is>
          <t>VÄSTRA GÖTALANDS LÄN</t>
        </is>
      </c>
      <c r="E147" t="inlineStr">
        <is>
          <t>HÄRRYDA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35230-2023</t>
        </is>
      </c>
      <c r="B148" s="1" t="n">
        <v>45145</v>
      </c>
      <c r="C148" s="1" t="n">
        <v>45177</v>
      </c>
      <c r="D148" t="inlineStr">
        <is>
          <t>VÄSTRA GÖTALANDS LÄN</t>
        </is>
      </c>
      <c r="E148" t="inlineStr">
        <is>
          <t>HÄRRYDA</t>
        </is>
      </c>
      <c r="G148" t="n">
        <v>6.1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38262-2023</t>
        </is>
      </c>
      <c r="B149" s="1" t="n">
        <v>45161</v>
      </c>
      <c r="C149" s="1" t="n">
        <v>45177</v>
      </c>
      <c r="D149" t="inlineStr">
        <is>
          <t>VÄSTRA GÖTALANDS LÄN</t>
        </is>
      </c>
      <c r="E149" t="inlineStr">
        <is>
          <t>HÄRRYDA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>
      <c r="A150" t="inlineStr">
        <is>
          <t>A 38743-2023</t>
        </is>
      </c>
      <c r="B150" s="1" t="n">
        <v>45163</v>
      </c>
      <c r="C150" s="1" t="n">
        <v>45177</v>
      </c>
      <c r="D150" t="inlineStr">
        <is>
          <t>VÄSTRA GÖTALANDS LÄN</t>
        </is>
      </c>
      <c r="E150" t="inlineStr">
        <is>
          <t>HÄRRYDA</t>
        </is>
      </c>
      <c r="G150" t="n">
        <v>12.1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2023-09-08T04:37:01Z</dcterms:created>
  <dcterms:modified xmlns:dcterms="http://purl.org/dc/terms/" xmlns:xsi="http://www.w3.org/2001/XMLSchema-instance" xsi:type="dcterms:W3CDTF">2023-09-08T04:37:01Z</dcterms:modified>
</cp:coreProperties>
</file>