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45184</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c r="T2">
        <f>HYPERLINK("https://klasma.github.io/Logging_HUDIKSVALL/kartor/A 44984-2018.png")</f>
        <v/>
      </c>
      <c r="U2">
        <f>HYPERLINK("https://klasma.github.io/Logging_HUDIKSVALL/knärot/A 44984-2018.png")</f>
        <v/>
      </c>
      <c r="V2">
        <f>HYPERLINK("https://klasma.github.io/Logging_HUDIKSVALL/klagomål/A 44984-2018.docx")</f>
        <v/>
      </c>
      <c r="W2">
        <f>HYPERLINK("https://klasma.github.io/Logging_HUDIKSVALL/klagomålsmail/A 44984-2018.docx")</f>
        <v/>
      </c>
      <c r="X2">
        <f>HYPERLINK("https://klasma.github.io/Logging_HUDIKSVALL/tillsyn/A 44984-2018.docx")</f>
        <v/>
      </c>
      <c r="Y2">
        <f>HYPERLINK("https://klasma.github.io/Logging_HUDIKSVALL/tillsynsmail/A 44984-2018.docx")</f>
        <v/>
      </c>
    </row>
    <row r="3" ht="15" customHeight="1">
      <c r="A3" t="inlineStr">
        <is>
          <t>A 13021-2022</t>
        </is>
      </c>
      <c r="B3" s="1" t="n">
        <v>44643</v>
      </c>
      <c r="C3" s="1" t="n">
        <v>45184</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c r="T3">
        <f>HYPERLINK("https://klasma.github.io/Logging_HUDIKSVALL/kartor/A 13021-2022.png")</f>
        <v/>
      </c>
      <c r="V3">
        <f>HYPERLINK("https://klasma.github.io/Logging_HUDIKSVALL/klagomål/A 13021-2022.docx")</f>
        <v/>
      </c>
      <c r="W3">
        <f>HYPERLINK("https://klasma.github.io/Logging_HUDIKSVALL/klagomålsmail/A 13021-2022.docx")</f>
        <v/>
      </c>
      <c r="X3">
        <f>HYPERLINK("https://klasma.github.io/Logging_HUDIKSVALL/tillsyn/A 13021-2022.docx")</f>
        <v/>
      </c>
      <c r="Y3">
        <f>HYPERLINK("https://klasma.github.io/Logging_HUDIKSVALL/tillsynsmail/A 13021-2022.docx")</f>
        <v/>
      </c>
    </row>
    <row r="4" ht="15" customHeight="1">
      <c r="A4" t="inlineStr">
        <is>
          <t>A 55441-2020</t>
        </is>
      </c>
      <c r="B4" s="1" t="n">
        <v>44131</v>
      </c>
      <c r="C4" s="1" t="n">
        <v>45184</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c r="T4">
        <f>HYPERLINK("https://klasma.github.io/Logging_HUDIKSVALL/kartor/A 55441-2020.png")</f>
        <v/>
      </c>
      <c r="U4">
        <f>HYPERLINK("https://klasma.github.io/Logging_HUDIKSVALL/knärot/A 55441-2020.png")</f>
        <v/>
      </c>
      <c r="V4">
        <f>HYPERLINK("https://klasma.github.io/Logging_HUDIKSVALL/klagomål/A 55441-2020.docx")</f>
        <v/>
      </c>
      <c r="W4">
        <f>HYPERLINK("https://klasma.github.io/Logging_HUDIKSVALL/klagomålsmail/A 55441-2020.docx")</f>
        <v/>
      </c>
      <c r="X4">
        <f>HYPERLINK("https://klasma.github.io/Logging_HUDIKSVALL/tillsyn/A 55441-2020.docx")</f>
        <v/>
      </c>
      <c r="Y4">
        <f>HYPERLINK("https://klasma.github.io/Logging_HUDIKSVALL/tillsynsmail/A 55441-2020.docx")</f>
        <v/>
      </c>
    </row>
    <row r="5" ht="15" customHeight="1">
      <c r="A5" t="inlineStr">
        <is>
          <t>A 57608-2022</t>
        </is>
      </c>
      <c r="B5" s="1" t="n">
        <v>44897</v>
      </c>
      <c r="C5" s="1" t="n">
        <v>45184</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c r="T5">
        <f>HYPERLINK("https://klasma.github.io/Logging_HUDIKSVALL/kartor/A 57608-2022.png")</f>
        <v/>
      </c>
      <c r="U5">
        <f>HYPERLINK("https://klasma.github.io/Logging_HUDIKSVALL/knärot/A 57608-2022.png")</f>
        <v/>
      </c>
      <c r="V5">
        <f>HYPERLINK("https://klasma.github.io/Logging_HUDIKSVALL/klagomål/A 57608-2022.docx")</f>
        <v/>
      </c>
      <c r="W5">
        <f>HYPERLINK("https://klasma.github.io/Logging_HUDIKSVALL/klagomålsmail/A 57608-2022.docx")</f>
        <v/>
      </c>
      <c r="X5">
        <f>HYPERLINK("https://klasma.github.io/Logging_HUDIKSVALL/tillsyn/A 57608-2022.docx")</f>
        <v/>
      </c>
      <c r="Y5">
        <f>HYPERLINK("https://klasma.github.io/Logging_HUDIKSVALL/tillsynsmail/A 57608-2022.docx")</f>
        <v/>
      </c>
    </row>
    <row r="6" ht="15" customHeight="1">
      <c r="A6" t="inlineStr">
        <is>
          <t>A 60212-2022</t>
        </is>
      </c>
      <c r="B6" s="1" t="n">
        <v>44910</v>
      </c>
      <c r="C6" s="1" t="n">
        <v>45184</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c r="T6">
        <f>HYPERLINK("https://klasma.github.io/Logging_HUDIKSVALL/kartor/A 60212-2022.png")</f>
        <v/>
      </c>
      <c r="V6">
        <f>HYPERLINK("https://klasma.github.io/Logging_HUDIKSVALL/klagomål/A 60212-2022.docx")</f>
        <v/>
      </c>
      <c r="W6">
        <f>HYPERLINK("https://klasma.github.io/Logging_HUDIKSVALL/klagomålsmail/A 60212-2022.docx")</f>
        <v/>
      </c>
      <c r="X6">
        <f>HYPERLINK("https://klasma.github.io/Logging_HUDIKSVALL/tillsyn/A 60212-2022.docx")</f>
        <v/>
      </c>
      <c r="Y6">
        <f>HYPERLINK("https://klasma.github.io/Logging_HUDIKSVALL/tillsynsmail/A 60212-2022.docx")</f>
        <v/>
      </c>
    </row>
    <row r="7" ht="15" customHeight="1">
      <c r="A7" t="inlineStr">
        <is>
          <t>A 35250-2019</t>
        </is>
      </c>
      <c r="B7" s="1" t="n">
        <v>43650</v>
      </c>
      <c r="C7" s="1" t="n">
        <v>45184</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c r="T7">
        <f>HYPERLINK("https://klasma.github.io/Logging_HUDIKSVALL/kartor/A 35250-2019.png")</f>
        <v/>
      </c>
      <c r="V7">
        <f>HYPERLINK("https://klasma.github.io/Logging_HUDIKSVALL/klagomål/A 35250-2019.docx")</f>
        <v/>
      </c>
      <c r="W7">
        <f>HYPERLINK("https://klasma.github.io/Logging_HUDIKSVALL/klagomålsmail/A 35250-2019.docx")</f>
        <v/>
      </c>
      <c r="X7">
        <f>HYPERLINK("https://klasma.github.io/Logging_HUDIKSVALL/tillsyn/A 35250-2019.docx")</f>
        <v/>
      </c>
      <c r="Y7">
        <f>HYPERLINK("https://klasma.github.io/Logging_HUDIKSVALL/tillsynsmail/A 35250-2019.docx")</f>
        <v/>
      </c>
    </row>
    <row r="8" ht="15" customHeight="1">
      <c r="A8" t="inlineStr">
        <is>
          <t>A 96-2021</t>
        </is>
      </c>
      <c r="B8" s="1" t="n">
        <v>44200</v>
      </c>
      <c r="C8" s="1" t="n">
        <v>45184</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c r="T8">
        <f>HYPERLINK("https://klasma.github.io/Logging_HUDIKSVALL/kartor/A 96-2021.png")</f>
        <v/>
      </c>
      <c r="V8">
        <f>HYPERLINK("https://klasma.github.io/Logging_HUDIKSVALL/klagomål/A 96-2021.docx")</f>
        <v/>
      </c>
      <c r="W8">
        <f>HYPERLINK("https://klasma.github.io/Logging_HUDIKSVALL/klagomålsmail/A 96-2021.docx")</f>
        <v/>
      </c>
      <c r="X8">
        <f>HYPERLINK("https://klasma.github.io/Logging_HUDIKSVALL/tillsyn/A 96-2021.docx")</f>
        <v/>
      </c>
      <c r="Y8">
        <f>HYPERLINK("https://klasma.github.io/Logging_HUDIKSVALL/tillsynsmail/A 96-2021.docx")</f>
        <v/>
      </c>
    </row>
    <row r="9" ht="15" customHeight="1">
      <c r="A9" t="inlineStr">
        <is>
          <t>A 54447-2019</t>
        </is>
      </c>
      <c r="B9" s="1" t="n">
        <v>43747</v>
      </c>
      <c r="C9" s="1" t="n">
        <v>45184</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c r="T9">
        <f>HYPERLINK("https://klasma.github.io/Logging_HUDIKSVALL/kartor/A 54447-2019.png")</f>
        <v/>
      </c>
      <c r="V9">
        <f>HYPERLINK("https://klasma.github.io/Logging_HUDIKSVALL/klagomål/A 54447-2019.docx")</f>
        <v/>
      </c>
      <c r="W9">
        <f>HYPERLINK("https://klasma.github.io/Logging_HUDIKSVALL/klagomålsmail/A 54447-2019.docx")</f>
        <v/>
      </c>
      <c r="X9">
        <f>HYPERLINK("https://klasma.github.io/Logging_HUDIKSVALL/tillsyn/A 54447-2019.docx")</f>
        <v/>
      </c>
      <c r="Y9">
        <f>HYPERLINK("https://klasma.github.io/Logging_HUDIKSVALL/tillsynsmail/A 54447-2019.docx")</f>
        <v/>
      </c>
    </row>
    <row r="10" ht="15" customHeight="1">
      <c r="A10" t="inlineStr">
        <is>
          <t>A 414-2023</t>
        </is>
      </c>
      <c r="B10" s="1" t="n">
        <v>44929</v>
      </c>
      <c r="C10" s="1" t="n">
        <v>45184</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c r="T10">
        <f>HYPERLINK("https://klasma.github.io/Logging_HUDIKSVALL/kartor/A 414-2023.png")</f>
        <v/>
      </c>
      <c r="V10">
        <f>HYPERLINK("https://klasma.github.io/Logging_HUDIKSVALL/klagomål/A 414-2023.docx")</f>
        <v/>
      </c>
      <c r="W10">
        <f>HYPERLINK("https://klasma.github.io/Logging_HUDIKSVALL/klagomålsmail/A 414-2023.docx")</f>
        <v/>
      </c>
      <c r="X10">
        <f>HYPERLINK("https://klasma.github.io/Logging_HUDIKSVALL/tillsyn/A 414-2023.docx")</f>
        <v/>
      </c>
      <c r="Y10">
        <f>HYPERLINK("https://klasma.github.io/Logging_HUDIKSVALL/tillsynsmail/A 414-2023.docx")</f>
        <v/>
      </c>
    </row>
    <row r="11" ht="15" customHeight="1">
      <c r="A11" t="inlineStr">
        <is>
          <t>A 19211-2020</t>
        </is>
      </c>
      <c r="B11" s="1" t="n">
        <v>43937</v>
      </c>
      <c r="C11" s="1" t="n">
        <v>45184</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c r="T11">
        <f>HYPERLINK("https://klasma.github.io/Logging_HUDIKSVALL/kartor/A 19211-2020.png")</f>
        <v/>
      </c>
      <c r="V11">
        <f>HYPERLINK("https://klasma.github.io/Logging_HUDIKSVALL/klagomål/A 19211-2020.docx")</f>
        <v/>
      </c>
      <c r="W11">
        <f>HYPERLINK("https://klasma.github.io/Logging_HUDIKSVALL/klagomålsmail/A 19211-2020.docx")</f>
        <v/>
      </c>
      <c r="X11">
        <f>HYPERLINK("https://klasma.github.io/Logging_HUDIKSVALL/tillsyn/A 19211-2020.docx")</f>
        <v/>
      </c>
      <c r="Y11">
        <f>HYPERLINK("https://klasma.github.io/Logging_HUDIKSVALL/tillsynsmail/A 19211-2020.docx")</f>
        <v/>
      </c>
    </row>
    <row r="12" ht="15" customHeight="1">
      <c r="A12" t="inlineStr">
        <is>
          <t>A 29705-2021</t>
        </is>
      </c>
      <c r="B12" s="1" t="n">
        <v>44362</v>
      </c>
      <c r="C12" s="1" t="n">
        <v>45184</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c r="T12">
        <f>HYPERLINK("https://klasma.github.io/Logging_HUDIKSVALL/kartor/A 29705-2021.png")</f>
        <v/>
      </c>
      <c r="V12">
        <f>HYPERLINK("https://klasma.github.io/Logging_HUDIKSVALL/klagomål/A 29705-2021.docx")</f>
        <v/>
      </c>
      <c r="W12">
        <f>HYPERLINK("https://klasma.github.io/Logging_HUDIKSVALL/klagomålsmail/A 29705-2021.docx")</f>
        <v/>
      </c>
      <c r="X12">
        <f>HYPERLINK("https://klasma.github.io/Logging_HUDIKSVALL/tillsyn/A 29705-2021.docx")</f>
        <v/>
      </c>
      <c r="Y12">
        <f>HYPERLINK("https://klasma.github.io/Logging_HUDIKSVALL/tillsynsmail/A 29705-2021.docx")</f>
        <v/>
      </c>
    </row>
    <row r="13" ht="15" customHeight="1">
      <c r="A13" t="inlineStr">
        <is>
          <t>A 49148-2021</t>
        </is>
      </c>
      <c r="B13" s="1" t="n">
        <v>44453</v>
      </c>
      <c r="C13" s="1" t="n">
        <v>45184</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c r="T13">
        <f>HYPERLINK("https://klasma.github.io/Logging_HUDIKSVALL/kartor/A 49148-2021.png")</f>
        <v/>
      </c>
      <c r="V13">
        <f>HYPERLINK("https://klasma.github.io/Logging_HUDIKSVALL/klagomål/A 49148-2021.docx")</f>
        <v/>
      </c>
      <c r="W13">
        <f>HYPERLINK("https://klasma.github.io/Logging_HUDIKSVALL/klagomålsmail/A 49148-2021.docx")</f>
        <v/>
      </c>
      <c r="X13">
        <f>HYPERLINK("https://klasma.github.io/Logging_HUDIKSVALL/tillsyn/A 49148-2021.docx")</f>
        <v/>
      </c>
      <c r="Y13">
        <f>HYPERLINK("https://klasma.github.io/Logging_HUDIKSVALL/tillsynsmail/A 49148-2021.docx")</f>
        <v/>
      </c>
    </row>
    <row r="14" ht="15" customHeight="1">
      <c r="A14" t="inlineStr">
        <is>
          <t>A 8671-2022</t>
        </is>
      </c>
      <c r="B14" s="1" t="n">
        <v>44613</v>
      </c>
      <c r="C14" s="1" t="n">
        <v>45184</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c r="T14">
        <f>HYPERLINK("https://klasma.github.io/Logging_HUDIKSVALL/kartor/A 8671-2022.png")</f>
        <v/>
      </c>
      <c r="V14">
        <f>HYPERLINK("https://klasma.github.io/Logging_HUDIKSVALL/klagomål/A 8671-2022.docx")</f>
        <v/>
      </c>
      <c r="W14">
        <f>HYPERLINK("https://klasma.github.io/Logging_HUDIKSVALL/klagomålsmail/A 8671-2022.docx")</f>
        <v/>
      </c>
      <c r="X14">
        <f>HYPERLINK("https://klasma.github.io/Logging_HUDIKSVALL/tillsyn/A 8671-2022.docx")</f>
        <v/>
      </c>
      <c r="Y14">
        <f>HYPERLINK("https://klasma.github.io/Logging_HUDIKSVALL/tillsynsmail/A 8671-2022.docx")</f>
        <v/>
      </c>
    </row>
    <row r="15" ht="15" customHeight="1">
      <c r="A15" t="inlineStr">
        <is>
          <t>A 42790-2018</t>
        </is>
      </c>
      <c r="B15" s="1" t="n">
        <v>43355</v>
      </c>
      <c r="C15" s="1" t="n">
        <v>45184</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c r="T15">
        <f>HYPERLINK("https://klasma.github.io/Logging_HUDIKSVALL/kartor/A 42790-2018.png")</f>
        <v/>
      </c>
      <c r="V15">
        <f>HYPERLINK("https://klasma.github.io/Logging_HUDIKSVALL/klagomål/A 42790-2018.docx")</f>
        <v/>
      </c>
      <c r="W15">
        <f>HYPERLINK("https://klasma.github.io/Logging_HUDIKSVALL/klagomålsmail/A 42790-2018.docx")</f>
        <v/>
      </c>
      <c r="X15">
        <f>HYPERLINK("https://klasma.github.io/Logging_HUDIKSVALL/tillsyn/A 42790-2018.docx")</f>
        <v/>
      </c>
      <c r="Y15">
        <f>HYPERLINK("https://klasma.github.io/Logging_HUDIKSVALL/tillsynsmail/A 42790-2018.docx")</f>
        <v/>
      </c>
    </row>
    <row r="16" ht="15" customHeight="1">
      <c r="A16" t="inlineStr">
        <is>
          <t>A 43003-2018</t>
        </is>
      </c>
      <c r="B16" s="1" t="n">
        <v>43355</v>
      </c>
      <c r="C16" s="1" t="n">
        <v>45184</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c r="T16">
        <f>HYPERLINK("https://klasma.github.io/Logging_HUDIKSVALL/kartor/A 43003-2018.png")</f>
        <v/>
      </c>
      <c r="V16">
        <f>HYPERLINK("https://klasma.github.io/Logging_HUDIKSVALL/klagomål/A 43003-2018.docx")</f>
        <v/>
      </c>
      <c r="W16">
        <f>HYPERLINK("https://klasma.github.io/Logging_HUDIKSVALL/klagomålsmail/A 43003-2018.docx")</f>
        <v/>
      </c>
      <c r="X16">
        <f>HYPERLINK("https://klasma.github.io/Logging_HUDIKSVALL/tillsyn/A 43003-2018.docx")</f>
        <v/>
      </c>
      <c r="Y16">
        <f>HYPERLINK("https://klasma.github.io/Logging_HUDIKSVALL/tillsynsmail/A 43003-2018.docx")</f>
        <v/>
      </c>
    </row>
    <row r="17" ht="15" customHeight="1">
      <c r="A17" t="inlineStr">
        <is>
          <t>A 157-2020</t>
        </is>
      </c>
      <c r="B17" s="1" t="n">
        <v>43833</v>
      </c>
      <c r="C17" s="1" t="n">
        <v>45184</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c r="T17">
        <f>HYPERLINK("https://klasma.github.io/Logging_HUDIKSVALL/kartor/A 157-2020.png")</f>
        <v/>
      </c>
      <c r="V17">
        <f>HYPERLINK("https://klasma.github.io/Logging_HUDIKSVALL/klagomål/A 157-2020.docx")</f>
        <v/>
      </c>
      <c r="W17">
        <f>HYPERLINK("https://klasma.github.io/Logging_HUDIKSVALL/klagomålsmail/A 157-2020.docx")</f>
        <v/>
      </c>
      <c r="X17">
        <f>HYPERLINK("https://klasma.github.io/Logging_HUDIKSVALL/tillsyn/A 157-2020.docx")</f>
        <v/>
      </c>
      <c r="Y17">
        <f>HYPERLINK("https://klasma.github.io/Logging_HUDIKSVALL/tillsynsmail/A 157-2020.docx")</f>
        <v/>
      </c>
    </row>
    <row r="18" ht="15" customHeight="1">
      <c r="A18" t="inlineStr">
        <is>
          <t>A 49714-2020</t>
        </is>
      </c>
      <c r="B18" s="1" t="n">
        <v>44106</v>
      </c>
      <c r="C18" s="1" t="n">
        <v>45184</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c r="T18">
        <f>HYPERLINK("https://klasma.github.io/Logging_HUDIKSVALL/kartor/A 49714-2020.png")</f>
        <v/>
      </c>
      <c r="U18">
        <f>HYPERLINK("https://klasma.github.io/Logging_HUDIKSVALL/knärot/A 49714-2020.png")</f>
        <v/>
      </c>
      <c r="V18">
        <f>HYPERLINK("https://klasma.github.io/Logging_HUDIKSVALL/klagomål/A 49714-2020.docx")</f>
        <v/>
      </c>
      <c r="W18">
        <f>HYPERLINK("https://klasma.github.io/Logging_HUDIKSVALL/klagomålsmail/A 49714-2020.docx")</f>
        <v/>
      </c>
      <c r="X18">
        <f>HYPERLINK("https://klasma.github.io/Logging_HUDIKSVALL/tillsyn/A 49714-2020.docx")</f>
        <v/>
      </c>
      <c r="Y18">
        <f>HYPERLINK("https://klasma.github.io/Logging_HUDIKSVALL/tillsynsmail/A 49714-2020.docx")</f>
        <v/>
      </c>
    </row>
    <row r="19" ht="15" customHeight="1">
      <c r="A19" t="inlineStr">
        <is>
          <t>A 55869-2020</t>
        </is>
      </c>
      <c r="B19" s="1" t="n">
        <v>44132</v>
      </c>
      <c r="C19" s="1" t="n">
        <v>45184</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c r="T19">
        <f>HYPERLINK("https://klasma.github.io/Logging_HUDIKSVALL/kartor/A 55869-2020.png")</f>
        <v/>
      </c>
      <c r="V19">
        <f>HYPERLINK("https://klasma.github.io/Logging_HUDIKSVALL/klagomål/A 55869-2020.docx")</f>
        <v/>
      </c>
      <c r="W19">
        <f>HYPERLINK("https://klasma.github.io/Logging_HUDIKSVALL/klagomålsmail/A 55869-2020.docx")</f>
        <v/>
      </c>
      <c r="X19">
        <f>HYPERLINK("https://klasma.github.io/Logging_HUDIKSVALL/tillsyn/A 55869-2020.docx")</f>
        <v/>
      </c>
      <c r="Y19">
        <f>HYPERLINK("https://klasma.github.io/Logging_HUDIKSVALL/tillsynsmail/A 55869-2020.docx")</f>
        <v/>
      </c>
    </row>
    <row r="20" ht="15" customHeight="1">
      <c r="A20" t="inlineStr">
        <is>
          <t>A 39526-2021</t>
        </is>
      </c>
      <c r="B20" s="1" t="n">
        <v>44415</v>
      </c>
      <c r="C20" s="1" t="n">
        <v>45184</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c r="T20">
        <f>HYPERLINK("https://klasma.github.io/Logging_HUDIKSVALL/kartor/A 39526-2021.png")</f>
        <v/>
      </c>
      <c r="U20">
        <f>HYPERLINK("https://klasma.github.io/Logging_HUDIKSVALL/knärot/A 39526-2021.png")</f>
        <v/>
      </c>
      <c r="V20">
        <f>HYPERLINK("https://klasma.github.io/Logging_HUDIKSVALL/klagomål/A 39526-2021.docx")</f>
        <v/>
      </c>
      <c r="W20">
        <f>HYPERLINK("https://klasma.github.io/Logging_HUDIKSVALL/klagomålsmail/A 39526-2021.docx")</f>
        <v/>
      </c>
      <c r="X20">
        <f>HYPERLINK("https://klasma.github.io/Logging_HUDIKSVALL/tillsyn/A 39526-2021.docx")</f>
        <v/>
      </c>
      <c r="Y20">
        <f>HYPERLINK("https://klasma.github.io/Logging_HUDIKSVALL/tillsynsmail/A 39526-2021.docx")</f>
        <v/>
      </c>
    </row>
    <row r="21" ht="15" customHeight="1">
      <c r="A21" t="inlineStr">
        <is>
          <t>A 8966-2022</t>
        </is>
      </c>
      <c r="B21" s="1" t="n">
        <v>44614</v>
      </c>
      <c r="C21" s="1" t="n">
        <v>45184</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c r="T21">
        <f>HYPERLINK("https://klasma.github.io/Logging_HUDIKSVALL/kartor/A 8966-2022.png")</f>
        <v/>
      </c>
      <c r="V21">
        <f>HYPERLINK("https://klasma.github.io/Logging_HUDIKSVALL/klagomål/A 8966-2022.docx")</f>
        <v/>
      </c>
      <c r="W21">
        <f>HYPERLINK("https://klasma.github.io/Logging_HUDIKSVALL/klagomålsmail/A 8966-2022.docx")</f>
        <v/>
      </c>
      <c r="X21">
        <f>HYPERLINK("https://klasma.github.io/Logging_HUDIKSVALL/tillsyn/A 8966-2022.docx")</f>
        <v/>
      </c>
      <c r="Y21">
        <f>HYPERLINK("https://klasma.github.io/Logging_HUDIKSVALL/tillsynsmail/A 8966-2022.docx")</f>
        <v/>
      </c>
    </row>
    <row r="22" ht="15" customHeight="1">
      <c r="A22" t="inlineStr">
        <is>
          <t>A 35985-2022</t>
        </is>
      </c>
      <c r="B22" s="1" t="n">
        <v>44802</v>
      </c>
      <c r="C22" s="1" t="n">
        <v>45184</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c r="T22">
        <f>HYPERLINK("https://klasma.github.io/Logging_HUDIKSVALL/kartor/A 35985-2022.png")</f>
        <v/>
      </c>
      <c r="V22">
        <f>HYPERLINK("https://klasma.github.io/Logging_HUDIKSVALL/klagomål/A 35985-2022.docx")</f>
        <v/>
      </c>
      <c r="W22">
        <f>HYPERLINK("https://klasma.github.io/Logging_HUDIKSVALL/klagomålsmail/A 35985-2022.docx")</f>
        <v/>
      </c>
      <c r="X22">
        <f>HYPERLINK("https://klasma.github.io/Logging_HUDIKSVALL/tillsyn/A 35985-2022.docx")</f>
        <v/>
      </c>
      <c r="Y22">
        <f>HYPERLINK("https://klasma.github.io/Logging_HUDIKSVALL/tillsynsmail/A 35985-2022.docx")</f>
        <v/>
      </c>
    </row>
    <row r="23" ht="15" customHeight="1">
      <c r="A23" t="inlineStr">
        <is>
          <t>A 1915-2019</t>
        </is>
      </c>
      <c r="B23" s="1" t="n">
        <v>43475</v>
      </c>
      <c r="C23" s="1" t="n">
        <v>45184</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c r="T23">
        <f>HYPERLINK("https://klasma.github.io/Logging_HUDIKSVALL/kartor/A 1915-2019.png")</f>
        <v/>
      </c>
      <c r="V23">
        <f>HYPERLINK("https://klasma.github.io/Logging_HUDIKSVALL/klagomål/A 1915-2019.docx")</f>
        <v/>
      </c>
      <c r="W23">
        <f>HYPERLINK("https://klasma.github.io/Logging_HUDIKSVALL/klagomålsmail/A 1915-2019.docx")</f>
        <v/>
      </c>
      <c r="X23">
        <f>HYPERLINK("https://klasma.github.io/Logging_HUDIKSVALL/tillsyn/A 1915-2019.docx")</f>
        <v/>
      </c>
      <c r="Y23">
        <f>HYPERLINK("https://klasma.github.io/Logging_HUDIKSVALL/tillsynsmail/A 1915-2019.docx")</f>
        <v/>
      </c>
    </row>
    <row r="24" ht="15" customHeight="1">
      <c r="A24" t="inlineStr">
        <is>
          <t>A 5644-2019</t>
        </is>
      </c>
      <c r="B24" s="1" t="n">
        <v>43489</v>
      </c>
      <c r="C24" s="1" t="n">
        <v>45184</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c r="T24">
        <f>HYPERLINK("https://klasma.github.io/Logging_HUDIKSVALL/kartor/A 5644-2019.png")</f>
        <v/>
      </c>
      <c r="V24">
        <f>HYPERLINK("https://klasma.github.io/Logging_HUDIKSVALL/klagomål/A 5644-2019.docx")</f>
        <v/>
      </c>
      <c r="W24">
        <f>HYPERLINK("https://klasma.github.io/Logging_HUDIKSVALL/klagomålsmail/A 5644-2019.docx")</f>
        <v/>
      </c>
      <c r="X24">
        <f>HYPERLINK("https://klasma.github.io/Logging_HUDIKSVALL/tillsyn/A 5644-2019.docx")</f>
        <v/>
      </c>
      <c r="Y24">
        <f>HYPERLINK("https://klasma.github.io/Logging_HUDIKSVALL/tillsynsmail/A 5644-2019.docx")</f>
        <v/>
      </c>
    </row>
    <row r="25" ht="15" customHeight="1">
      <c r="A25" t="inlineStr">
        <is>
          <t>A 68600-2020</t>
        </is>
      </c>
      <c r="B25" s="1" t="n">
        <v>44186</v>
      </c>
      <c r="C25" s="1" t="n">
        <v>45184</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c r="T25">
        <f>HYPERLINK("https://klasma.github.io/Logging_HUDIKSVALL/kartor/A 68600-2020.png")</f>
        <v/>
      </c>
      <c r="V25">
        <f>HYPERLINK("https://klasma.github.io/Logging_HUDIKSVALL/klagomål/A 68600-2020.docx")</f>
        <v/>
      </c>
      <c r="W25">
        <f>HYPERLINK("https://klasma.github.io/Logging_HUDIKSVALL/klagomålsmail/A 68600-2020.docx")</f>
        <v/>
      </c>
      <c r="X25">
        <f>HYPERLINK("https://klasma.github.io/Logging_HUDIKSVALL/tillsyn/A 68600-2020.docx")</f>
        <v/>
      </c>
      <c r="Y25">
        <f>HYPERLINK("https://klasma.github.io/Logging_HUDIKSVALL/tillsynsmail/A 68600-2020.docx")</f>
        <v/>
      </c>
    </row>
    <row r="26" ht="15" customHeight="1">
      <c r="A26" t="inlineStr">
        <is>
          <t>A 49036-2021</t>
        </is>
      </c>
      <c r="B26" s="1" t="n">
        <v>44453</v>
      </c>
      <c r="C26" s="1" t="n">
        <v>45184</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c r="T26">
        <f>HYPERLINK("https://klasma.github.io/Logging_HUDIKSVALL/kartor/A 49036-2021.png")</f>
        <v/>
      </c>
      <c r="V26">
        <f>HYPERLINK("https://klasma.github.io/Logging_HUDIKSVALL/klagomål/A 49036-2021.docx")</f>
        <v/>
      </c>
      <c r="W26">
        <f>HYPERLINK("https://klasma.github.io/Logging_HUDIKSVALL/klagomålsmail/A 49036-2021.docx")</f>
        <v/>
      </c>
      <c r="X26">
        <f>HYPERLINK("https://klasma.github.io/Logging_HUDIKSVALL/tillsyn/A 49036-2021.docx")</f>
        <v/>
      </c>
      <c r="Y26">
        <f>HYPERLINK("https://klasma.github.io/Logging_HUDIKSVALL/tillsynsmail/A 49036-2021.docx")</f>
        <v/>
      </c>
    </row>
    <row r="27" ht="15" customHeight="1">
      <c r="A27" t="inlineStr">
        <is>
          <t>A 7229-2022</t>
        </is>
      </c>
      <c r="B27" s="1" t="n">
        <v>44606</v>
      </c>
      <c r="C27" s="1" t="n">
        <v>45184</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c r="T27">
        <f>HYPERLINK("https://klasma.github.io/Logging_HUDIKSVALL/kartor/A 7229-2022.png")</f>
        <v/>
      </c>
      <c r="V27">
        <f>HYPERLINK("https://klasma.github.io/Logging_HUDIKSVALL/klagomål/A 7229-2022.docx")</f>
        <v/>
      </c>
      <c r="W27">
        <f>HYPERLINK("https://klasma.github.io/Logging_HUDIKSVALL/klagomålsmail/A 7229-2022.docx")</f>
        <v/>
      </c>
      <c r="X27">
        <f>HYPERLINK("https://klasma.github.io/Logging_HUDIKSVALL/tillsyn/A 7229-2022.docx")</f>
        <v/>
      </c>
      <c r="Y27">
        <f>HYPERLINK("https://klasma.github.io/Logging_HUDIKSVALL/tillsynsmail/A 7229-2022.docx")</f>
        <v/>
      </c>
    </row>
    <row r="28" ht="15" customHeight="1">
      <c r="A28" t="inlineStr">
        <is>
          <t>A 33633-2022</t>
        </is>
      </c>
      <c r="B28" s="1" t="n">
        <v>44789</v>
      </c>
      <c r="C28" s="1" t="n">
        <v>45184</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c r="T28">
        <f>HYPERLINK("https://klasma.github.io/Logging_HUDIKSVALL/kartor/A 33633-2022.png")</f>
        <v/>
      </c>
      <c r="V28">
        <f>HYPERLINK("https://klasma.github.io/Logging_HUDIKSVALL/klagomål/A 33633-2022.docx")</f>
        <v/>
      </c>
      <c r="W28">
        <f>HYPERLINK("https://klasma.github.io/Logging_HUDIKSVALL/klagomålsmail/A 33633-2022.docx")</f>
        <v/>
      </c>
      <c r="X28">
        <f>HYPERLINK("https://klasma.github.io/Logging_HUDIKSVALL/tillsyn/A 33633-2022.docx")</f>
        <v/>
      </c>
      <c r="Y28">
        <f>HYPERLINK("https://klasma.github.io/Logging_HUDIKSVALL/tillsynsmail/A 33633-2022.docx")</f>
        <v/>
      </c>
    </row>
    <row r="29" ht="15" customHeight="1">
      <c r="A29" t="inlineStr">
        <is>
          <t>A 55280-2022</t>
        </is>
      </c>
      <c r="B29" s="1" t="n">
        <v>44887</v>
      </c>
      <c r="C29" s="1" t="n">
        <v>45184</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c r="T29">
        <f>HYPERLINK("https://klasma.github.io/Logging_HUDIKSVALL/kartor/A 55280-2022.png")</f>
        <v/>
      </c>
      <c r="V29">
        <f>HYPERLINK("https://klasma.github.io/Logging_HUDIKSVALL/klagomål/A 55280-2022.docx")</f>
        <v/>
      </c>
      <c r="W29">
        <f>HYPERLINK("https://klasma.github.io/Logging_HUDIKSVALL/klagomålsmail/A 55280-2022.docx")</f>
        <v/>
      </c>
      <c r="X29">
        <f>HYPERLINK("https://klasma.github.io/Logging_HUDIKSVALL/tillsyn/A 55280-2022.docx")</f>
        <v/>
      </c>
      <c r="Y29">
        <f>HYPERLINK("https://klasma.github.io/Logging_HUDIKSVALL/tillsynsmail/A 55280-2022.docx")</f>
        <v/>
      </c>
    </row>
    <row r="30" ht="15" customHeight="1">
      <c r="A30" t="inlineStr">
        <is>
          <t>A 48630-2022</t>
        </is>
      </c>
      <c r="B30" s="1" t="n">
        <v>44859</v>
      </c>
      <c r="C30" s="1" t="n">
        <v>45184</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c r="T30">
        <f>HYPERLINK("https://klasma.github.io/Logging_HUDIKSVALL/kartor/A 48630-2022.png")</f>
        <v/>
      </c>
      <c r="V30">
        <f>HYPERLINK("https://klasma.github.io/Logging_HUDIKSVALL/klagomål/A 48630-2022.docx")</f>
        <v/>
      </c>
      <c r="W30">
        <f>HYPERLINK("https://klasma.github.io/Logging_HUDIKSVALL/klagomålsmail/A 48630-2022.docx")</f>
        <v/>
      </c>
      <c r="X30">
        <f>HYPERLINK("https://klasma.github.io/Logging_HUDIKSVALL/tillsyn/A 48630-2022.docx")</f>
        <v/>
      </c>
      <c r="Y30">
        <f>HYPERLINK("https://klasma.github.io/Logging_HUDIKSVALL/tillsynsmail/A 48630-2022.docx")</f>
        <v/>
      </c>
    </row>
    <row r="31" ht="15" customHeight="1">
      <c r="A31" t="inlineStr">
        <is>
          <t>A 19521-2023</t>
        </is>
      </c>
      <c r="B31" s="1" t="n">
        <v>45050</v>
      </c>
      <c r="C31" s="1" t="n">
        <v>45184</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c r="T31">
        <f>HYPERLINK("https://klasma.github.io/Logging_HUDIKSVALL/kartor/A 19521-2023.png")</f>
        <v/>
      </c>
      <c r="V31">
        <f>HYPERLINK("https://klasma.github.io/Logging_HUDIKSVALL/klagomål/A 19521-2023.docx")</f>
        <v/>
      </c>
      <c r="W31">
        <f>HYPERLINK("https://klasma.github.io/Logging_HUDIKSVALL/klagomålsmail/A 19521-2023.docx")</f>
        <v/>
      </c>
      <c r="X31">
        <f>HYPERLINK("https://klasma.github.io/Logging_HUDIKSVALL/tillsyn/A 19521-2023.docx")</f>
        <v/>
      </c>
      <c r="Y31">
        <f>HYPERLINK("https://klasma.github.io/Logging_HUDIKSVALL/tillsynsmail/A 19521-2023.docx")</f>
        <v/>
      </c>
    </row>
    <row r="32" ht="15" customHeight="1">
      <c r="A32" t="inlineStr">
        <is>
          <t>A 21895-2019</t>
        </is>
      </c>
      <c r="B32" s="1" t="n">
        <v>43584</v>
      </c>
      <c r="C32" s="1" t="n">
        <v>45184</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c r="T32">
        <f>HYPERLINK("https://klasma.github.io/Logging_HUDIKSVALL/kartor/A 21895-2019.png")</f>
        <v/>
      </c>
      <c r="U32">
        <f>HYPERLINK("https://klasma.github.io/Logging_HUDIKSVALL/knärot/A 21895-2019.png")</f>
        <v/>
      </c>
      <c r="V32">
        <f>HYPERLINK("https://klasma.github.io/Logging_HUDIKSVALL/klagomål/A 21895-2019.docx")</f>
        <v/>
      </c>
      <c r="W32">
        <f>HYPERLINK("https://klasma.github.io/Logging_HUDIKSVALL/klagomålsmail/A 21895-2019.docx")</f>
        <v/>
      </c>
      <c r="X32">
        <f>HYPERLINK("https://klasma.github.io/Logging_HUDIKSVALL/tillsyn/A 21895-2019.docx")</f>
        <v/>
      </c>
      <c r="Y32">
        <f>HYPERLINK("https://klasma.github.io/Logging_HUDIKSVALL/tillsynsmail/A 21895-2019.docx")</f>
        <v/>
      </c>
    </row>
    <row r="33" ht="15" customHeight="1">
      <c r="A33" t="inlineStr">
        <is>
          <t>A 49922-2021</t>
        </is>
      </c>
      <c r="B33" s="1" t="n">
        <v>44455</v>
      </c>
      <c r="C33" s="1" t="n">
        <v>45184</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c r="T33">
        <f>HYPERLINK("https://klasma.github.io/Logging_HUDIKSVALL/kartor/A 49922-2021.png")</f>
        <v/>
      </c>
      <c r="V33">
        <f>HYPERLINK("https://klasma.github.io/Logging_HUDIKSVALL/klagomål/A 49922-2021.docx")</f>
        <v/>
      </c>
      <c r="W33">
        <f>HYPERLINK("https://klasma.github.io/Logging_HUDIKSVALL/klagomålsmail/A 49922-2021.docx")</f>
        <v/>
      </c>
      <c r="X33">
        <f>HYPERLINK("https://klasma.github.io/Logging_HUDIKSVALL/tillsyn/A 49922-2021.docx")</f>
        <v/>
      </c>
      <c r="Y33">
        <f>HYPERLINK("https://klasma.github.io/Logging_HUDIKSVALL/tillsynsmail/A 49922-2021.docx")</f>
        <v/>
      </c>
    </row>
    <row r="34" ht="15" customHeight="1">
      <c r="A34" t="inlineStr">
        <is>
          <t>A 116-2020</t>
        </is>
      </c>
      <c r="B34" s="1" t="n">
        <v>43832</v>
      </c>
      <c r="C34" s="1" t="n">
        <v>45184</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c r="T34">
        <f>HYPERLINK("https://klasma.github.io/Logging_HUDIKSVALL/kartor/A 116-2020.png")</f>
        <v/>
      </c>
      <c r="V34">
        <f>HYPERLINK("https://klasma.github.io/Logging_HUDIKSVALL/klagomål/A 116-2020.docx")</f>
        <v/>
      </c>
      <c r="W34">
        <f>HYPERLINK("https://klasma.github.io/Logging_HUDIKSVALL/klagomålsmail/A 116-2020.docx")</f>
        <v/>
      </c>
      <c r="X34">
        <f>HYPERLINK("https://klasma.github.io/Logging_HUDIKSVALL/tillsyn/A 116-2020.docx")</f>
        <v/>
      </c>
      <c r="Y34">
        <f>HYPERLINK("https://klasma.github.io/Logging_HUDIKSVALL/tillsynsmail/A 116-2020.docx")</f>
        <v/>
      </c>
    </row>
    <row r="35" ht="15" customHeight="1">
      <c r="A35" t="inlineStr">
        <is>
          <t>A 14255-2020</t>
        </is>
      </c>
      <c r="B35" s="1" t="n">
        <v>43907</v>
      </c>
      <c r="C35" s="1" t="n">
        <v>45184</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c r="T35">
        <f>HYPERLINK("https://klasma.github.io/Logging_HUDIKSVALL/kartor/A 14255-2020.png")</f>
        <v/>
      </c>
      <c r="V35">
        <f>HYPERLINK("https://klasma.github.io/Logging_HUDIKSVALL/klagomål/A 14255-2020.docx")</f>
        <v/>
      </c>
      <c r="W35">
        <f>HYPERLINK("https://klasma.github.io/Logging_HUDIKSVALL/klagomålsmail/A 14255-2020.docx")</f>
        <v/>
      </c>
      <c r="X35">
        <f>HYPERLINK("https://klasma.github.io/Logging_HUDIKSVALL/tillsyn/A 14255-2020.docx")</f>
        <v/>
      </c>
      <c r="Y35">
        <f>HYPERLINK("https://klasma.github.io/Logging_HUDIKSVALL/tillsynsmail/A 14255-2020.docx")</f>
        <v/>
      </c>
    </row>
    <row r="36" ht="15" customHeight="1">
      <c r="A36" t="inlineStr">
        <is>
          <t>A 43503-2020</t>
        </is>
      </c>
      <c r="B36" s="1" t="n">
        <v>44077</v>
      </c>
      <c r="C36" s="1" t="n">
        <v>45184</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c r="T36">
        <f>HYPERLINK("https://klasma.github.io/Logging_HUDIKSVALL/kartor/A 43503-2020.png")</f>
        <v/>
      </c>
      <c r="U36">
        <f>HYPERLINK("https://klasma.github.io/Logging_HUDIKSVALL/knärot/A 43503-2020.png")</f>
        <v/>
      </c>
      <c r="V36">
        <f>HYPERLINK("https://klasma.github.io/Logging_HUDIKSVALL/klagomål/A 43503-2020.docx")</f>
        <v/>
      </c>
      <c r="W36">
        <f>HYPERLINK("https://klasma.github.io/Logging_HUDIKSVALL/klagomålsmail/A 43503-2020.docx")</f>
        <v/>
      </c>
      <c r="X36">
        <f>HYPERLINK("https://klasma.github.io/Logging_HUDIKSVALL/tillsyn/A 43503-2020.docx")</f>
        <v/>
      </c>
      <c r="Y36">
        <f>HYPERLINK("https://klasma.github.io/Logging_HUDIKSVALL/tillsynsmail/A 43503-2020.docx")</f>
        <v/>
      </c>
    </row>
    <row r="37" ht="15" customHeight="1">
      <c r="A37" t="inlineStr">
        <is>
          <t>A 48935-2020</t>
        </is>
      </c>
      <c r="B37" s="1" t="n">
        <v>44104</v>
      </c>
      <c r="C37" s="1" t="n">
        <v>45184</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c r="T37">
        <f>HYPERLINK("https://klasma.github.io/Logging_HUDIKSVALL/kartor/A 48935-2020.png")</f>
        <v/>
      </c>
      <c r="V37">
        <f>HYPERLINK("https://klasma.github.io/Logging_HUDIKSVALL/klagomål/A 48935-2020.docx")</f>
        <v/>
      </c>
      <c r="W37">
        <f>HYPERLINK("https://klasma.github.io/Logging_HUDIKSVALL/klagomålsmail/A 48935-2020.docx")</f>
        <v/>
      </c>
      <c r="X37">
        <f>HYPERLINK("https://klasma.github.io/Logging_HUDIKSVALL/tillsyn/A 48935-2020.docx")</f>
        <v/>
      </c>
      <c r="Y37">
        <f>HYPERLINK("https://klasma.github.io/Logging_HUDIKSVALL/tillsynsmail/A 48935-2020.docx")</f>
        <v/>
      </c>
    </row>
    <row r="38" ht="15" customHeight="1">
      <c r="A38" t="inlineStr">
        <is>
          <t>A 39528-2021</t>
        </is>
      </c>
      <c r="B38" s="1" t="n">
        <v>44415</v>
      </c>
      <c r="C38" s="1" t="n">
        <v>45184</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c r="T38">
        <f>HYPERLINK("https://klasma.github.io/Logging_HUDIKSVALL/kartor/A 39528-2021.png")</f>
        <v/>
      </c>
      <c r="U38">
        <f>HYPERLINK("https://klasma.github.io/Logging_HUDIKSVALL/knärot/A 39528-2021.png")</f>
        <v/>
      </c>
      <c r="V38">
        <f>HYPERLINK("https://klasma.github.io/Logging_HUDIKSVALL/klagomål/A 39528-2021.docx")</f>
        <v/>
      </c>
      <c r="W38">
        <f>HYPERLINK("https://klasma.github.io/Logging_HUDIKSVALL/klagomålsmail/A 39528-2021.docx")</f>
        <v/>
      </c>
      <c r="X38">
        <f>HYPERLINK("https://klasma.github.io/Logging_HUDIKSVALL/tillsyn/A 39528-2021.docx")</f>
        <v/>
      </c>
      <c r="Y38">
        <f>HYPERLINK("https://klasma.github.io/Logging_HUDIKSVALL/tillsynsmail/A 39528-2021.docx")</f>
        <v/>
      </c>
    </row>
    <row r="39" ht="15" customHeight="1">
      <c r="A39" t="inlineStr">
        <is>
          <t>A 29206-2022</t>
        </is>
      </c>
      <c r="B39" s="1" t="n">
        <v>44750</v>
      </c>
      <c r="C39" s="1" t="n">
        <v>45184</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c r="T39">
        <f>HYPERLINK("https://klasma.github.io/Logging_HUDIKSVALL/kartor/A 29206-2022.png")</f>
        <v/>
      </c>
      <c r="V39">
        <f>HYPERLINK("https://klasma.github.io/Logging_HUDIKSVALL/klagomål/A 29206-2022.docx")</f>
        <v/>
      </c>
      <c r="W39">
        <f>HYPERLINK("https://klasma.github.io/Logging_HUDIKSVALL/klagomålsmail/A 29206-2022.docx")</f>
        <v/>
      </c>
      <c r="X39">
        <f>HYPERLINK("https://klasma.github.io/Logging_HUDIKSVALL/tillsyn/A 29206-2022.docx")</f>
        <v/>
      </c>
      <c r="Y39">
        <f>HYPERLINK("https://klasma.github.io/Logging_HUDIKSVALL/tillsynsmail/A 29206-2022.docx")</f>
        <v/>
      </c>
    </row>
    <row r="40" ht="15" customHeight="1">
      <c r="A40" t="inlineStr">
        <is>
          <t>A 23838-2023</t>
        </is>
      </c>
      <c r="B40" s="1" t="n">
        <v>45078</v>
      </c>
      <c r="C40" s="1" t="n">
        <v>45184</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c r="T40">
        <f>HYPERLINK("https://klasma.github.io/Logging_HUDIKSVALL/kartor/A 23838-2023.png")</f>
        <v/>
      </c>
      <c r="V40">
        <f>HYPERLINK("https://klasma.github.io/Logging_HUDIKSVALL/klagomål/A 23838-2023.docx")</f>
        <v/>
      </c>
      <c r="W40">
        <f>HYPERLINK("https://klasma.github.io/Logging_HUDIKSVALL/klagomålsmail/A 23838-2023.docx")</f>
        <v/>
      </c>
      <c r="X40">
        <f>HYPERLINK("https://klasma.github.io/Logging_HUDIKSVALL/tillsyn/A 23838-2023.docx")</f>
        <v/>
      </c>
      <c r="Y40">
        <f>HYPERLINK("https://klasma.github.io/Logging_HUDIKSVALL/tillsynsmail/A 23838-2023.docx")</f>
        <v/>
      </c>
    </row>
    <row r="41" ht="15" customHeight="1">
      <c r="A41" t="inlineStr">
        <is>
          <t>A 28268-2019</t>
        </is>
      </c>
      <c r="B41" s="1" t="n">
        <v>43623</v>
      </c>
      <c r="C41" s="1" t="n">
        <v>45184</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c r="T41">
        <f>HYPERLINK("https://klasma.github.io/Logging_HUDIKSVALL/kartor/A 28268-2019.png")</f>
        <v/>
      </c>
      <c r="V41">
        <f>HYPERLINK("https://klasma.github.io/Logging_HUDIKSVALL/klagomål/A 28268-2019.docx")</f>
        <v/>
      </c>
      <c r="W41">
        <f>HYPERLINK("https://klasma.github.io/Logging_HUDIKSVALL/klagomålsmail/A 28268-2019.docx")</f>
        <v/>
      </c>
      <c r="X41">
        <f>HYPERLINK("https://klasma.github.io/Logging_HUDIKSVALL/tillsyn/A 28268-2019.docx")</f>
        <v/>
      </c>
      <c r="Y41">
        <f>HYPERLINK("https://klasma.github.io/Logging_HUDIKSVALL/tillsynsmail/A 28268-2019.docx")</f>
        <v/>
      </c>
    </row>
    <row r="42" ht="15" customHeight="1">
      <c r="A42" t="inlineStr">
        <is>
          <t>A 33547-2019</t>
        </is>
      </c>
      <c r="B42" s="1" t="n">
        <v>43651</v>
      </c>
      <c r="C42" s="1" t="n">
        <v>45184</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c r="T42">
        <f>HYPERLINK("https://klasma.github.io/Logging_HUDIKSVALL/kartor/A 33547-2019.png")</f>
        <v/>
      </c>
      <c r="V42">
        <f>HYPERLINK("https://klasma.github.io/Logging_HUDIKSVALL/klagomål/A 33547-2019.docx")</f>
        <v/>
      </c>
      <c r="W42">
        <f>HYPERLINK("https://klasma.github.io/Logging_HUDIKSVALL/klagomålsmail/A 33547-2019.docx")</f>
        <v/>
      </c>
      <c r="X42">
        <f>HYPERLINK("https://klasma.github.io/Logging_HUDIKSVALL/tillsyn/A 33547-2019.docx")</f>
        <v/>
      </c>
      <c r="Y42">
        <f>HYPERLINK("https://klasma.github.io/Logging_HUDIKSVALL/tillsynsmail/A 33547-2019.docx")</f>
        <v/>
      </c>
    </row>
    <row r="43" ht="15" customHeight="1">
      <c r="A43" t="inlineStr">
        <is>
          <t>A 48604-2019</t>
        </is>
      </c>
      <c r="B43" s="1" t="n">
        <v>43727</v>
      </c>
      <c r="C43" s="1" t="n">
        <v>45184</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c r="T43">
        <f>HYPERLINK("https://klasma.github.io/Logging_HUDIKSVALL/kartor/A 48604-2019.png")</f>
        <v/>
      </c>
      <c r="V43">
        <f>HYPERLINK("https://klasma.github.io/Logging_HUDIKSVALL/klagomål/A 48604-2019.docx")</f>
        <v/>
      </c>
      <c r="W43">
        <f>HYPERLINK("https://klasma.github.io/Logging_HUDIKSVALL/klagomålsmail/A 48604-2019.docx")</f>
        <v/>
      </c>
      <c r="X43">
        <f>HYPERLINK("https://klasma.github.io/Logging_HUDIKSVALL/tillsyn/A 48604-2019.docx")</f>
        <v/>
      </c>
      <c r="Y43">
        <f>HYPERLINK("https://klasma.github.io/Logging_HUDIKSVALL/tillsynsmail/A 48604-2019.docx")</f>
        <v/>
      </c>
    </row>
    <row r="44" ht="15" customHeight="1">
      <c r="A44" t="inlineStr">
        <is>
          <t>A 1597-2020</t>
        </is>
      </c>
      <c r="B44" s="1" t="n">
        <v>43844</v>
      </c>
      <c r="C44" s="1" t="n">
        <v>45184</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c r="T44">
        <f>HYPERLINK("https://klasma.github.io/Logging_HUDIKSVALL/kartor/A 1597-2020.png")</f>
        <v/>
      </c>
      <c r="V44">
        <f>HYPERLINK("https://klasma.github.io/Logging_HUDIKSVALL/klagomål/A 1597-2020.docx")</f>
        <v/>
      </c>
      <c r="W44">
        <f>HYPERLINK("https://klasma.github.io/Logging_HUDIKSVALL/klagomålsmail/A 1597-2020.docx")</f>
        <v/>
      </c>
      <c r="X44">
        <f>HYPERLINK("https://klasma.github.io/Logging_HUDIKSVALL/tillsyn/A 1597-2020.docx")</f>
        <v/>
      </c>
      <c r="Y44">
        <f>HYPERLINK("https://klasma.github.io/Logging_HUDIKSVALL/tillsynsmail/A 1597-2020.docx")</f>
        <v/>
      </c>
    </row>
    <row r="45" ht="15" customHeight="1">
      <c r="A45" t="inlineStr">
        <is>
          <t>A 14362-2020</t>
        </is>
      </c>
      <c r="B45" s="1" t="n">
        <v>43908</v>
      </c>
      <c r="C45" s="1" t="n">
        <v>45184</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c r="T45">
        <f>HYPERLINK("https://klasma.github.io/Logging_HUDIKSVALL/kartor/A 14362-2020.png")</f>
        <v/>
      </c>
      <c r="V45">
        <f>HYPERLINK("https://klasma.github.io/Logging_HUDIKSVALL/klagomål/A 14362-2020.docx")</f>
        <v/>
      </c>
      <c r="W45">
        <f>HYPERLINK("https://klasma.github.io/Logging_HUDIKSVALL/klagomålsmail/A 14362-2020.docx")</f>
        <v/>
      </c>
      <c r="X45">
        <f>HYPERLINK("https://klasma.github.io/Logging_HUDIKSVALL/tillsyn/A 14362-2020.docx")</f>
        <v/>
      </c>
      <c r="Y45">
        <f>HYPERLINK("https://klasma.github.io/Logging_HUDIKSVALL/tillsynsmail/A 14362-2020.docx")</f>
        <v/>
      </c>
    </row>
    <row r="46" ht="15" customHeight="1">
      <c r="A46" t="inlineStr">
        <is>
          <t>A 16382-2020</t>
        </is>
      </c>
      <c r="B46" s="1" t="n">
        <v>43917</v>
      </c>
      <c r="C46" s="1" t="n">
        <v>45184</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c r="T46">
        <f>HYPERLINK("https://klasma.github.io/Logging_HUDIKSVALL/kartor/A 16382-2020.png")</f>
        <v/>
      </c>
      <c r="V46">
        <f>HYPERLINK("https://klasma.github.io/Logging_HUDIKSVALL/klagomål/A 16382-2020.docx")</f>
        <v/>
      </c>
      <c r="W46">
        <f>HYPERLINK("https://klasma.github.io/Logging_HUDIKSVALL/klagomålsmail/A 16382-2020.docx")</f>
        <v/>
      </c>
      <c r="X46">
        <f>HYPERLINK("https://klasma.github.io/Logging_HUDIKSVALL/tillsyn/A 16382-2020.docx")</f>
        <v/>
      </c>
      <c r="Y46">
        <f>HYPERLINK("https://klasma.github.io/Logging_HUDIKSVALL/tillsynsmail/A 16382-2020.docx")</f>
        <v/>
      </c>
    </row>
    <row r="47" ht="15" customHeight="1">
      <c r="A47" t="inlineStr">
        <is>
          <t>A 19852-2020</t>
        </is>
      </c>
      <c r="B47" s="1" t="n">
        <v>43942</v>
      </c>
      <c r="C47" s="1" t="n">
        <v>45184</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f>
        <v/>
      </c>
      <c r="T47">
        <f>HYPERLINK("https://klasma.github.io/Logging_HUDIKSVALL/kartor/A 19852-2020.png")</f>
        <v/>
      </c>
      <c r="V47">
        <f>HYPERLINK("https://klasma.github.io/Logging_HUDIKSVALL/klagomål/A 19852-2020.docx")</f>
        <v/>
      </c>
      <c r="W47">
        <f>HYPERLINK("https://klasma.github.io/Logging_HUDIKSVALL/klagomålsmail/A 19852-2020.docx")</f>
        <v/>
      </c>
      <c r="X47">
        <f>HYPERLINK("https://klasma.github.io/Logging_HUDIKSVALL/tillsyn/A 19852-2020.docx")</f>
        <v/>
      </c>
      <c r="Y47">
        <f>HYPERLINK("https://klasma.github.io/Logging_HUDIKSVALL/tillsynsmail/A 19852-2020.docx")</f>
        <v/>
      </c>
    </row>
    <row r="48" ht="15" customHeight="1">
      <c r="A48" t="inlineStr">
        <is>
          <t>A 30137-2020</t>
        </is>
      </c>
      <c r="B48" s="1" t="n">
        <v>44007</v>
      </c>
      <c r="C48" s="1" t="n">
        <v>45184</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f>
        <v/>
      </c>
      <c r="T48">
        <f>HYPERLINK("https://klasma.github.io/Logging_HUDIKSVALL/kartor/A 30137-2020.png")</f>
        <v/>
      </c>
      <c r="V48">
        <f>HYPERLINK("https://klasma.github.io/Logging_HUDIKSVALL/klagomål/A 30137-2020.docx")</f>
        <v/>
      </c>
      <c r="W48">
        <f>HYPERLINK("https://klasma.github.io/Logging_HUDIKSVALL/klagomålsmail/A 30137-2020.docx")</f>
        <v/>
      </c>
      <c r="X48">
        <f>HYPERLINK("https://klasma.github.io/Logging_HUDIKSVALL/tillsyn/A 30137-2020.docx")</f>
        <v/>
      </c>
      <c r="Y48">
        <f>HYPERLINK("https://klasma.github.io/Logging_HUDIKSVALL/tillsynsmail/A 30137-2020.docx")</f>
        <v/>
      </c>
    </row>
    <row r="49" ht="15" customHeight="1">
      <c r="A49" t="inlineStr">
        <is>
          <t>A 65637-2020</t>
        </is>
      </c>
      <c r="B49" s="1" t="n">
        <v>44174</v>
      </c>
      <c r="C49" s="1" t="n">
        <v>45184</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f>
        <v/>
      </c>
      <c r="T49">
        <f>HYPERLINK("https://klasma.github.io/Logging_HUDIKSVALL/kartor/A 65637-2020.png")</f>
        <v/>
      </c>
      <c r="V49">
        <f>HYPERLINK("https://klasma.github.io/Logging_HUDIKSVALL/klagomål/A 65637-2020.docx")</f>
        <v/>
      </c>
      <c r="W49">
        <f>HYPERLINK("https://klasma.github.io/Logging_HUDIKSVALL/klagomålsmail/A 65637-2020.docx")</f>
        <v/>
      </c>
      <c r="X49">
        <f>HYPERLINK("https://klasma.github.io/Logging_HUDIKSVALL/tillsyn/A 65637-2020.docx")</f>
        <v/>
      </c>
      <c r="Y49">
        <f>HYPERLINK("https://klasma.github.io/Logging_HUDIKSVALL/tillsynsmail/A 65637-2020.docx")</f>
        <v/>
      </c>
    </row>
    <row r="50" ht="15" customHeight="1">
      <c r="A50" t="inlineStr">
        <is>
          <t>A 68162-2021</t>
        </is>
      </c>
      <c r="B50" s="1" t="n">
        <v>44526</v>
      </c>
      <c r="C50" s="1" t="n">
        <v>45184</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f>
        <v/>
      </c>
      <c r="T50">
        <f>HYPERLINK("https://klasma.github.io/Logging_HUDIKSVALL/kartor/A 68162-2021.png")</f>
        <v/>
      </c>
      <c r="V50">
        <f>HYPERLINK("https://klasma.github.io/Logging_HUDIKSVALL/klagomål/A 68162-2021.docx")</f>
        <v/>
      </c>
      <c r="W50">
        <f>HYPERLINK("https://klasma.github.io/Logging_HUDIKSVALL/klagomålsmail/A 68162-2021.docx")</f>
        <v/>
      </c>
      <c r="X50">
        <f>HYPERLINK("https://klasma.github.io/Logging_HUDIKSVALL/tillsyn/A 68162-2021.docx")</f>
        <v/>
      </c>
      <c r="Y50">
        <f>HYPERLINK("https://klasma.github.io/Logging_HUDIKSVALL/tillsynsmail/A 68162-2021.docx")</f>
        <v/>
      </c>
    </row>
    <row r="51" ht="15" customHeight="1">
      <c r="A51" t="inlineStr">
        <is>
          <t>A 24451-2022</t>
        </is>
      </c>
      <c r="B51" s="1" t="n">
        <v>44726</v>
      </c>
      <c r="C51" s="1" t="n">
        <v>45184</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f>
        <v/>
      </c>
      <c r="T51">
        <f>HYPERLINK("https://klasma.github.io/Logging_HUDIKSVALL/kartor/A 24451-2022.png")</f>
        <v/>
      </c>
      <c r="V51">
        <f>HYPERLINK("https://klasma.github.io/Logging_HUDIKSVALL/klagomål/A 24451-2022.docx")</f>
        <v/>
      </c>
      <c r="W51">
        <f>HYPERLINK("https://klasma.github.io/Logging_HUDIKSVALL/klagomålsmail/A 24451-2022.docx")</f>
        <v/>
      </c>
      <c r="X51">
        <f>HYPERLINK("https://klasma.github.io/Logging_HUDIKSVALL/tillsyn/A 24451-2022.docx")</f>
        <v/>
      </c>
      <c r="Y51">
        <f>HYPERLINK("https://klasma.github.io/Logging_HUDIKSVALL/tillsynsmail/A 24451-2022.docx")</f>
        <v/>
      </c>
    </row>
    <row r="52" ht="15" customHeight="1">
      <c r="A52" t="inlineStr">
        <is>
          <t>A 30963-2022</t>
        </is>
      </c>
      <c r="B52" s="1" t="n">
        <v>44768</v>
      </c>
      <c r="C52" s="1" t="n">
        <v>45184</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f>
        <v/>
      </c>
      <c r="T52">
        <f>HYPERLINK("https://klasma.github.io/Logging_HUDIKSVALL/kartor/A 30963-2022.png")</f>
        <v/>
      </c>
      <c r="V52">
        <f>HYPERLINK("https://klasma.github.io/Logging_HUDIKSVALL/klagomål/A 30963-2022.docx")</f>
        <v/>
      </c>
      <c r="W52">
        <f>HYPERLINK("https://klasma.github.io/Logging_HUDIKSVALL/klagomålsmail/A 30963-2022.docx")</f>
        <v/>
      </c>
      <c r="X52">
        <f>HYPERLINK("https://klasma.github.io/Logging_HUDIKSVALL/tillsyn/A 30963-2022.docx")</f>
        <v/>
      </c>
      <c r="Y52">
        <f>HYPERLINK("https://klasma.github.io/Logging_HUDIKSVALL/tillsynsmail/A 30963-2022.docx")</f>
        <v/>
      </c>
    </row>
    <row r="53" ht="15" customHeight="1">
      <c r="A53" t="inlineStr">
        <is>
          <t>A 34345-2022</t>
        </is>
      </c>
      <c r="B53" s="1" t="n">
        <v>44792</v>
      </c>
      <c r="C53" s="1" t="n">
        <v>45184</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f>
        <v/>
      </c>
      <c r="T53">
        <f>HYPERLINK("https://klasma.github.io/Logging_HUDIKSVALL/kartor/A 34345-2022.png")</f>
        <v/>
      </c>
      <c r="V53">
        <f>HYPERLINK("https://klasma.github.io/Logging_HUDIKSVALL/klagomål/A 34345-2022.docx")</f>
        <v/>
      </c>
      <c r="W53">
        <f>HYPERLINK("https://klasma.github.io/Logging_HUDIKSVALL/klagomålsmail/A 34345-2022.docx")</f>
        <v/>
      </c>
      <c r="X53">
        <f>HYPERLINK("https://klasma.github.io/Logging_HUDIKSVALL/tillsyn/A 34345-2022.docx")</f>
        <v/>
      </c>
      <c r="Y53">
        <f>HYPERLINK("https://klasma.github.io/Logging_HUDIKSVALL/tillsynsmail/A 34345-2022.docx")</f>
        <v/>
      </c>
    </row>
    <row r="54" ht="15" customHeight="1">
      <c r="A54" t="inlineStr">
        <is>
          <t>A 41884-2022</t>
        </is>
      </c>
      <c r="B54" s="1" t="n">
        <v>44830</v>
      </c>
      <c r="C54" s="1" t="n">
        <v>45184</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f>
        <v/>
      </c>
      <c r="T54">
        <f>HYPERLINK("https://klasma.github.io/Logging_HUDIKSVALL/kartor/A 41884-2022.png")</f>
        <v/>
      </c>
      <c r="V54">
        <f>HYPERLINK("https://klasma.github.io/Logging_HUDIKSVALL/klagomål/A 41884-2022.docx")</f>
        <v/>
      </c>
      <c r="W54">
        <f>HYPERLINK("https://klasma.github.io/Logging_HUDIKSVALL/klagomålsmail/A 41884-2022.docx")</f>
        <v/>
      </c>
      <c r="X54">
        <f>HYPERLINK("https://klasma.github.io/Logging_HUDIKSVALL/tillsyn/A 41884-2022.docx")</f>
        <v/>
      </c>
      <c r="Y54">
        <f>HYPERLINK("https://klasma.github.io/Logging_HUDIKSVALL/tillsynsmail/A 41884-2022.docx")</f>
        <v/>
      </c>
    </row>
    <row r="55" ht="15" customHeight="1">
      <c r="A55" t="inlineStr">
        <is>
          <t>A 8636-2023</t>
        </is>
      </c>
      <c r="B55" s="1" t="n">
        <v>44977</v>
      </c>
      <c r="C55" s="1" t="n">
        <v>45184</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f>
        <v/>
      </c>
      <c r="T55">
        <f>HYPERLINK("https://klasma.github.io/Logging_HUDIKSVALL/kartor/A 8636-2023.png")</f>
        <v/>
      </c>
      <c r="V55">
        <f>HYPERLINK("https://klasma.github.io/Logging_HUDIKSVALL/klagomål/A 8636-2023.docx")</f>
        <v/>
      </c>
      <c r="W55">
        <f>HYPERLINK("https://klasma.github.io/Logging_HUDIKSVALL/klagomålsmail/A 8636-2023.docx")</f>
        <v/>
      </c>
      <c r="X55">
        <f>HYPERLINK("https://klasma.github.io/Logging_HUDIKSVALL/tillsyn/A 8636-2023.docx")</f>
        <v/>
      </c>
      <c r="Y55">
        <f>HYPERLINK("https://klasma.github.io/Logging_HUDIKSVALL/tillsynsmail/A 8636-2023.docx")</f>
        <v/>
      </c>
    </row>
    <row r="56" ht="15" customHeight="1">
      <c r="A56" t="inlineStr">
        <is>
          <t>A 14449-2023</t>
        </is>
      </c>
      <c r="B56" s="1" t="n">
        <v>45012</v>
      </c>
      <c r="C56" s="1" t="n">
        <v>45184</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f>
        <v/>
      </c>
      <c r="T56">
        <f>HYPERLINK("https://klasma.github.io/Logging_HUDIKSVALL/kartor/A 14449-2023.png")</f>
        <v/>
      </c>
      <c r="U56">
        <f>HYPERLINK("https://klasma.github.io/Logging_HUDIKSVALL/knärot/A 14449-2023.png")</f>
        <v/>
      </c>
      <c r="V56">
        <f>HYPERLINK("https://klasma.github.io/Logging_HUDIKSVALL/klagomål/A 14449-2023.docx")</f>
        <v/>
      </c>
      <c r="W56">
        <f>HYPERLINK("https://klasma.github.io/Logging_HUDIKSVALL/klagomålsmail/A 14449-2023.docx")</f>
        <v/>
      </c>
      <c r="X56">
        <f>HYPERLINK("https://klasma.github.io/Logging_HUDIKSVALL/tillsyn/A 14449-2023.docx")</f>
        <v/>
      </c>
      <c r="Y56">
        <f>HYPERLINK("https://klasma.github.io/Logging_HUDIKSVALL/tillsynsmail/A 14449-2023.docx")</f>
        <v/>
      </c>
    </row>
    <row r="57" ht="15" customHeight="1">
      <c r="A57" t="inlineStr">
        <is>
          <t>A 33998-2018</t>
        </is>
      </c>
      <c r="B57" s="1" t="n">
        <v>43314</v>
      </c>
      <c r="C57" s="1" t="n">
        <v>45184</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45184</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45184</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45184</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45184</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45184</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45184</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45184</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45184</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45184</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45184</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45184</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45184</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45184</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45184</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45184</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45184</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45184</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45184</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45184</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45184</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45184</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45184</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45184</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45184</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45184</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45184</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45184</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45184</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45184</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45184</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45184</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45184</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45184</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45184</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45184</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45184</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45184</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45184</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45184</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45184</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45184</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45184</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45184</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45184</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45184</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45184</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45184</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45184</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45184</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45184</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45184</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45184</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45184</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45184</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45184</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45184</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45184</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45184</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45184</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45184</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45184</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45184</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45184</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45184</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45184</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45184</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45184</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45184</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45184</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45184</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45184</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45184</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45184</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45184</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45184</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45184</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45184</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45184</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45184</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45184</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45184</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45184</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45184</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45184</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45184</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45184</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45184</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45184</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45184</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45184</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45184</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45184</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45184</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45184</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45184</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45184</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45184</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45184</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45184</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45184</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45184</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45184</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45184</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45184</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45184</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45184</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45184</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45184</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45184</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45184</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45184</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45184</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45184</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45184</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45184</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45184</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45184</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45184</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45184</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45184</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45184</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45184</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45184</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45184</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45184</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45184</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45184</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45184</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45184</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45184</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45184</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45184</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45184</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45184</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45184</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45184</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45184</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45184</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45184</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45184</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45184</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45184</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45184</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45184</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45184</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45184</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45184</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45184</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45184</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45184</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45184</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45184</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45184</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45184</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45184</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45184</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45184</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45184</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45184</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45184</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45184</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45184</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45184</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45184</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45184</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45184</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45184</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45184</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45184</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45184</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45184</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45184</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45184</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45184</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45184</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45184</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45184</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45184</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45184</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45184</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45184</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45184</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45184</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45184</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45184</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45184</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45184</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45184</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45184</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45184</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45184</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45184</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45184</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45184</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45184</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45184</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45184</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45184</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45184</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45184</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45184</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45184</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45184</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45184</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45184</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45184</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45184</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45184</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45184</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45184</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45184</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45184</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45184</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45184</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45184</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45184</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45184</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45184</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45184</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45184</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45184</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45184</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45184</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45184</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45184</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45184</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45184</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45184</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45184</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45184</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45184</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45184</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45184</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45184</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45184</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45184</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45184</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45184</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45184</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45184</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45184</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45184</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45184</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45184</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45184</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45184</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45184</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45184</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45184</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45184</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45184</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45184</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45184</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45184</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45184</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45184</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45184</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45184</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45184</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45184</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45184</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45184</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45184</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45184</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45184</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45184</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45184</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45184</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45184</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45184</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f>
        <v/>
      </c>
      <c r="V327">
        <f>HYPERLINK("https://klasma.github.io/Logging_HUDIKSVALL/klagomål/A 25270-2020.docx")</f>
        <v/>
      </c>
      <c r="W327">
        <f>HYPERLINK("https://klasma.github.io/Logging_HUDIKSVALL/klagomålsmail/A 25270-2020.docx")</f>
        <v/>
      </c>
      <c r="X327">
        <f>HYPERLINK("https://klasma.github.io/Logging_HUDIKSVALL/tillsyn/A 25270-2020.docx")</f>
        <v/>
      </c>
      <c r="Y327">
        <f>HYPERLINK("https://klasma.github.io/Logging_HUDIKSVALL/tillsynsmail/A 25270-2020.docx")</f>
        <v/>
      </c>
    </row>
    <row r="328" ht="15" customHeight="1">
      <c r="A328" t="inlineStr">
        <is>
          <t>A 25219-2020</t>
        </is>
      </c>
      <c r="B328" s="1" t="n">
        <v>43980</v>
      </c>
      <c r="C328" s="1" t="n">
        <v>45184</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45184</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45184</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45184</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45184</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45184</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45184</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45184</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45184</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45184</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45184</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45184</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45184</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45184</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45184</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45184</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45184</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45184</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45184</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45184</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45184</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45184</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45184</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45184</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45184</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45184</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45184</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45184</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45184</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45184</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45184</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45184</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45184</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45184</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45184</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45184</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45184</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45184</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45184</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45184</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45184</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45184</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45184</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45184</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45184</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45184</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45184</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45184</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45184</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45184</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45184</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45184</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45184</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45184</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45184</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45184</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45184</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45184</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45184</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45184</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45184</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45184</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45184</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45184</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45184</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45184</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45184</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45184</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45184</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45184</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45184</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45184</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45184</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45184</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45184</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45184</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45184</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45184</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45184</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45184</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45184</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45184</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45184</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45184</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45184</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45184</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45184</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45184</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45184</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45184</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45184</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45184</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45184</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45184</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45184</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45184</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45184</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45184</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45184</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45184</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45184</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45184</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45184</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45184</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45184</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45184</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45184</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45184</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45184</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45184</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45184</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45184</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45184</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45184</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45184</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45184</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45184</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45184</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45184</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45184</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45184</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45184</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45184</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45184</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45184</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45184</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45184</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45184</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45184</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45184</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45184</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45184</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45184</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45184</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45184</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45184</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45184</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45184</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45184</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45184</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45184</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45184</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45184</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45184</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45184</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45184</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45184</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45184</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45184</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45184</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45184</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45184</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45184</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45184</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45184</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45184</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45184</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45184</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45184</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45184</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45184</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45184</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45184</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45184</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45184</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45184</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45184</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45184</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45184</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45184</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45184</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45184</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45184</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45184</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45184</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45184</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45184</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45184</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45184</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45184</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45184</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45184</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45184</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45184</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45184</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45184</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45184</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45184</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45184</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45184</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45184</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45184</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45184</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45184</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45184</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45184</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45184</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45184</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45184</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45184</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45184</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45184</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45184</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45184</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45184</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45184</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45184</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45184</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45184</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45184</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45184</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45184</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45184</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45184</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45184</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45184</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45184</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45184</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45184</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45184</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45184</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45184</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45184</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45184</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45184</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45184</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45184</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45184</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45184</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45184</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45184</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45184</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45184</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45184</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45184</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45184</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45184</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45184</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45184</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45184</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45184</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45184</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45184</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45184</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45184</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45184</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45184</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45184</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45184</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45184</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45184</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45184</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45184</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45184</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45184</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45184</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45184</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45184</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45184</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45184</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45184</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45184</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45184</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45184</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45184</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45184</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45184</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45184</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45184</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45184</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45184</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45184</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45184</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45184</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45184</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45184</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45184</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45184</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45184</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45184</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45184</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45184</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45184</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45184</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45184</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45184</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45184</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45184</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45184</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45184</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45184</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45184</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45184</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45184</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45184</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45184</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45184</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45184</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45184</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45184</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45184</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45184</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45184</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45184</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45184</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45184</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45184</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45184</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45184</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45184</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45184</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45184</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45184</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45184</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45184</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45184</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45184</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45184</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45184</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45184</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45184</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45184</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45184</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45184</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45184</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45184</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45184</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45184</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45184</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45184</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45184</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45184</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45184</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45184</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45184</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45184</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45184</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45184</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45184</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45184</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45184</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45184</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45184</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f>
        <v/>
      </c>
      <c r="V670">
        <f>HYPERLINK("https://klasma.github.io/Logging_HUDIKSVALL/klagomål/A 55253-2022.docx")</f>
        <v/>
      </c>
      <c r="W670">
        <f>HYPERLINK("https://klasma.github.io/Logging_HUDIKSVALL/klagomålsmail/A 55253-2022.docx")</f>
        <v/>
      </c>
      <c r="X670">
        <f>HYPERLINK("https://klasma.github.io/Logging_HUDIKSVALL/tillsyn/A 55253-2022.docx")</f>
        <v/>
      </c>
      <c r="Y670">
        <f>HYPERLINK("https://klasma.github.io/Logging_HUDIKSVALL/tillsynsmail/A 55253-2022.docx")</f>
        <v/>
      </c>
    </row>
    <row r="671" ht="15" customHeight="1">
      <c r="A671" t="inlineStr">
        <is>
          <t>A 55434-2022</t>
        </is>
      </c>
      <c r="B671" s="1" t="n">
        <v>44887</v>
      </c>
      <c r="C671" s="1" t="n">
        <v>45184</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45184</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45184</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45184</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45184</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45184</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45184</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45184</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45184</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45184</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45184</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45184</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45184</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45184</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45184</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45184</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45184</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45184</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45184</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45184</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45184</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45184</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45184</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45184</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45184</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45184</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45184</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45184</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45184</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45184</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45184</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45184</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45184</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45184</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45184</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45184</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45184</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45184</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45184</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45184</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45184</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45184</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45184</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45184</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45184</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45184</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45184</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45184</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45184</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45184</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45184</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45184</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45184</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45184</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45184</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45184</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45184</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45184</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45184</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45184</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45184</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45184</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45184</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45184</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45184</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45184</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45184</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45184</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45184</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45184</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45184</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45184</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45184</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45184</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45184</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45184</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45184</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45184</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45184</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45184</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45184</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45184</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45184</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45184</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45184</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45184</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45184</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45184</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45184</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45184</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45184</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f>
        <v/>
      </c>
      <c r="V761">
        <f>HYPERLINK("https://klasma.github.io/Logging_HUDIKSVALL/klagomål/A 15883-2023.docx")</f>
        <v/>
      </c>
      <c r="W761">
        <f>HYPERLINK("https://klasma.github.io/Logging_HUDIKSVALL/klagomålsmail/A 15883-2023.docx")</f>
        <v/>
      </c>
      <c r="X761">
        <f>HYPERLINK("https://klasma.github.io/Logging_HUDIKSVALL/tillsyn/A 15883-2023.docx")</f>
        <v/>
      </c>
      <c r="Y761">
        <f>HYPERLINK("https://klasma.github.io/Logging_HUDIKSVALL/tillsynsmail/A 15883-2023.docx")</f>
        <v/>
      </c>
    </row>
    <row r="762" ht="15" customHeight="1">
      <c r="A762" t="inlineStr">
        <is>
          <t>A 15877-2023</t>
        </is>
      </c>
      <c r="B762" s="1" t="n">
        <v>45022</v>
      </c>
      <c r="C762" s="1" t="n">
        <v>45184</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45184</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45184</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45184</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45184</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45184</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45184</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45184</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45184</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45184</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45184</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45184</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45184</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45184</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45184</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45184</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45184</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45184</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45184</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45184</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45184</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45184</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45184</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45184</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45184</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45184</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45184</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45184</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45184</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45184</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45184</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45184</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45184</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45184</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45184</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45184</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45184</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45184</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45184</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45184</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45184</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45184</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45184</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45184</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45184</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45184</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45184</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45184</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45184</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45184</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45184</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45184</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45184</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45184</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45184</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f>
        <v/>
      </c>
      <c r="V816">
        <f>HYPERLINK("https://klasma.github.io/Logging_HUDIKSVALL/klagomål/A 23787-2023.docx")</f>
        <v/>
      </c>
      <c r="W816">
        <f>HYPERLINK("https://klasma.github.io/Logging_HUDIKSVALL/klagomålsmail/A 23787-2023.docx")</f>
        <v/>
      </c>
      <c r="X816">
        <f>HYPERLINK("https://klasma.github.io/Logging_HUDIKSVALL/tillsyn/A 23787-2023.docx")</f>
        <v/>
      </c>
      <c r="Y816">
        <f>HYPERLINK("https://klasma.github.io/Logging_HUDIKSVALL/tillsynsmail/A 23787-2023.docx")</f>
        <v/>
      </c>
    </row>
    <row r="817" ht="15" customHeight="1">
      <c r="A817" t="inlineStr">
        <is>
          <t>A 23921-2023</t>
        </is>
      </c>
      <c r="B817" s="1" t="n">
        <v>45078</v>
      </c>
      <c r="C817" s="1" t="n">
        <v>45184</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45184</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45184</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45184</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45184</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45184</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45184</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45184</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45184</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45184</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45184</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45184</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45184</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45184</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45184</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45184</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45184</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45184</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45184</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45184</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45184</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45184</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45184</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45184</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45184</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45184</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45184</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45184</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45184</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45184</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45184</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45184</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45184</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45184</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45184</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45184</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45184</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45184</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45184</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45184</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45184</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45184</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45184</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45184</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45184</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45184</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45184</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45184</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45184</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45184</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45184</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45184</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45184</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c r="A870" t="inlineStr">
        <is>
          <t>A 42244-2023</t>
        </is>
      </c>
      <c r="B870" s="1" t="n">
        <v>45180</v>
      </c>
      <c r="C870" s="1" t="n">
        <v>45184</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2023-09-15T06:03:30Z</dcterms:created>
  <dcterms:modified xmlns:dcterms="http://purl.org/dc/terms/" xmlns:xsi="http://www.w3.org/2001/XMLSchema-instance" xsi:type="dcterms:W3CDTF">2023-09-15T06:03:31Z</dcterms:modified>
</cp:coreProperties>
</file>