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2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63780-2020</t>
        </is>
      </c>
      <c r="B2" s="1" t="n">
        <v>44166</v>
      </c>
      <c r="C2" s="1" t="n">
        <v>45175</v>
      </c>
      <c r="D2" t="inlineStr">
        <is>
          <t>BLEKINGE LÄN</t>
        </is>
      </c>
      <c r="E2" t="inlineStr">
        <is>
          <t>KARLSHAMN</t>
        </is>
      </c>
      <c r="G2" t="n">
        <v>7.5</v>
      </c>
      <c r="H2" t="n">
        <v>6</v>
      </c>
      <c r="I2" t="n">
        <v>4</v>
      </c>
      <c r="J2" t="n">
        <v>6</v>
      </c>
      <c r="K2" t="n">
        <v>1</v>
      </c>
      <c r="L2" t="n">
        <v>0</v>
      </c>
      <c r="M2" t="n">
        <v>0</v>
      </c>
      <c r="N2" t="n">
        <v>0</v>
      </c>
      <c r="O2" t="n">
        <v>7</v>
      </c>
      <c r="P2" t="n">
        <v>1</v>
      </c>
      <c r="Q2" t="n">
        <v>12</v>
      </c>
      <c r="R2" s="2" t="inlineStr">
        <is>
          <t>Sandödla
Grönhjon
Grönsångare
Mindre hackspett
Stiftklotterlav
Svartvit flugsnappare
Vippärt
Ekoxe
Fällmossa
Guldlockmossa
Platt fjädermossa
Sankt pers nycklar</t>
        </is>
      </c>
      <c r="S2">
        <f>HYPERLINK("https://klasma.github.io/Logging_KARLSHAMN/artfynd/A 63780-2020.xlsx")</f>
        <v/>
      </c>
      <c r="T2">
        <f>HYPERLINK("https://klasma.github.io/Logging_KARLSHAMN/kartor/A 63780-2020.png")</f>
        <v/>
      </c>
      <c r="V2">
        <f>HYPERLINK("https://klasma.github.io/Logging_KARLSHAMN/klagomål/A 63780-2020.docx")</f>
        <v/>
      </c>
      <c r="W2">
        <f>HYPERLINK("https://klasma.github.io/Logging_KARLSHAMN/klagomålsmail/A 63780-2020.docx")</f>
        <v/>
      </c>
      <c r="X2">
        <f>HYPERLINK("https://klasma.github.io/Logging_KARLSHAMN/tillsyn/A 63780-2020.docx")</f>
        <v/>
      </c>
      <c r="Y2">
        <f>HYPERLINK("https://klasma.github.io/Logging_KARLSHAMN/tillsynsmail/A 63780-2020.docx")</f>
        <v/>
      </c>
    </row>
    <row r="3" ht="15" customHeight="1">
      <c r="A3" t="inlineStr">
        <is>
          <t>A 2574-2023</t>
        </is>
      </c>
      <c r="B3" s="1" t="n">
        <v>44943</v>
      </c>
      <c r="C3" s="1" t="n">
        <v>45175</v>
      </c>
      <c r="D3" t="inlineStr">
        <is>
          <t>BLEKINGE LÄN</t>
        </is>
      </c>
      <c r="E3" t="inlineStr">
        <is>
          <t>KARLSHAMN</t>
        </is>
      </c>
      <c r="G3" t="n">
        <v>6.7</v>
      </c>
      <c r="H3" t="n">
        <v>1</v>
      </c>
      <c r="I3" t="n">
        <v>5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6</v>
      </c>
      <c r="R3" s="2" t="inlineStr">
        <is>
          <t>Fjällsopp
Liten stinksvamp
Murgröna
Myskmadra
Rutkremla
Blåsippa</t>
        </is>
      </c>
      <c r="S3">
        <f>HYPERLINK("https://klasma.github.io/Logging_KARLSHAMN/artfynd/A 2574-2023.xlsx")</f>
        <v/>
      </c>
      <c r="T3">
        <f>HYPERLINK("https://klasma.github.io/Logging_KARLSHAMN/kartor/A 2574-2023.png")</f>
        <v/>
      </c>
      <c r="V3">
        <f>HYPERLINK("https://klasma.github.io/Logging_KARLSHAMN/klagomål/A 2574-2023.docx")</f>
        <v/>
      </c>
      <c r="W3">
        <f>HYPERLINK("https://klasma.github.io/Logging_KARLSHAMN/klagomålsmail/A 2574-2023.docx")</f>
        <v/>
      </c>
      <c r="X3">
        <f>HYPERLINK("https://klasma.github.io/Logging_KARLSHAMN/tillsyn/A 2574-2023.docx")</f>
        <v/>
      </c>
      <c r="Y3">
        <f>HYPERLINK("https://klasma.github.io/Logging_KARLSHAMN/tillsynsmail/A 2574-2023.docx")</f>
        <v/>
      </c>
    </row>
    <row r="4" ht="15" customHeight="1">
      <c r="A4" t="inlineStr">
        <is>
          <t>A 61706-2020</t>
        </is>
      </c>
      <c r="B4" s="1" t="n">
        <v>44158</v>
      </c>
      <c r="C4" s="1" t="n">
        <v>45175</v>
      </c>
      <c r="D4" t="inlineStr">
        <is>
          <t>BLEKINGE LÄN</t>
        </is>
      </c>
      <c r="E4" t="inlineStr">
        <is>
          <t>KARLSHAMN</t>
        </is>
      </c>
      <c r="G4" t="n">
        <v>3.3</v>
      </c>
      <c r="H4" t="n">
        <v>0</v>
      </c>
      <c r="I4" t="n">
        <v>2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3</v>
      </c>
      <c r="R4" s="2" t="inlineStr">
        <is>
          <t>Veckticka
Fällmossa
Klippfrullania</t>
        </is>
      </c>
      <c r="S4">
        <f>HYPERLINK("https://klasma.github.io/Logging_KARLSHAMN/artfynd/A 61706-2020.xlsx")</f>
        <v/>
      </c>
      <c r="T4">
        <f>HYPERLINK("https://klasma.github.io/Logging_KARLSHAMN/kartor/A 61706-2020.png")</f>
        <v/>
      </c>
      <c r="V4">
        <f>HYPERLINK("https://klasma.github.io/Logging_KARLSHAMN/klagomål/A 61706-2020.docx")</f>
        <v/>
      </c>
      <c r="W4">
        <f>HYPERLINK("https://klasma.github.io/Logging_KARLSHAMN/klagomålsmail/A 61706-2020.docx")</f>
        <v/>
      </c>
      <c r="X4">
        <f>HYPERLINK("https://klasma.github.io/Logging_KARLSHAMN/tillsyn/A 61706-2020.docx")</f>
        <v/>
      </c>
      <c r="Y4">
        <f>HYPERLINK("https://klasma.github.io/Logging_KARLSHAMN/tillsynsmail/A 61706-2020.docx")</f>
        <v/>
      </c>
    </row>
    <row r="5" ht="15" customHeight="1">
      <c r="A5" t="inlineStr">
        <is>
          <t>A 3428-2020</t>
        </is>
      </c>
      <c r="B5" s="1" t="n">
        <v>43846</v>
      </c>
      <c r="C5" s="1" t="n">
        <v>45175</v>
      </c>
      <c r="D5" t="inlineStr">
        <is>
          <t>BLEKINGE LÄN</t>
        </is>
      </c>
      <c r="E5" t="inlineStr">
        <is>
          <t>KARLSHAMN</t>
        </is>
      </c>
      <c r="G5" t="n">
        <v>10</v>
      </c>
      <c r="H5" t="n">
        <v>1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2</v>
      </c>
      <c r="R5" s="2" t="inlineStr">
        <is>
          <t>Murgröna
Revlummer</t>
        </is>
      </c>
      <c r="S5">
        <f>HYPERLINK("https://klasma.github.io/Logging_KARLSHAMN/artfynd/A 3428-2020.xlsx")</f>
        <v/>
      </c>
      <c r="T5">
        <f>HYPERLINK("https://klasma.github.io/Logging_KARLSHAMN/kartor/A 3428-2020.png")</f>
        <v/>
      </c>
      <c r="V5">
        <f>HYPERLINK("https://klasma.github.io/Logging_KARLSHAMN/klagomål/A 3428-2020.docx")</f>
        <v/>
      </c>
      <c r="W5">
        <f>HYPERLINK("https://klasma.github.io/Logging_KARLSHAMN/klagomålsmail/A 3428-2020.docx")</f>
        <v/>
      </c>
      <c r="X5">
        <f>HYPERLINK("https://klasma.github.io/Logging_KARLSHAMN/tillsyn/A 3428-2020.docx")</f>
        <v/>
      </c>
      <c r="Y5">
        <f>HYPERLINK("https://klasma.github.io/Logging_KARLSHAMN/tillsynsmail/A 3428-2020.docx")</f>
        <v/>
      </c>
    </row>
    <row r="6" ht="15" customHeight="1">
      <c r="A6" t="inlineStr">
        <is>
          <t>A 10096-2022</t>
        </is>
      </c>
      <c r="B6" s="1" t="n">
        <v>44621</v>
      </c>
      <c r="C6" s="1" t="n">
        <v>45175</v>
      </c>
      <c r="D6" t="inlineStr">
        <is>
          <t>BLEKINGE LÄN</t>
        </is>
      </c>
      <c r="E6" t="inlineStr">
        <is>
          <t>KARLSHAMN</t>
        </is>
      </c>
      <c r="F6" t="inlineStr">
        <is>
          <t>Kommuner</t>
        </is>
      </c>
      <c r="G6" t="n">
        <v>4.8</v>
      </c>
      <c r="H6" t="n">
        <v>1</v>
      </c>
      <c r="I6" t="n">
        <v>0</v>
      </c>
      <c r="J6" t="n">
        <v>0</v>
      </c>
      <c r="K6" t="n">
        <v>1</v>
      </c>
      <c r="L6" t="n">
        <v>1</v>
      </c>
      <c r="M6" t="n">
        <v>0</v>
      </c>
      <c r="N6" t="n">
        <v>0</v>
      </c>
      <c r="O6" t="n">
        <v>2</v>
      </c>
      <c r="P6" t="n">
        <v>2</v>
      </c>
      <c r="Q6" t="n">
        <v>2</v>
      </c>
      <c r="R6" s="2" t="inlineStr">
        <is>
          <t>Ädellav
Stare</t>
        </is>
      </c>
      <c r="S6">
        <f>HYPERLINK("https://klasma.github.io/Logging_KARLSHAMN/artfynd/A 10096-2022.xlsx")</f>
        <v/>
      </c>
      <c r="T6">
        <f>HYPERLINK("https://klasma.github.io/Logging_KARLSHAMN/kartor/A 10096-2022.png")</f>
        <v/>
      </c>
      <c r="V6">
        <f>HYPERLINK("https://klasma.github.io/Logging_KARLSHAMN/klagomål/A 10096-2022.docx")</f>
        <v/>
      </c>
      <c r="W6">
        <f>HYPERLINK("https://klasma.github.io/Logging_KARLSHAMN/klagomålsmail/A 10096-2022.docx")</f>
        <v/>
      </c>
      <c r="X6">
        <f>HYPERLINK("https://klasma.github.io/Logging_KARLSHAMN/tillsyn/A 10096-2022.docx")</f>
        <v/>
      </c>
      <c r="Y6">
        <f>HYPERLINK("https://klasma.github.io/Logging_KARLSHAMN/tillsynsmail/A 10096-2022.docx")</f>
        <v/>
      </c>
    </row>
    <row r="7" ht="15" customHeight="1">
      <c r="A7" t="inlineStr">
        <is>
          <t>A 50115-2018</t>
        </is>
      </c>
      <c r="B7" s="1" t="n">
        <v>43375</v>
      </c>
      <c r="C7" s="1" t="n">
        <v>45175</v>
      </c>
      <c r="D7" t="inlineStr">
        <is>
          <t>BLEKINGE LÄN</t>
        </is>
      </c>
      <c r="E7" t="inlineStr">
        <is>
          <t>KARLSHAMN</t>
        </is>
      </c>
      <c r="G7" t="n">
        <v>6.7</v>
      </c>
      <c r="H7" t="n">
        <v>0</v>
      </c>
      <c r="I7" t="n">
        <v>0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1</v>
      </c>
      <c r="R7" s="2" t="inlineStr">
        <is>
          <t>Småvänderot</t>
        </is>
      </c>
      <c r="S7">
        <f>HYPERLINK("https://klasma.github.io/Logging_KARLSHAMN/artfynd/A 50115-2018.xlsx")</f>
        <v/>
      </c>
      <c r="T7">
        <f>HYPERLINK("https://klasma.github.io/Logging_KARLSHAMN/kartor/A 50115-2018.png")</f>
        <v/>
      </c>
      <c r="V7">
        <f>HYPERLINK("https://klasma.github.io/Logging_KARLSHAMN/klagomål/A 50115-2018.docx")</f>
        <v/>
      </c>
      <c r="W7">
        <f>HYPERLINK("https://klasma.github.io/Logging_KARLSHAMN/klagomålsmail/A 50115-2018.docx")</f>
        <v/>
      </c>
      <c r="X7">
        <f>HYPERLINK("https://klasma.github.io/Logging_KARLSHAMN/tillsyn/A 50115-2018.docx")</f>
        <v/>
      </c>
      <c r="Y7">
        <f>HYPERLINK("https://klasma.github.io/Logging_KARLSHAMN/tillsynsmail/A 50115-2018.docx")</f>
        <v/>
      </c>
    </row>
    <row r="8" ht="15" customHeight="1">
      <c r="A8" t="inlineStr">
        <is>
          <t>A 24509-2020</t>
        </is>
      </c>
      <c r="B8" s="1" t="n">
        <v>43977</v>
      </c>
      <c r="C8" s="1" t="n">
        <v>45175</v>
      </c>
      <c r="D8" t="inlineStr">
        <is>
          <t>BLEKINGE LÄN</t>
        </is>
      </c>
      <c r="E8" t="inlineStr">
        <is>
          <t>KARLSHAMN</t>
        </is>
      </c>
      <c r="G8" t="n">
        <v>11.3</v>
      </c>
      <c r="H8" t="n">
        <v>1</v>
      </c>
      <c r="I8" t="n">
        <v>0</v>
      </c>
      <c r="J8" t="n">
        <v>0</v>
      </c>
      <c r="K8" t="n">
        <v>1</v>
      </c>
      <c r="L8" t="n">
        <v>0</v>
      </c>
      <c r="M8" t="n">
        <v>0</v>
      </c>
      <c r="N8" t="n">
        <v>0</v>
      </c>
      <c r="O8" t="n">
        <v>1</v>
      </c>
      <c r="P8" t="n">
        <v>1</v>
      </c>
      <c r="Q8" t="n">
        <v>1</v>
      </c>
      <c r="R8" s="2" t="inlineStr">
        <is>
          <t>Kungsfiskare</t>
        </is>
      </c>
      <c r="S8">
        <f>HYPERLINK("https://klasma.github.io/Logging_KARLSHAMN/artfynd/A 24509-2020.xlsx")</f>
        <v/>
      </c>
      <c r="T8">
        <f>HYPERLINK("https://klasma.github.io/Logging_KARLSHAMN/kartor/A 24509-2020.png")</f>
        <v/>
      </c>
      <c r="V8">
        <f>HYPERLINK("https://klasma.github.io/Logging_KARLSHAMN/klagomål/A 24509-2020.docx")</f>
        <v/>
      </c>
      <c r="W8">
        <f>HYPERLINK("https://klasma.github.io/Logging_KARLSHAMN/klagomålsmail/A 24509-2020.docx")</f>
        <v/>
      </c>
      <c r="X8">
        <f>HYPERLINK("https://klasma.github.io/Logging_KARLSHAMN/tillsyn/A 24509-2020.docx")</f>
        <v/>
      </c>
      <c r="Y8">
        <f>HYPERLINK("https://klasma.github.io/Logging_KARLSHAMN/tillsynsmail/A 24509-2020.docx")</f>
        <v/>
      </c>
    </row>
    <row r="9" ht="15" customHeight="1">
      <c r="A9" t="inlineStr">
        <is>
          <t>A 28730-2020</t>
        </is>
      </c>
      <c r="B9" s="1" t="n">
        <v>43999</v>
      </c>
      <c r="C9" s="1" t="n">
        <v>45175</v>
      </c>
      <c r="D9" t="inlineStr">
        <is>
          <t>BLEKINGE LÄN</t>
        </is>
      </c>
      <c r="E9" t="inlineStr">
        <is>
          <t>KARLSHAMN</t>
        </is>
      </c>
      <c r="G9" t="n">
        <v>2.2</v>
      </c>
      <c r="H9" t="n">
        <v>0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Västlig hakmossa</t>
        </is>
      </c>
      <c r="S9">
        <f>HYPERLINK("https://klasma.github.io/Logging_KARLSHAMN/artfynd/A 28730-2020.xlsx")</f>
        <v/>
      </c>
      <c r="T9">
        <f>HYPERLINK("https://klasma.github.io/Logging_KARLSHAMN/kartor/A 28730-2020.png")</f>
        <v/>
      </c>
      <c r="V9">
        <f>HYPERLINK("https://klasma.github.io/Logging_KARLSHAMN/klagomål/A 28730-2020.docx")</f>
        <v/>
      </c>
      <c r="W9">
        <f>HYPERLINK("https://klasma.github.io/Logging_KARLSHAMN/klagomålsmail/A 28730-2020.docx")</f>
        <v/>
      </c>
      <c r="X9">
        <f>HYPERLINK("https://klasma.github.io/Logging_KARLSHAMN/tillsyn/A 28730-2020.docx")</f>
        <v/>
      </c>
      <c r="Y9">
        <f>HYPERLINK("https://klasma.github.io/Logging_KARLSHAMN/tillsynsmail/A 28730-2020.docx")</f>
        <v/>
      </c>
    </row>
    <row r="10" ht="15" customHeight="1">
      <c r="A10" t="inlineStr">
        <is>
          <t>A 52200-2020</t>
        </is>
      </c>
      <c r="B10" s="1" t="n">
        <v>44111</v>
      </c>
      <c r="C10" s="1" t="n">
        <v>45175</v>
      </c>
      <c r="D10" t="inlineStr">
        <is>
          <t>BLEKINGE LÄN</t>
        </is>
      </c>
      <c r="E10" t="inlineStr">
        <is>
          <t>KARLSHAMN</t>
        </is>
      </c>
      <c r="F10" t="inlineStr">
        <is>
          <t>Övriga Aktiebolag</t>
        </is>
      </c>
      <c r="G10" t="n">
        <v>2.8</v>
      </c>
      <c r="H10" t="n">
        <v>1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Hasselmus</t>
        </is>
      </c>
      <c r="S10">
        <f>HYPERLINK("https://klasma.github.io/Logging_KARLSHAMN/artfynd/A 52200-2020.xlsx")</f>
        <v/>
      </c>
      <c r="T10">
        <f>HYPERLINK("https://klasma.github.io/Logging_KARLSHAMN/kartor/A 52200-2020.png")</f>
        <v/>
      </c>
      <c r="V10">
        <f>HYPERLINK("https://klasma.github.io/Logging_KARLSHAMN/klagomål/A 52200-2020.docx")</f>
        <v/>
      </c>
      <c r="W10">
        <f>HYPERLINK("https://klasma.github.io/Logging_KARLSHAMN/klagomålsmail/A 52200-2020.docx")</f>
        <v/>
      </c>
      <c r="X10">
        <f>HYPERLINK("https://klasma.github.io/Logging_KARLSHAMN/tillsyn/A 52200-2020.docx")</f>
        <v/>
      </c>
      <c r="Y10">
        <f>HYPERLINK("https://klasma.github.io/Logging_KARLSHAMN/tillsynsmail/A 52200-2020.docx")</f>
        <v/>
      </c>
    </row>
    <row r="11" ht="15" customHeight="1">
      <c r="A11" t="inlineStr">
        <is>
          <t>A 37115-2021</t>
        </is>
      </c>
      <c r="B11" s="1" t="n">
        <v>44395</v>
      </c>
      <c r="C11" s="1" t="n">
        <v>45175</v>
      </c>
      <c r="D11" t="inlineStr">
        <is>
          <t>BLEKINGE LÄN</t>
        </is>
      </c>
      <c r="E11" t="inlineStr">
        <is>
          <t>KARLSHAMN</t>
        </is>
      </c>
      <c r="G11" t="n">
        <v>16</v>
      </c>
      <c r="H11" t="n">
        <v>0</v>
      </c>
      <c r="I11" t="n">
        <v>0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1</v>
      </c>
      <c r="R11" s="2" t="inlineStr">
        <is>
          <t>Pulverädellav</t>
        </is>
      </c>
      <c r="S11">
        <f>HYPERLINK("https://klasma.github.io/Logging_KARLSHAMN/artfynd/A 37115-2021.xlsx")</f>
        <v/>
      </c>
      <c r="T11">
        <f>HYPERLINK("https://klasma.github.io/Logging_KARLSHAMN/kartor/A 37115-2021.png")</f>
        <v/>
      </c>
      <c r="V11">
        <f>HYPERLINK("https://klasma.github.io/Logging_KARLSHAMN/klagomål/A 37115-2021.docx")</f>
        <v/>
      </c>
      <c r="W11">
        <f>HYPERLINK("https://klasma.github.io/Logging_KARLSHAMN/klagomålsmail/A 37115-2021.docx")</f>
        <v/>
      </c>
      <c r="X11">
        <f>HYPERLINK("https://klasma.github.io/Logging_KARLSHAMN/tillsyn/A 37115-2021.docx")</f>
        <v/>
      </c>
      <c r="Y11">
        <f>HYPERLINK("https://klasma.github.io/Logging_KARLSHAMN/tillsynsmail/A 37115-2021.docx")</f>
        <v/>
      </c>
    </row>
    <row r="12" ht="15" customHeight="1">
      <c r="A12" t="inlineStr">
        <is>
          <t>A 49902-2021</t>
        </is>
      </c>
      <c r="B12" s="1" t="n">
        <v>44455</v>
      </c>
      <c r="C12" s="1" t="n">
        <v>45175</v>
      </c>
      <c r="D12" t="inlineStr">
        <is>
          <t>BLEKINGE LÄN</t>
        </is>
      </c>
      <c r="E12" t="inlineStr">
        <is>
          <t>KARLSHAMN</t>
        </is>
      </c>
      <c r="G12" t="n">
        <v>1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Västlig hakmossa</t>
        </is>
      </c>
      <c r="S12">
        <f>HYPERLINK("https://klasma.github.io/Logging_KARLSHAMN/artfynd/A 49902-2021.xlsx")</f>
        <v/>
      </c>
      <c r="T12">
        <f>HYPERLINK("https://klasma.github.io/Logging_KARLSHAMN/kartor/A 49902-2021.png")</f>
        <v/>
      </c>
      <c r="V12">
        <f>HYPERLINK("https://klasma.github.io/Logging_KARLSHAMN/klagomål/A 49902-2021.docx")</f>
        <v/>
      </c>
      <c r="W12">
        <f>HYPERLINK("https://klasma.github.io/Logging_KARLSHAMN/klagomålsmail/A 49902-2021.docx")</f>
        <v/>
      </c>
      <c r="X12">
        <f>HYPERLINK("https://klasma.github.io/Logging_KARLSHAMN/tillsyn/A 49902-2021.docx")</f>
        <v/>
      </c>
      <c r="Y12">
        <f>HYPERLINK("https://klasma.github.io/Logging_KARLSHAMN/tillsynsmail/A 49902-2021.docx")</f>
        <v/>
      </c>
    </row>
    <row r="13" ht="15" customHeight="1">
      <c r="A13" t="inlineStr">
        <is>
          <t>A 5497-2022</t>
        </is>
      </c>
      <c r="B13" s="1" t="n">
        <v>44595</v>
      </c>
      <c r="C13" s="1" t="n">
        <v>45175</v>
      </c>
      <c r="D13" t="inlineStr">
        <is>
          <t>BLEKINGE LÄN</t>
        </is>
      </c>
      <c r="E13" t="inlineStr">
        <is>
          <t>KARLSHAMN</t>
        </is>
      </c>
      <c r="G13" t="n">
        <v>6.3</v>
      </c>
      <c r="H13" t="n">
        <v>1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Ekoxe</t>
        </is>
      </c>
      <c r="S13">
        <f>HYPERLINK("https://klasma.github.io/Logging_KARLSHAMN/artfynd/A 5497-2022.xlsx")</f>
        <v/>
      </c>
      <c r="T13">
        <f>HYPERLINK("https://klasma.github.io/Logging_KARLSHAMN/kartor/A 5497-2022.png")</f>
        <v/>
      </c>
      <c r="V13">
        <f>HYPERLINK("https://klasma.github.io/Logging_KARLSHAMN/klagomål/A 5497-2022.docx")</f>
        <v/>
      </c>
      <c r="W13">
        <f>HYPERLINK("https://klasma.github.io/Logging_KARLSHAMN/klagomålsmail/A 5497-2022.docx")</f>
        <v/>
      </c>
      <c r="X13">
        <f>HYPERLINK("https://klasma.github.io/Logging_KARLSHAMN/tillsyn/A 5497-2022.docx")</f>
        <v/>
      </c>
      <c r="Y13">
        <f>HYPERLINK("https://klasma.github.io/Logging_KARLSHAMN/tillsynsmail/A 5497-2022.docx")</f>
        <v/>
      </c>
    </row>
    <row r="14" ht="15" customHeight="1">
      <c r="A14" t="inlineStr">
        <is>
          <t>A 14598-2022</t>
        </is>
      </c>
      <c r="B14" s="1" t="n">
        <v>44655</v>
      </c>
      <c r="C14" s="1" t="n">
        <v>45175</v>
      </c>
      <c r="D14" t="inlineStr">
        <is>
          <t>BLEKINGE LÄN</t>
        </is>
      </c>
      <c r="E14" t="inlineStr">
        <is>
          <t>KARLSHAMN</t>
        </is>
      </c>
      <c r="G14" t="n">
        <v>1.9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Tibast</t>
        </is>
      </c>
      <c r="S14">
        <f>HYPERLINK("https://klasma.github.io/Logging_KARLSHAMN/artfynd/A 14598-2022.xlsx")</f>
        <v/>
      </c>
      <c r="T14">
        <f>HYPERLINK("https://klasma.github.io/Logging_KARLSHAMN/kartor/A 14598-2022.png")</f>
        <v/>
      </c>
      <c r="V14">
        <f>HYPERLINK("https://klasma.github.io/Logging_KARLSHAMN/klagomål/A 14598-2022.docx")</f>
        <v/>
      </c>
      <c r="W14">
        <f>HYPERLINK("https://klasma.github.io/Logging_KARLSHAMN/klagomålsmail/A 14598-2022.docx")</f>
        <v/>
      </c>
      <c r="X14">
        <f>HYPERLINK("https://klasma.github.io/Logging_KARLSHAMN/tillsyn/A 14598-2022.docx")</f>
        <v/>
      </c>
      <c r="Y14">
        <f>HYPERLINK("https://klasma.github.io/Logging_KARLSHAMN/tillsynsmail/A 14598-2022.docx")</f>
        <v/>
      </c>
    </row>
    <row r="15" ht="15" customHeight="1">
      <c r="A15" t="inlineStr">
        <is>
          <t>A 27704-2022</t>
        </is>
      </c>
      <c r="B15" s="1" t="n">
        <v>44743</v>
      </c>
      <c r="C15" s="1" t="n">
        <v>45175</v>
      </c>
      <c r="D15" t="inlineStr">
        <is>
          <t>BLEKINGE LÄN</t>
        </is>
      </c>
      <c r="E15" t="inlineStr">
        <is>
          <t>KARLSHAMN</t>
        </is>
      </c>
      <c r="F15" t="inlineStr">
        <is>
          <t>Kommuner</t>
        </is>
      </c>
      <c r="G15" t="n">
        <v>0.7</v>
      </c>
      <c r="H15" t="n">
        <v>1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Grönsångare</t>
        </is>
      </c>
      <c r="S15">
        <f>HYPERLINK("https://klasma.github.io/Logging_KARLSHAMN/artfynd/A 27704-2022.xlsx")</f>
        <v/>
      </c>
      <c r="T15">
        <f>HYPERLINK("https://klasma.github.io/Logging_KARLSHAMN/kartor/A 27704-2022.png")</f>
        <v/>
      </c>
      <c r="V15">
        <f>HYPERLINK("https://klasma.github.io/Logging_KARLSHAMN/klagomål/A 27704-2022.docx")</f>
        <v/>
      </c>
      <c r="W15">
        <f>HYPERLINK("https://klasma.github.io/Logging_KARLSHAMN/klagomålsmail/A 27704-2022.docx")</f>
        <v/>
      </c>
      <c r="X15">
        <f>HYPERLINK("https://klasma.github.io/Logging_KARLSHAMN/tillsyn/A 27704-2022.docx")</f>
        <v/>
      </c>
      <c r="Y15">
        <f>HYPERLINK("https://klasma.github.io/Logging_KARLSHAMN/tillsynsmail/A 27704-2022.docx")</f>
        <v/>
      </c>
    </row>
    <row r="16" ht="15" customHeight="1">
      <c r="A16" t="inlineStr">
        <is>
          <t>A 58405-2022</t>
        </is>
      </c>
      <c r="B16" s="1" t="n">
        <v>44901</v>
      </c>
      <c r="C16" s="1" t="n">
        <v>45175</v>
      </c>
      <c r="D16" t="inlineStr">
        <is>
          <t>BLEKINGE LÄN</t>
        </is>
      </c>
      <c r="E16" t="inlineStr">
        <is>
          <t>KARLSHAMN</t>
        </is>
      </c>
      <c r="F16" t="inlineStr">
        <is>
          <t>Kommuner</t>
        </is>
      </c>
      <c r="G16" t="n">
        <v>1.2</v>
      </c>
      <c r="H16" t="n">
        <v>1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Grönsångare</t>
        </is>
      </c>
      <c r="S16">
        <f>HYPERLINK("https://klasma.github.io/Logging_KARLSHAMN/artfynd/A 58405-2022.xlsx")</f>
        <v/>
      </c>
      <c r="T16">
        <f>HYPERLINK("https://klasma.github.io/Logging_KARLSHAMN/kartor/A 58405-2022.png")</f>
        <v/>
      </c>
      <c r="V16">
        <f>HYPERLINK("https://klasma.github.io/Logging_KARLSHAMN/klagomål/A 58405-2022.docx")</f>
        <v/>
      </c>
      <c r="W16">
        <f>HYPERLINK("https://klasma.github.io/Logging_KARLSHAMN/klagomålsmail/A 58405-2022.docx")</f>
        <v/>
      </c>
      <c r="X16">
        <f>HYPERLINK("https://klasma.github.io/Logging_KARLSHAMN/tillsyn/A 58405-2022.docx")</f>
        <v/>
      </c>
      <c r="Y16">
        <f>HYPERLINK("https://klasma.github.io/Logging_KARLSHAMN/tillsynsmail/A 58405-2022.docx")</f>
        <v/>
      </c>
    </row>
    <row r="17" ht="15" customHeight="1">
      <c r="A17" t="inlineStr">
        <is>
          <t>A 2573-2023</t>
        </is>
      </c>
      <c r="B17" s="1" t="n">
        <v>44943</v>
      </c>
      <c r="C17" s="1" t="n">
        <v>45175</v>
      </c>
      <c r="D17" t="inlineStr">
        <is>
          <t>BLEKINGE LÄN</t>
        </is>
      </c>
      <c r="E17" t="inlineStr">
        <is>
          <t>KARLSHAMN</t>
        </is>
      </c>
      <c r="G17" t="n">
        <v>2.3</v>
      </c>
      <c r="H17" t="n">
        <v>0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Lömsk flugsvamp</t>
        </is>
      </c>
      <c r="S17">
        <f>HYPERLINK("https://klasma.github.io/Logging_KARLSHAMN/artfynd/A 2573-2023.xlsx")</f>
        <v/>
      </c>
      <c r="T17">
        <f>HYPERLINK("https://klasma.github.io/Logging_KARLSHAMN/kartor/A 2573-2023.png")</f>
        <v/>
      </c>
      <c r="V17">
        <f>HYPERLINK("https://klasma.github.io/Logging_KARLSHAMN/klagomål/A 2573-2023.docx")</f>
        <v/>
      </c>
      <c r="W17">
        <f>HYPERLINK("https://klasma.github.io/Logging_KARLSHAMN/klagomålsmail/A 2573-2023.docx")</f>
        <v/>
      </c>
      <c r="X17">
        <f>HYPERLINK("https://klasma.github.io/Logging_KARLSHAMN/tillsyn/A 2573-2023.docx")</f>
        <v/>
      </c>
      <c r="Y17">
        <f>HYPERLINK("https://klasma.github.io/Logging_KARLSHAMN/tillsynsmail/A 2573-2023.docx")</f>
        <v/>
      </c>
    </row>
    <row r="18" ht="15" customHeight="1">
      <c r="A18" t="inlineStr">
        <is>
          <t>A 16893-2023</t>
        </is>
      </c>
      <c r="B18" s="1" t="n">
        <v>45028</v>
      </c>
      <c r="C18" s="1" t="n">
        <v>45175</v>
      </c>
      <c r="D18" t="inlineStr">
        <is>
          <t>BLEKINGE LÄN</t>
        </is>
      </c>
      <c r="E18" t="inlineStr">
        <is>
          <t>KARLSHAMN</t>
        </is>
      </c>
      <c r="G18" t="n">
        <v>10.7</v>
      </c>
      <c r="H18" t="n">
        <v>0</v>
      </c>
      <c r="I18" t="n">
        <v>0</v>
      </c>
      <c r="J18" t="n">
        <v>0</v>
      </c>
      <c r="K18" t="n">
        <v>1</v>
      </c>
      <c r="L18" t="n">
        <v>0</v>
      </c>
      <c r="M18" t="n">
        <v>0</v>
      </c>
      <c r="N18" t="n">
        <v>0</v>
      </c>
      <c r="O18" t="n">
        <v>1</v>
      </c>
      <c r="P18" t="n">
        <v>1</v>
      </c>
      <c r="Q18" t="n">
        <v>1</v>
      </c>
      <c r="R18" s="2" t="inlineStr">
        <is>
          <t>Stortimjan</t>
        </is>
      </c>
      <c r="S18">
        <f>HYPERLINK("https://klasma.github.io/Logging_KARLSHAMN/artfynd/A 16893-2023.xlsx")</f>
        <v/>
      </c>
      <c r="T18">
        <f>HYPERLINK("https://klasma.github.io/Logging_KARLSHAMN/kartor/A 16893-2023.png")</f>
        <v/>
      </c>
      <c r="V18">
        <f>HYPERLINK("https://klasma.github.io/Logging_KARLSHAMN/klagomål/A 16893-2023.docx")</f>
        <v/>
      </c>
      <c r="W18">
        <f>HYPERLINK("https://klasma.github.io/Logging_KARLSHAMN/klagomålsmail/A 16893-2023.docx")</f>
        <v/>
      </c>
      <c r="X18">
        <f>HYPERLINK("https://klasma.github.io/Logging_KARLSHAMN/tillsyn/A 16893-2023.docx")</f>
        <v/>
      </c>
      <c r="Y18">
        <f>HYPERLINK("https://klasma.github.io/Logging_KARLSHAMN/tillsynsmail/A 16893-2023.docx")</f>
        <v/>
      </c>
    </row>
    <row r="19" ht="15" customHeight="1">
      <c r="A19" t="inlineStr">
        <is>
          <t>A 33549-2023</t>
        </is>
      </c>
      <c r="B19" s="1" t="n">
        <v>45118</v>
      </c>
      <c r="C19" s="1" t="n">
        <v>45175</v>
      </c>
      <c r="D19" t="inlineStr">
        <is>
          <t>BLEKINGE LÄN</t>
        </is>
      </c>
      <c r="E19" t="inlineStr">
        <is>
          <t>KARLSHAMN</t>
        </is>
      </c>
      <c r="G19" t="n">
        <v>1.6</v>
      </c>
      <c r="H19" t="n">
        <v>0</v>
      </c>
      <c r="I19" t="n">
        <v>1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Fjällsopp</t>
        </is>
      </c>
      <c r="S19">
        <f>HYPERLINK("https://klasma.github.io/Logging_KARLSHAMN/artfynd/A 33549-2023.xlsx")</f>
        <v/>
      </c>
      <c r="T19">
        <f>HYPERLINK("https://klasma.github.io/Logging_KARLSHAMN/kartor/A 33549-2023.png")</f>
        <v/>
      </c>
      <c r="V19">
        <f>HYPERLINK("https://klasma.github.io/Logging_KARLSHAMN/klagomål/A 33549-2023.docx")</f>
        <v/>
      </c>
      <c r="W19">
        <f>HYPERLINK("https://klasma.github.io/Logging_KARLSHAMN/klagomålsmail/A 33549-2023.docx")</f>
        <v/>
      </c>
      <c r="X19">
        <f>HYPERLINK("https://klasma.github.io/Logging_KARLSHAMN/tillsyn/A 33549-2023.docx")</f>
        <v/>
      </c>
      <c r="Y19">
        <f>HYPERLINK("https://klasma.github.io/Logging_KARLSHAMN/tillsynsmail/A 33549-2023.docx")</f>
        <v/>
      </c>
    </row>
    <row r="20" ht="15" customHeight="1">
      <c r="A20" t="inlineStr">
        <is>
          <t>A 34621-2018</t>
        </is>
      </c>
      <c r="B20" s="1" t="n">
        <v>43320</v>
      </c>
      <c r="C20" s="1" t="n">
        <v>45175</v>
      </c>
      <c r="D20" t="inlineStr">
        <is>
          <t>BLEKINGE LÄN</t>
        </is>
      </c>
      <c r="E20" t="inlineStr">
        <is>
          <t>KARLSHAMN</t>
        </is>
      </c>
      <c r="G20" t="n">
        <v>1.3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34662-2018</t>
        </is>
      </c>
      <c r="B21" s="1" t="n">
        <v>43320</v>
      </c>
      <c r="C21" s="1" t="n">
        <v>45175</v>
      </c>
      <c r="D21" t="inlineStr">
        <is>
          <t>BLEKINGE LÄN</t>
        </is>
      </c>
      <c r="E21" t="inlineStr">
        <is>
          <t>KARLSHAMN</t>
        </is>
      </c>
      <c r="G21" t="n">
        <v>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34632-2018</t>
        </is>
      </c>
      <c r="B22" s="1" t="n">
        <v>43320</v>
      </c>
      <c r="C22" s="1" t="n">
        <v>45175</v>
      </c>
      <c r="D22" t="inlineStr">
        <is>
          <t>BLEKINGE LÄN</t>
        </is>
      </c>
      <c r="E22" t="inlineStr">
        <is>
          <t>KARLSHAMN</t>
        </is>
      </c>
      <c r="G22" t="n">
        <v>2.3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34896-2018</t>
        </is>
      </c>
      <c r="B23" s="1" t="n">
        <v>43321</v>
      </c>
      <c r="C23" s="1" t="n">
        <v>45175</v>
      </c>
      <c r="D23" t="inlineStr">
        <is>
          <t>BLEKINGE LÄN</t>
        </is>
      </c>
      <c r="E23" t="inlineStr">
        <is>
          <t>KARLSHAMN</t>
        </is>
      </c>
      <c r="G23" t="n">
        <v>5.3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34894-2018</t>
        </is>
      </c>
      <c r="B24" s="1" t="n">
        <v>43321</v>
      </c>
      <c r="C24" s="1" t="n">
        <v>45175</v>
      </c>
      <c r="D24" t="inlineStr">
        <is>
          <t>BLEKINGE LÄN</t>
        </is>
      </c>
      <c r="E24" t="inlineStr">
        <is>
          <t>KARLSHAMN</t>
        </is>
      </c>
      <c r="G24" t="n">
        <v>4.6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40090-2018</t>
        </is>
      </c>
      <c r="B25" s="1" t="n">
        <v>43343</v>
      </c>
      <c r="C25" s="1" t="n">
        <v>45175</v>
      </c>
      <c r="D25" t="inlineStr">
        <is>
          <t>BLEKINGE LÄN</t>
        </is>
      </c>
      <c r="E25" t="inlineStr">
        <is>
          <t>KARLSHAMN</t>
        </is>
      </c>
      <c r="G25" t="n">
        <v>1.7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49339-2018</t>
        </is>
      </c>
      <c r="B26" s="1" t="n">
        <v>43376</v>
      </c>
      <c r="C26" s="1" t="n">
        <v>45175</v>
      </c>
      <c r="D26" t="inlineStr">
        <is>
          <t>BLEKINGE LÄN</t>
        </is>
      </c>
      <c r="E26" t="inlineStr">
        <is>
          <t>KARLSHAMN</t>
        </is>
      </c>
      <c r="G26" t="n">
        <v>1.1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51188-2018</t>
        </is>
      </c>
      <c r="B27" s="1" t="n">
        <v>43377</v>
      </c>
      <c r="C27" s="1" t="n">
        <v>45175</v>
      </c>
      <c r="D27" t="inlineStr">
        <is>
          <t>BLEKINGE LÄN</t>
        </is>
      </c>
      <c r="E27" t="inlineStr">
        <is>
          <t>KARLSHAMN</t>
        </is>
      </c>
      <c r="G27" t="n">
        <v>2.3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51176-2018</t>
        </is>
      </c>
      <c r="B28" s="1" t="n">
        <v>43377</v>
      </c>
      <c r="C28" s="1" t="n">
        <v>45175</v>
      </c>
      <c r="D28" t="inlineStr">
        <is>
          <t>BLEKINGE LÄN</t>
        </is>
      </c>
      <c r="E28" t="inlineStr">
        <is>
          <t>KARLSHAMN</t>
        </is>
      </c>
      <c r="G28" t="n">
        <v>1.6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53930-2018</t>
        </is>
      </c>
      <c r="B29" s="1" t="n">
        <v>43392</v>
      </c>
      <c r="C29" s="1" t="n">
        <v>45175</v>
      </c>
      <c r="D29" t="inlineStr">
        <is>
          <t>BLEKINGE LÄN</t>
        </is>
      </c>
      <c r="E29" t="inlineStr">
        <is>
          <t>KARLSHAMN</t>
        </is>
      </c>
      <c r="F29" t="inlineStr">
        <is>
          <t>Sveaskog</t>
        </is>
      </c>
      <c r="G29" t="n">
        <v>2.2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56620-2018</t>
        </is>
      </c>
      <c r="B30" s="1" t="n">
        <v>43395</v>
      </c>
      <c r="C30" s="1" t="n">
        <v>45175</v>
      </c>
      <c r="D30" t="inlineStr">
        <is>
          <t>BLEKINGE LÄN</t>
        </is>
      </c>
      <c r="E30" t="inlineStr">
        <is>
          <t>KARLSHAMN</t>
        </is>
      </c>
      <c r="F30" t="inlineStr">
        <is>
          <t>Kyrkan</t>
        </is>
      </c>
      <c r="G30" t="n">
        <v>12.8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56765-2018</t>
        </is>
      </c>
      <c r="B31" s="1" t="n">
        <v>43395</v>
      </c>
      <c r="C31" s="1" t="n">
        <v>45175</v>
      </c>
      <c r="D31" t="inlineStr">
        <is>
          <t>BLEKINGE LÄN</t>
        </is>
      </c>
      <c r="E31" t="inlineStr">
        <is>
          <t>KARLSHAMN</t>
        </is>
      </c>
      <c r="F31" t="inlineStr">
        <is>
          <t>Kyrkan</t>
        </is>
      </c>
      <c r="G31" t="n">
        <v>13.6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57875-2018</t>
        </is>
      </c>
      <c r="B32" s="1" t="n">
        <v>43398</v>
      </c>
      <c r="C32" s="1" t="n">
        <v>45175</v>
      </c>
      <c r="D32" t="inlineStr">
        <is>
          <t>BLEKINGE LÄN</t>
        </is>
      </c>
      <c r="E32" t="inlineStr">
        <is>
          <t>KARLSHAMN</t>
        </is>
      </c>
      <c r="G32" t="n">
        <v>4.9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57305-2018</t>
        </is>
      </c>
      <c r="B33" s="1" t="n">
        <v>43403</v>
      </c>
      <c r="C33" s="1" t="n">
        <v>45175</v>
      </c>
      <c r="D33" t="inlineStr">
        <is>
          <t>BLEKINGE LÄN</t>
        </is>
      </c>
      <c r="E33" t="inlineStr">
        <is>
          <t>KARLSHAMN</t>
        </is>
      </c>
      <c r="G33" t="n">
        <v>2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60221-2018</t>
        </is>
      </c>
      <c r="B34" s="1" t="n">
        <v>43412</v>
      </c>
      <c r="C34" s="1" t="n">
        <v>45175</v>
      </c>
      <c r="D34" t="inlineStr">
        <is>
          <t>BLEKINGE LÄN</t>
        </is>
      </c>
      <c r="E34" t="inlineStr">
        <is>
          <t>KARLSHAMN</t>
        </is>
      </c>
      <c r="G34" t="n">
        <v>2.1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59698-2018</t>
        </is>
      </c>
      <c r="B35" s="1" t="n">
        <v>43419</v>
      </c>
      <c r="C35" s="1" t="n">
        <v>45175</v>
      </c>
      <c r="D35" t="inlineStr">
        <is>
          <t>BLEKINGE LÄN</t>
        </is>
      </c>
      <c r="E35" t="inlineStr">
        <is>
          <t>KARLSHAMN</t>
        </is>
      </c>
      <c r="G35" t="n">
        <v>1.6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59753-2018</t>
        </is>
      </c>
      <c r="B36" s="1" t="n">
        <v>43419</v>
      </c>
      <c r="C36" s="1" t="n">
        <v>45175</v>
      </c>
      <c r="D36" t="inlineStr">
        <is>
          <t>BLEKINGE LÄN</t>
        </is>
      </c>
      <c r="E36" t="inlineStr">
        <is>
          <t>KARLSHAMN</t>
        </is>
      </c>
      <c r="G36" t="n">
        <v>0.4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61475-2018</t>
        </is>
      </c>
      <c r="B37" s="1" t="n">
        <v>43424</v>
      </c>
      <c r="C37" s="1" t="n">
        <v>45175</v>
      </c>
      <c r="D37" t="inlineStr">
        <is>
          <t>BLEKINGE LÄN</t>
        </is>
      </c>
      <c r="E37" t="inlineStr">
        <is>
          <t>KARLSHAMN</t>
        </is>
      </c>
      <c r="G37" t="n">
        <v>1.7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65778-2018</t>
        </is>
      </c>
      <c r="B38" s="1" t="n">
        <v>43433</v>
      </c>
      <c r="C38" s="1" t="n">
        <v>45175</v>
      </c>
      <c r="D38" t="inlineStr">
        <is>
          <t>BLEKINGE LÄN</t>
        </is>
      </c>
      <c r="E38" t="inlineStr">
        <is>
          <t>KARLSHAMN</t>
        </is>
      </c>
      <c r="G38" t="n">
        <v>1.8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65732-2018</t>
        </is>
      </c>
      <c r="B39" s="1" t="n">
        <v>43433</v>
      </c>
      <c r="C39" s="1" t="n">
        <v>45175</v>
      </c>
      <c r="D39" t="inlineStr">
        <is>
          <t>BLEKINGE LÄN</t>
        </is>
      </c>
      <c r="E39" t="inlineStr">
        <is>
          <t>KARLSHAMN</t>
        </is>
      </c>
      <c r="G39" t="n">
        <v>0.6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65996-2018</t>
        </is>
      </c>
      <c r="B40" s="1" t="n">
        <v>43434</v>
      </c>
      <c r="C40" s="1" t="n">
        <v>45175</v>
      </c>
      <c r="D40" t="inlineStr">
        <is>
          <t>BLEKINGE LÄN</t>
        </is>
      </c>
      <c r="E40" t="inlineStr">
        <is>
          <t>KARLSHAMN</t>
        </is>
      </c>
      <c r="G40" t="n">
        <v>0.9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69214-2018</t>
        </is>
      </c>
      <c r="B41" s="1" t="n">
        <v>43445</v>
      </c>
      <c r="C41" s="1" t="n">
        <v>45175</v>
      </c>
      <c r="D41" t="inlineStr">
        <is>
          <t>BLEKINGE LÄN</t>
        </is>
      </c>
      <c r="E41" t="inlineStr">
        <is>
          <t>KARLSHAMN</t>
        </is>
      </c>
      <c r="G41" t="n">
        <v>1.2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69983-2018</t>
        </is>
      </c>
      <c r="B42" s="1" t="n">
        <v>43447</v>
      </c>
      <c r="C42" s="1" t="n">
        <v>45175</v>
      </c>
      <c r="D42" t="inlineStr">
        <is>
          <t>BLEKINGE LÄN</t>
        </is>
      </c>
      <c r="E42" t="inlineStr">
        <is>
          <t>KARLSHAMN</t>
        </is>
      </c>
      <c r="G42" t="n">
        <v>2.2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70488-2018</t>
        </is>
      </c>
      <c r="B43" s="1" t="n">
        <v>43447</v>
      </c>
      <c r="C43" s="1" t="n">
        <v>45175</v>
      </c>
      <c r="D43" t="inlineStr">
        <is>
          <t>BLEKINGE LÄN</t>
        </is>
      </c>
      <c r="E43" t="inlineStr">
        <is>
          <t>KARLSHAMN</t>
        </is>
      </c>
      <c r="G43" t="n">
        <v>2.5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72397-2018</t>
        </is>
      </c>
      <c r="B44" s="1" t="n">
        <v>43461</v>
      </c>
      <c r="C44" s="1" t="n">
        <v>45175</v>
      </c>
      <c r="D44" t="inlineStr">
        <is>
          <t>BLEKINGE LÄN</t>
        </is>
      </c>
      <c r="E44" t="inlineStr">
        <is>
          <t>KARLSHAMN</t>
        </is>
      </c>
      <c r="G44" t="n">
        <v>1.3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72391-2018</t>
        </is>
      </c>
      <c r="B45" s="1" t="n">
        <v>43461</v>
      </c>
      <c r="C45" s="1" t="n">
        <v>45175</v>
      </c>
      <c r="D45" t="inlineStr">
        <is>
          <t>BLEKINGE LÄN</t>
        </is>
      </c>
      <c r="E45" t="inlineStr">
        <is>
          <t>KARLSHAMN</t>
        </is>
      </c>
      <c r="G45" t="n">
        <v>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692-2019</t>
        </is>
      </c>
      <c r="B46" s="1" t="n">
        <v>43469</v>
      </c>
      <c r="C46" s="1" t="n">
        <v>45175</v>
      </c>
      <c r="D46" t="inlineStr">
        <is>
          <t>BLEKINGE LÄN</t>
        </is>
      </c>
      <c r="E46" t="inlineStr">
        <is>
          <t>KARLSHAMN</t>
        </is>
      </c>
      <c r="G46" t="n">
        <v>0.9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693-2019</t>
        </is>
      </c>
      <c r="B47" s="1" t="n">
        <v>43469</v>
      </c>
      <c r="C47" s="1" t="n">
        <v>45175</v>
      </c>
      <c r="D47" t="inlineStr">
        <is>
          <t>BLEKINGE LÄN</t>
        </is>
      </c>
      <c r="E47" t="inlineStr">
        <is>
          <t>KARLSHAMN</t>
        </is>
      </c>
      <c r="G47" t="n">
        <v>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2204-2019</t>
        </is>
      </c>
      <c r="B48" s="1" t="n">
        <v>43475</v>
      </c>
      <c r="C48" s="1" t="n">
        <v>45175</v>
      </c>
      <c r="D48" t="inlineStr">
        <is>
          <t>BLEKINGE LÄN</t>
        </is>
      </c>
      <c r="E48" t="inlineStr">
        <is>
          <t>KARLSHAMN</t>
        </is>
      </c>
      <c r="G48" t="n">
        <v>2.1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6440-2019</t>
        </is>
      </c>
      <c r="B49" s="1" t="n">
        <v>43486</v>
      </c>
      <c r="C49" s="1" t="n">
        <v>45175</v>
      </c>
      <c r="D49" t="inlineStr">
        <is>
          <t>BLEKINGE LÄN</t>
        </is>
      </c>
      <c r="E49" t="inlineStr">
        <is>
          <t>KARLSHAMN</t>
        </is>
      </c>
      <c r="G49" t="n">
        <v>2.5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6001-2019</t>
        </is>
      </c>
      <c r="B50" s="1" t="n">
        <v>43491</v>
      </c>
      <c r="C50" s="1" t="n">
        <v>45175</v>
      </c>
      <c r="D50" t="inlineStr">
        <is>
          <t>BLEKINGE LÄN</t>
        </is>
      </c>
      <c r="E50" t="inlineStr">
        <is>
          <t>KARLSHAMN</t>
        </is>
      </c>
      <c r="G50" t="n">
        <v>1.3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9296-2019</t>
        </is>
      </c>
      <c r="B51" s="1" t="n">
        <v>43507</v>
      </c>
      <c r="C51" s="1" t="n">
        <v>45175</v>
      </c>
      <c r="D51" t="inlineStr">
        <is>
          <t>BLEKINGE LÄN</t>
        </is>
      </c>
      <c r="E51" t="inlineStr">
        <is>
          <t>KARLSHAMN</t>
        </is>
      </c>
      <c r="G51" t="n">
        <v>1.4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11126-2019</t>
        </is>
      </c>
      <c r="B52" s="1" t="n">
        <v>43515</v>
      </c>
      <c r="C52" s="1" t="n">
        <v>45175</v>
      </c>
      <c r="D52" t="inlineStr">
        <is>
          <t>BLEKINGE LÄN</t>
        </is>
      </c>
      <c r="E52" t="inlineStr">
        <is>
          <t>KARLSHAMN</t>
        </is>
      </c>
      <c r="G52" t="n">
        <v>2.7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11839-2019</t>
        </is>
      </c>
      <c r="B53" s="1" t="n">
        <v>43521</v>
      </c>
      <c r="C53" s="1" t="n">
        <v>45175</v>
      </c>
      <c r="D53" t="inlineStr">
        <is>
          <t>BLEKINGE LÄN</t>
        </is>
      </c>
      <c r="E53" t="inlineStr">
        <is>
          <t>KARLSHAMN</t>
        </is>
      </c>
      <c r="G53" t="n">
        <v>0.6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13277-2019</t>
        </is>
      </c>
      <c r="B54" s="1" t="n">
        <v>43529</v>
      </c>
      <c r="C54" s="1" t="n">
        <v>45175</v>
      </c>
      <c r="D54" t="inlineStr">
        <is>
          <t>BLEKINGE LÄN</t>
        </is>
      </c>
      <c r="E54" t="inlineStr">
        <is>
          <t>KARLSHAMN</t>
        </is>
      </c>
      <c r="G54" t="n">
        <v>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14039-2019</t>
        </is>
      </c>
      <c r="B55" s="1" t="n">
        <v>43531</v>
      </c>
      <c r="C55" s="1" t="n">
        <v>45175</v>
      </c>
      <c r="D55" t="inlineStr">
        <is>
          <t>BLEKINGE LÄN</t>
        </is>
      </c>
      <c r="E55" t="inlineStr">
        <is>
          <t>KARLSHAMN</t>
        </is>
      </c>
      <c r="G55" t="n">
        <v>2.1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15180-2019</t>
        </is>
      </c>
      <c r="B56" s="1" t="n">
        <v>43539</v>
      </c>
      <c r="C56" s="1" t="n">
        <v>45175</v>
      </c>
      <c r="D56" t="inlineStr">
        <is>
          <t>BLEKINGE LÄN</t>
        </is>
      </c>
      <c r="E56" t="inlineStr">
        <is>
          <t>KARLSHAMN</t>
        </is>
      </c>
      <c r="G56" t="n">
        <v>2.7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15504-2019</t>
        </is>
      </c>
      <c r="B57" s="1" t="n">
        <v>43542</v>
      </c>
      <c r="C57" s="1" t="n">
        <v>45175</v>
      </c>
      <c r="D57" t="inlineStr">
        <is>
          <t>BLEKINGE LÄN</t>
        </is>
      </c>
      <c r="E57" t="inlineStr">
        <is>
          <t>KARLSHAMN</t>
        </is>
      </c>
      <c r="G57" t="n">
        <v>0.6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15387-2019</t>
        </is>
      </c>
      <c r="B58" s="1" t="n">
        <v>43542</v>
      </c>
      <c r="C58" s="1" t="n">
        <v>45175</v>
      </c>
      <c r="D58" t="inlineStr">
        <is>
          <t>BLEKINGE LÄN</t>
        </is>
      </c>
      <c r="E58" t="inlineStr">
        <is>
          <t>KARLSHAMN</t>
        </is>
      </c>
      <c r="G58" t="n">
        <v>2.5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15618-2019</t>
        </is>
      </c>
      <c r="B59" s="1" t="n">
        <v>43543</v>
      </c>
      <c r="C59" s="1" t="n">
        <v>45175</v>
      </c>
      <c r="D59" t="inlineStr">
        <is>
          <t>BLEKINGE LÄN</t>
        </is>
      </c>
      <c r="E59" t="inlineStr">
        <is>
          <t>KARLSHAMN</t>
        </is>
      </c>
      <c r="G59" t="n">
        <v>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15628-2019</t>
        </is>
      </c>
      <c r="B60" s="1" t="n">
        <v>43543</v>
      </c>
      <c r="C60" s="1" t="n">
        <v>45175</v>
      </c>
      <c r="D60" t="inlineStr">
        <is>
          <t>BLEKINGE LÄN</t>
        </is>
      </c>
      <c r="E60" t="inlineStr">
        <is>
          <t>KARLSHAMN</t>
        </is>
      </c>
      <c r="G60" t="n">
        <v>1.2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15633-2019</t>
        </is>
      </c>
      <c r="B61" s="1" t="n">
        <v>43543</v>
      </c>
      <c r="C61" s="1" t="n">
        <v>45175</v>
      </c>
      <c r="D61" t="inlineStr">
        <is>
          <t>BLEKINGE LÄN</t>
        </is>
      </c>
      <c r="E61" t="inlineStr">
        <is>
          <t>KARLSHAMN</t>
        </is>
      </c>
      <c r="G61" t="n">
        <v>1.6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15853-2019</t>
        </is>
      </c>
      <c r="B62" s="1" t="n">
        <v>43543</v>
      </c>
      <c r="C62" s="1" t="n">
        <v>45175</v>
      </c>
      <c r="D62" t="inlineStr">
        <is>
          <t>BLEKINGE LÄN</t>
        </is>
      </c>
      <c r="E62" t="inlineStr">
        <is>
          <t>KARLSHAMN</t>
        </is>
      </c>
      <c r="F62" t="inlineStr">
        <is>
          <t>Kommuner</t>
        </is>
      </c>
      <c r="G62" t="n">
        <v>1.7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16395-2019</t>
        </is>
      </c>
      <c r="B63" s="1" t="n">
        <v>43546</v>
      </c>
      <c r="C63" s="1" t="n">
        <v>45175</v>
      </c>
      <c r="D63" t="inlineStr">
        <is>
          <t>BLEKINGE LÄN</t>
        </is>
      </c>
      <c r="E63" t="inlineStr">
        <is>
          <t>KARLSHAMN</t>
        </is>
      </c>
      <c r="G63" t="n">
        <v>2.2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16388-2019</t>
        </is>
      </c>
      <c r="B64" s="1" t="n">
        <v>43546</v>
      </c>
      <c r="C64" s="1" t="n">
        <v>45175</v>
      </c>
      <c r="D64" t="inlineStr">
        <is>
          <t>BLEKINGE LÄN</t>
        </is>
      </c>
      <c r="E64" t="inlineStr">
        <is>
          <t>KARLSHAMN</t>
        </is>
      </c>
      <c r="G64" t="n">
        <v>4.1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16397-2019</t>
        </is>
      </c>
      <c r="B65" s="1" t="n">
        <v>43546</v>
      </c>
      <c r="C65" s="1" t="n">
        <v>45175</v>
      </c>
      <c r="D65" t="inlineStr">
        <is>
          <t>BLEKINGE LÄN</t>
        </is>
      </c>
      <c r="E65" t="inlineStr">
        <is>
          <t>KARLSHAMN</t>
        </is>
      </c>
      <c r="G65" t="n">
        <v>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16649-2019</t>
        </is>
      </c>
      <c r="B66" s="1" t="n">
        <v>43549</v>
      </c>
      <c r="C66" s="1" t="n">
        <v>45175</v>
      </c>
      <c r="D66" t="inlineStr">
        <is>
          <t>BLEKINGE LÄN</t>
        </is>
      </c>
      <c r="E66" t="inlineStr">
        <is>
          <t>KARLSHAMN</t>
        </is>
      </c>
      <c r="G66" t="n">
        <v>5.6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16267-2019</t>
        </is>
      </c>
      <c r="B67" s="1" t="n">
        <v>43549</v>
      </c>
      <c r="C67" s="1" t="n">
        <v>45175</v>
      </c>
      <c r="D67" t="inlineStr">
        <is>
          <t>BLEKINGE LÄN</t>
        </is>
      </c>
      <c r="E67" t="inlineStr">
        <is>
          <t>KARLSHAMN</t>
        </is>
      </c>
      <c r="G67" t="n">
        <v>0.5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16810-2019</t>
        </is>
      </c>
      <c r="B68" s="1" t="n">
        <v>43549</v>
      </c>
      <c r="C68" s="1" t="n">
        <v>45175</v>
      </c>
      <c r="D68" t="inlineStr">
        <is>
          <t>BLEKINGE LÄN</t>
        </is>
      </c>
      <c r="E68" t="inlineStr">
        <is>
          <t>KARLSHAMN</t>
        </is>
      </c>
      <c r="G68" t="n">
        <v>5.5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17409-2019</t>
        </is>
      </c>
      <c r="B69" s="1" t="n">
        <v>43553</v>
      </c>
      <c r="C69" s="1" t="n">
        <v>45175</v>
      </c>
      <c r="D69" t="inlineStr">
        <is>
          <t>BLEKINGE LÄN</t>
        </is>
      </c>
      <c r="E69" t="inlineStr">
        <is>
          <t>KARLSHAMN</t>
        </is>
      </c>
      <c r="G69" t="n">
        <v>1.2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17916-2019</t>
        </is>
      </c>
      <c r="B70" s="1" t="n">
        <v>43557</v>
      </c>
      <c r="C70" s="1" t="n">
        <v>45175</v>
      </c>
      <c r="D70" t="inlineStr">
        <is>
          <t>BLEKINGE LÄN</t>
        </is>
      </c>
      <c r="E70" t="inlineStr">
        <is>
          <t>KARLSHAMN</t>
        </is>
      </c>
      <c r="G70" t="n">
        <v>1.7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18239-2019</t>
        </is>
      </c>
      <c r="B71" s="1" t="n">
        <v>43558</v>
      </c>
      <c r="C71" s="1" t="n">
        <v>45175</v>
      </c>
      <c r="D71" t="inlineStr">
        <is>
          <t>BLEKINGE LÄN</t>
        </is>
      </c>
      <c r="E71" t="inlineStr">
        <is>
          <t>KARLSHAMN</t>
        </is>
      </c>
      <c r="G71" t="n">
        <v>7.5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18235-2019</t>
        </is>
      </c>
      <c r="B72" s="1" t="n">
        <v>43558</v>
      </c>
      <c r="C72" s="1" t="n">
        <v>45175</v>
      </c>
      <c r="D72" t="inlineStr">
        <is>
          <t>BLEKINGE LÄN</t>
        </is>
      </c>
      <c r="E72" t="inlineStr">
        <is>
          <t>KARLSHAMN</t>
        </is>
      </c>
      <c r="G72" t="n">
        <v>12.3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18425-2019</t>
        </is>
      </c>
      <c r="B73" s="1" t="n">
        <v>43559</v>
      </c>
      <c r="C73" s="1" t="n">
        <v>45175</v>
      </c>
      <c r="D73" t="inlineStr">
        <is>
          <t>BLEKINGE LÄN</t>
        </is>
      </c>
      <c r="E73" t="inlineStr">
        <is>
          <t>KARLSHAMN</t>
        </is>
      </c>
      <c r="G73" t="n">
        <v>0.5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19739-2019</t>
        </is>
      </c>
      <c r="B74" s="1" t="n">
        <v>43566</v>
      </c>
      <c r="C74" s="1" t="n">
        <v>45175</v>
      </c>
      <c r="D74" t="inlineStr">
        <is>
          <t>BLEKINGE LÄN</t>
        </is>
      </c>
      <c r="E74" t="inlineStr">
        <is>
          <t>KARLSHAMN</t>
        </is>
      </c>
      <c r="G74" t="n">
        <v>2.1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19883-2019</t>
        </is>
      </c>
      <c r="B75" s="1" t="n">
        <v>43567</v>
      </c>
      <c r="C75" s="1" t="n">
        <v>45175</v>
      </c>
      <c r="D75" t="inlineStr">
        <is>
          <t>BLEKINGE LÄN</t>
        </is>
      </c>
      <c r="E75" t="inlineStr">
        <is>
          <t>KARLSHAMN</t>
        </is>
      </c>
      <c r="G75" t="n">
        <v>1.9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19879-2019</t>
        </is>
      </c>
      <c r="B76" s="1" t="n">
        <v>43567</v>
      </c>
      <c r="C76" s="1" t="n">
        <v>45175</v>
      </c>
      <c r="D76" t="inlineStr">
        <is>
          <t>BLEKINGE LÄN</t>
        </is>
      </c>
      <c r="E76" t="inlineStr">
        <is>
          <t>KARLSHAMN</t>
        </is>
      </c>
      <c r="G76" t="n">
        <v>17.5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19897-2019</t>
        </is>
      </c>
      <c r="B77" s="1" t="n">
        <v>43567</v>
      </c>
      <c r="C77" s="1" t="n">
        <v>45175</v>
      </c>
      <c r="D77" t="inlineStr">
        <is>
          <t>BLEKINGE LÄN</t>
        </is>
      </c>
      <c r="E77" t="inlineStr">
        <is>
          <t>KARLSHAMN</t>
        </is>
      </c>
      <c r="G77" t="n">
        <v>1.5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20491-2019</t>
        </is>
      </c>
      <c r="B78" s="1" t="n">
        <v>43572</v>
      </c>
      <c r="C78" s="1" t="n">
        <v>45175</v>
      </c>
      <c r="D78" t="inlineStr">
        <is>
          <t>BLEKINGE LÄN</t>
        </is>
      </c>
      <c r="E78" t="inlineStr">
        <is>
          <t>KARLSHAMN</t>
        </is>
      </c>
      <c r="G78" t="n">
        <v>2.1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21732-2019</t>
        </is>
      </c>
      <c r="B79" s="1" t="n">
        <v>43581</v>
      </c>
      <c r="C79" s="1" t="n">
        <v>45175</v>
      </c>
      <c r="D79" t="inlineStr">
        <is>
          <t>BLEKINGE LÄN</t>
        </is>
      </c>
      <c r="E79" t="inlineStr">
        <is>
          <t>KARLSHAMN</t>
        </is>
      </c>
      <c r="G79" t="n">
        <v>2.2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22242-2019</t>
        </is>
      </c>
      <c r="B80" s="1" t="n">
        <v>43585</v>
      </c>
      <c r="C80" s="1" t="n">
        <v>45175</v>
      </c>
      <c r="D80" t="inlineStr">
        <is>
          <t>BLEKINGE LÄN</t>
        </is>
      </c>
      <c r="E80" t="inlineStr">
        <is>
          <t>KARLSHAMN</t>
        </is>
      </c>
      <c r="G80" t="n">
        <v>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22628-2019</t>
        </is>
      </c>
      <c r="B81" s="1" t="n">
        <v>43588</v>
      </c>
      <c r="C81" s="1" t="n">
        <v>45175</v>
      </c>
      <c r="D81" t="inlineStr">
        <is>
          <t>BLEKINGE LÄN</t>
        </is>
      </c>
      <c r="E81" t="inlineStr">
        <is>
          <t>KARLSHAMN</t>
        </is>
      </c>
      <c r="G81" t="n">
        <v>1.5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23376-2019</t>
        </is>
      </c>
      <c r="B82" s="1" t="n">
        <v>43593</v>
      </c>
      <c r="C82" s="1" t="n">
        <v>45175</v>
      </c>
      <c r="D82" t="inlineStr">
        <is>
          <t>BLEKINGE LÄN</t>
        </is>
      </c>
      <c r="E82" t="inlineStr">
        <is>
          <t>KARLSHAMN</t>
        </is>
      </c>
      <c r="G82" t="n">
        <v>2.9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23904-2019</t>
        </is>
      </c>
      <c r="B83" s="1" t="n">
        <v>43595</v>
      </c>
      <c r="C83" s="1" t="n">
        <v>45175</v>
      </c>
      <c r="D83" t="inlineStr">
        <is>
          <t>BLEKINGE LÄN</t>
        </is>
      </c>
      <c r="E83" t="inlineStr">
        <is>
          <t>KARLSHAMN</t>
        </is>
      </c>
      <c r="G83" t="n">
        <v>1.3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23856-2019</t>
        </is>
      </c>
      <c r="B84" s="1" t="n">
        <v>43595</v>
      </c>
      <c r="C84" s="1" t="n">
        <v>45175</v>
      </c>
      <c r="D84" t="inlineStr">
        <is>
          <t>BLEKINGE LÄN</t>
        </is>
      </c>
      <c r="E84" t="inlineStr">
        <is>
          <t>KARLSHAMN</t>
        </is>
      </c>
      <c r="G84" t="n">
        <v>1.1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23977-2019</t>
        </is>
      </c>
      <c r="B85" s="1" t="n">
        <v>43598</v>
      </c>
      <c r="C85" s="1" t="n">
        <v>45175</v>
      </c>
      <c r="D85" t="inlineStr">
        <is>
          <t>BLEKINGE LÄN</t>
        </is>
      </c>
      <c r="E85" t="inlineStr">
        <is>
          <t>KARLSHAMN</t>
        </is>
      </c>
      <c r="G85" t="n">
        <v>1.9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24994-2019</t>
        </is>
      </c>
      <c r="B86" s="1" t="n">
        <v>43602</v>
      </c>
      <c r="C86" s="1" t="n">
        <v>45175</v>
      </c>
      <c r="D86" t="inlineStr">
        <is>
          <t>BLEKINGE LÄN</t>
        </is>
      </c>
      <c r="E86" t="inlineStr">
        <is>
          <t>KARLSHAMN</t>
        </is>
      </c>
      <c r="G86" t="n">
        <v>0.5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24991-2019</t>
        </is>
      </c>
      <c r="B87" s="1" t="n">
        <v>43602</v>
      </c>
      <c r="C87" s="1" t="n">
        <v>45175</v>
      </c>
      <c r="D87" t="inlineStr">
        <is>
          <t>BLEKINGE LÄN</t>
        </is>
      </c>
      <c r="E87" t="inlineStr">
        <is>
          <t>KARLSHAMN</t>
        </is>
      </c>
      <c r="G87" t="n">
        <v>1.1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25296-2019</t>
        </is>
      </c>
      <c r="B88" s="1" t="n">
        <v>43605</v>
      </c>
      <c r="C88" s="1" t="n">
        <v>45175</v>
      </c>
      <c r="D88" t="inlineStr">
        <is>
          <t>BLEKINGE LÄN</t>
        </is>
      </c>
      <c r="E88" t="inlineStr">
        <is>
          <t>KARLSHAMN</t>
        </is>
      </c>
      <c r="G88" t="n">
        <v>2.9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25280-2019</t>
        </is>
      </c>
      <c r="B89" s="1" t="n">
        <v>43605</v>
      </c>
      <c r="C89" s="1" t="n">
        <v>45175</v>
      </c>
      <c r="D89" t="inlineStr">
        <is>
          <t>BLEKINGE LÄN</t>
        </is>
      </c>
      <c r="E89" t="inlineStr">
        <is>
          <t>KARLSHAMN</t>
        </is>
      </c>
      <c r="G89" t="n">
        <v>11.3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25292-2019</t>
        </is>
      </c>
      <c r="B90" s="1" t="n">
        <v>43605</v>
      </c>
      <c r="C90" s="1" t="n">
        <v>45175</v>
      </c>
      <c r="D90" t="inlineStr">
        <is>
          <t>BLEKINGE LÄN</t>
        </is>
      </c>
      <c r="E90" t="inlineStr">
        <is>
          <t>KARLSHAMN</t>
        </is>
      </c>
      <c r="G90" t="n">
        <v>3.7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25668-2019</t>
        </is>
      </c>
      <c r="B91" s="1" t="n">
        <v>43607</v>
      </c>
      <c r="C91" s="1" t="n">
        <v>45175</v>
      </c>
      <c r="D91" t="inlineStr">
        <is>
          <t>BLEKINGE LÄN</t>
        </is>
      </c>
      <c r="E91" t="inlineStr">
        <is>
          <t>KARLSHAMN</t>
        </is>
      </c>
      <c r="G91" t="n">
        <v>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26860-2019</t>
        </is>
      </c>
      <c r="B92" s="1" t="n">
        <v>43608</v>
      </c>
      <c r="C92" s="1" t="n">
        <v>45175</v>
      </c>
      <c r="D92" t="inlineStr">
        <is>
          <t>BLEKINGE LÄN</t>
        </is>
      </c>
      <c r="E92" t="inlineStr">
        <is>
          <t>KARLSHAMN</t>
        </is>
      </c>
      <c r="G92" t="n">
        <v>1.9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26291-2019</t>
        </is>
      </c>
      <c r="B93" s="1" t="n">
        <v>43611</v>
      </c>
      <c r="C93" s="1" t="n">
        <v>45175</v>
      </c>
      <c r="D93" t="inlineStr">
        <is>
          <t>BLEKINGE LÄN</t>
        </is>
      </c>
      <c r="E93" t="inlineStr">
        <is>
          <t>KARLSHAMN</t>
        </is>
      </c>
      <c r="G93" t="n">
        <v>0.9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26588-2019</t>
        </is>
      </c>
      <c r="B94" s="1" t="n">
        <v>43612</v>
      </c>
      <c r="C94" s="1" t="n">
        <v>45175</v>
      </c>
      <c r="D94" t="inlineStr">
        <is>
          <t>BLEKINGE LÄN</t>
        </is>
      </c>
      <c r="E94" t="inlineStr">
        <is>
          <t>KARLSHAMN</t>
        </is>
      </c>
      <c r="G94" t="n">
        <v>1.4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26526-2019</t>
        </is>
      </c>
      <c r="B95" s="1" t="n">
        <v>43612</v>
      </c>
      <c r="C95" s="1" t="n">
        <v>45175</v>
      </c>
      <c r="D95" t="inlineStr">
        <is>
          <t>BLEKINGE LÄN</t>
        </is>
      </c>
      <c r="E95" t="inlineStr">
        <is>
          <t>KARLSHAMN</t>
        </is>
      </c>
      <c r="G95" t="n">
        <v>1.1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29357-2019</t>
        </is>
      </c>
      <c r="B96" s="1" t="n">
        <v>43623</v>
      </c>
      <c r="C96" s="1" t="n">
        <v>45175</v>
      </c>
      <c r="D96" t="inlineStr">
        <is>
          <t>BLEKINGE LÄN</t>
        </is>
      </c>
      <c r="E96" t="inlineStr">
        <is>
          <t>KARLSHAMN</t>
        </is>
      </c>
      <c r="F96" t="inlineStr">
        <is>
          <t>Övriga Aktiebolag</t>
        </is>
      </c>
      <c r="G96" t="n">
        <v>1.3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29178-2019</t>
        </is>
      </c>
      <c r="B97" s="1" t="n">
        <v>43628</v>
      </c>
      <c r="C97" s="1" t="n">
        <v>45175</v>
      </c>
      <c r="D97" t="inlineStr">
        <is>
          <t>BLEKINGE LÄN</t>
        </is>
      </c>
      <c r="E97" t="inlineStr">
        <is>
          <t>KARLSHAMN</t>
        </is>
      </c>
      <c r="G97" t="n">
        <v>1.6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30602-2019</t>
        </is>
      </c>
      <c r="B98" s="1" t="n">
        <v>43635</v>
      </c>
      <c r="C98" s="1" t="n">
        <v>45175</v>
      </c>
      <c r="D98" t="inlineStr">
        <is>
          <t>BLEKINGE LÄN</t>
        </is>
      </c>
      <c r="E98" t="inlineStr">
        <is>
          <t>KARLSHAMN</t>
        </is>
      </c>
      <c r="G98" t="n">
        <v>0.5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31304-2019</t>
        </is>
      </c>
      <c r="B99" s="1" t="n">
        <v>43641</v>
      </c>
      <c r="C99" s="1" t="n">
        <v>45175</v>
      </c>
      <c r="D99" t="inlineStr">
        <is>
          <t>BLEKINGE LÄN</t>
        </is>
      </c>
      <c r="E99" t="inlineStr">
        <is>
          <t>KARLSHAMN</t>
        </is>
      </c>
      <c r="G99" t="n">
        <v>2.7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36363-2019</t>
        </is>
      </c>
      <c r="B100" s="1" t="n">
        <v>43661</v>
      </c>
      <c r="C100" s="1" t="n">
        <v>45175</v>
      </c>
      <c r="D100" t="inlineStr">
        <is>
          <t>BLEKINGE LÄN</t>
        </is>
      </c>
      <c r="E100" t="inlineStr">
        <is>
          <t>KARLSHAMN</t>
        </is>
      </c>
      <c r="G100" t="n">
        <v>11.9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36355-2019</t>
        </is>
      </c>
      <c r="B101" s="1" t="n">
        <v>43661</v>
      </c>
      <c r="C101" s="1" t="n">
        <v>45175</v>
      </c>
      <c r="D101" t="inlineStr">
        <is>
          <t>BLEKINGE LÄN</t>
        </is>
      </c>
      <c r="E101" t="inlineStr">
        <is>
          <t>KARLSHAMN</t>
        </is>
      </c>
      <c r="G101" t="n">
        <v>2.8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36358-2019</t>
        </is>
      </c>
      <c r="B102" s="1" t="n">
        <v>43661</v>
      </c>
      <c r="C102" s="1" t="n">
        <v>45175</v>
      </c>
      <c r="D102" t="inlineStr">
        <is>
          <t>BLEKINGE LÄN</t>
        </is>
      </c>
      <c r="E102" t="inlineStr">
        <is>
          <t>KARLSHAMN</t>
        </is>
      </c>
      <c r="G102" t="n">
        <v>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36361-2019</t>
        </is>
      </c>
      <c r="B103" s="1" t="n">
        <v>43661</v>
      </c>
      <c r="C103" s="1" t="n">
        <v>45175</v>
      </c>
      <c r="D103" t="inlineStr">
        <is>
          <t>BLEKINGE LÄN</t>
        </is>
      </c>
      <c r="E103" t="inlineStr">
        <is>
          <t>KARLSHAMN</t>
        </is>
      </c>
      <c r="G103" t="n">
        <v>0.7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36535-2019</t>
        </is>
      </c>
      <c r="B104" s="1" t="n">
        <v>43663</v>
      </c>
      <c r="C104" s="1" t="n">
        <v>45175</v>
      </c>
      <c r="D104" t="inlineStr">
        <is>
          <t>BLEKINGE LÄN</t>
        </is>
      </c>
      <c r="E104" t="inlineStr">
        <is>
          <t>KARLSHAMN</t>
        </is>
      </c>
      <c r="G104" t="n">
        <v>4.5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38309-2019</t>
        </is>
      </c>
      <c r="B105" s="1" t="n">
        <v>43684</v>
      </c>
      <c r="C105" s="1" t="n">
        <v>45175</v>
      </c>
      <c r="D105" t="inlineStr">
        <is>
          <t>BLEKINGE LÄN</t>
        </is>
      </c>
      <c r="E105" t="inlineStr">
        <is>
          <t>KARLSHAMN</t>
        </is>
      </c>
      <c r="G105" t="n">
        <v>0.1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39257-2019</t>
        </is>
      </c>
      <c r="B106" s="1" t="n">
        <v>43686</v>
      </c>
      <c r="C106" s="1" t="n">
        <v>45175</v>
      </c>
      <c r="D106" t="inlineStr">
        <is>
          <t>BLEKINGE LÄN</t>
        </is>
      </c>
      <c r="E106" t="inlineStr">
        <is>
          <t>KARLSHAMN</t>
        </is>
      </c>
      <c r="G106" t="n">
        <v>0.9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39242-2019</t>
        </is>
      </c>
      <c r="B107" s="1" t="n">
        <v>43686</v>
      </c>
      <c r="C107" s="1" t="n">
        <v>45175</v>
      </c>
      <c r="D107" t="inlineStr">
        <is>
          <t>BLEKINGE LÄN</t>
        </is>
      </c>
      <c r="E107" t="inlineStr">
        <is>
          <t>KARLSHAMN</t>
        </is>
      </c>
      <c r="G107" t="n">
        <v>12.6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39241-2019</t>
        </is>
      </c>
      <c r="B108" s="1" t="n">
        <v>43686</v>
      </c>
      <c r="C108" s="1" t="n">
        <v>45175</v>
      </c>
      <c r="D108" t="inlineStr">
        <is>
          <t>BLEKINGE LÄN</t>
        </is>
      </c>
      <c r="E108" t="inlineStr">
        <is>
          <t>KARLSHAMN</t>
        </is>
      </c>
      <c r="G108" t="n">
        <v>6.3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39274-2019</t>
        </is>
      </c>
      <c r="B109" s="1" t="n">
        <v>43686</v>
      </c>
      <c r="C109" s="1" t="n">
        <v>45175</v>
      </c>
      <c r="D109" t="inlineStr">
        <is>
          <t>BLEKINGE LÄN</t>
        </is>
      </c>
      <c r="E109" t="inlineStr">
        <is>
          <t>KARLSHAMN</t>
        </is>
      </c>
      <c r="G109" t="n">
        <v>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39249-2019</t>
        </is>
      </c>
      <c r="B110" s="1" t="n">
        <v>43686</v>
      </c>
      <c r="C110" s="1" t="n">
        <v>45175</v>
      </c>
      <c r="D110" t="inlineStr">
        <is>
          <t>BLEKINGE LÄN</t>
        </is>
      </c>
      <c r="E110" t="inlineStr">
        <is>
          <t>KARLSHAMN</t>
        </is>
      </c>
      <c r="G110" t="n">
        <v>1.5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39819-2019</t>
        </is>
      </c>
      <c r="B111" s="1" t="n">
        <v>43689</v>
      </c>
      <c r="C111" s="1" t="n">
        <v>45175</v>
      </c>
      <c r="D111" t="inlineStr">
        <is>
          <t>BLEKINGE LÄN</t>
        </is>
      </c>
      <c r="E111" t="inlineStr">
        <is>
          <t>KARLSHAMN</t>
        </is>
      </c>
      <c r="G111" t="n">
        <v>4.7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41141-2019</t>
        </is>
      </c>
      <c r="B112" s="1" t="n">
        <v>43695</v>
      </c>
      <c r="C112" s="1" t="n">
        <v>45175</v>
      </c>
      <c r="D112" t="inlineStr">
        <is>
          <t>BLEKINGE LÄN</t>
        </is>
      </c>
      <c r="E112" t="inlineStr">
        <is>
          <t>KARLSHAMN</t>
        </is>
      </c>
      <c r="G112" t="n">
        <v>5.5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40869-2019</t>
        </is>
      </c>
      <c r="B113" s="1" t="n">
        <v>43697</v>
      </c>
      <c r="C113" s="1" t="n">
        <v>45175</v>
      </c>
      <c r="D113" t="inlineStr">
        <is>
          <t>BLEKINGE LÄN</t>
        </is>
      </c>
      <c r="E113" t="inlineStr">
        <is>
          <t>KARLSHAMN</t>
        </is>
      </c>
      <c r="G113" t="n">
        <v>1.3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42667-2019</t>
        </is>
      </c>
      <c r="B114" s="1" t="n">
        <v>43704</v>
      </c>
      <c r="C114" s="1" t="n">
        <v>45175</v>
      </c>
      <c r="D114" t="inlineStr">
        <is>
          <t>BLEKINGE LÄN</t>
        </is>
      </c>
      <c r="E114" t="inlineStr">
        <is>
          <t>KARLSHAMN</t>
        </is>
      </c>
      <c r="G114" t="n">
        <v>0.9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43894-2019</t>
        </is>
      </c>
      <c r="B115" s="1" t="n">
        <v>43707</v>
      </c>
      <c r="C115" s="1" t="n">
        <v>45175</v>
      </c>
      <c r="D115" t="inlineStr">
        <is>
          <t>BLEKINGE LÄN</t>
        </is>
      </c>
      <c r="E115" t="inlineStr">
        <is>
          <t>KARLSHAMN</t>
        </is>
      </c>
      <c r="G115" t="n">
        <v>1.8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43892-2019</t>
        </is>
      </c>
      <c r="B116" s="1" t="n">
        <v>43707</v>
      </c>
      <c r="C116" s="1" t="n">
        <v>45175</v>
      </c>
      <c r="D116" t="inlineStr">
        <is>
          <t>BLEKINGE LÄN</t>
        </is>
      </c>
      <c r="E116" t="inlineStr">
        <is>
          <t>KARLSHAMN</t>
        </is>
      </c>
      <c r="G116" t="n">
        <v>1.7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46394-2019</t>
        </is>
      </c>
      <c r="B117" s="1" t="n">
        <v>43714</v>
      </c>
      <c r="C117" s="1" t="n">
        <v>45175</v>
      </c>
      <c r="D117" t="inlineStr">
        <is>
          <t>BLEKINGE LÄN</t>
        </is>
      </c>
      <c r="E117" t="inlineStr">
        <is>
          <t>KARLSHAMN</t>
        </is>
      </c>
      <c r="G117" t="n">
        <v>0.7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47631-2019</t>
        </is>
      </c>
      <c r="B118" s="1" t="n">
        <v>43724</v>
      </c>
      <c r="C118" s="1" t="n">
        <v>45175</v>
      </c>
      <c r="D118" t="inlineStr">
        <is>
          <t>BLEKINGE LÄN</t>
        </is>
      </c>
      <c r="E118" t="inlineStr">
        <is>
          <t>KARLSHAMN</t>
        </is>
      </c>
      <c r="G118" t="n">
        <v>0.8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47551-2019</t>
        </is>
      </c>
      <c r="B119" s="1" t="n">
        <v>43724</v>
      </c>
      <c r="C119" s="1" t="n">
        <v>45175</v>
      </c>
      <c r="D119" t="inlineStr">
        <is>
          <t>BLEKINGE LÄN</t>
        </is>
      </c>
      <c r="E119" t="inlineStr">
        <is>
          <t>KARLSHAMN</t>
        </is>
      </c>
      <c r="G119" t="n">
        <v>1.9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50405-2019</t>
        </is>
      </c>
      <c r="B120" s="1" t="n">
        <v>43735</v>
      </c>
      <c r="C120" s="1" t="n">
        <v>45175</v>
      </c>
      <c r="D120" t="inlineStr">
        <is>
          <t>BLEKINGE LÄN</t>
        </is>
      </c>
      <c r="E120" t="inlineStr">
        <is>
          <t>KARLSHAMN</t>
        </is>
      </c>
      <c r="G120" t="n">
        <v>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56291-2019</t>
        </is>
      </c>
      <c r="B121" s="1" t="n">
        <v>43762</v>
      </c>
      <c r="C121" s="1" t="n">
        <v>45175</v>
      </c>
      <c r="D121" t="inlineStr">
        <is>
          <t>BLEKINGE LÄN</t>
        </is>
      </c>
      <c r="E121" t="inlineStr">
        <is>
          <t>KARLSHAMN</t>
        </is>
      </c>
      <c r="G121" t="n">
        <v>1.7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62828-2019</t>
        </is>
      </c>
      <c r="B122" s="1" t="n">
        <v>43790</v>
      </c>
      <c r="C122" s="1" t="n">
        <v>45175</v>
      </c>
      <c r="D122" t="inlineStr">
        <is>
          <t>BLEKINGE LÄN</t>
        </is>
      </c>
      <c r="E122" t="inlineStr">
        <is>
          <t>KARLSHAMN</t>
        </is>
      </c>
      <c r="G122" t="n">
        <v>11.5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62837-2019</t>
        </is>
      </c>
      <c r="B123" s="1" t="n">
        <v>43790</v>
      </c>
      <c r="C123" s="1" t="n">
        <v>45175</v>
      </c>
      <c r="D123" t="inlineStr">
        <is>
          <t>BLEKINGE LÄN</t>
        </is>
      </c>
      <c r="E123" t="inlineStr">
        <is>
          <t>KARLSHAMN</t>
        </is>
      </c>
      <c r="G123" t="n">
        <v>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63004-2019</t>
        </is>
      </c>
      <c r="B124" s="1" t="n">
        <v>43790</v>
      </c>
      <c r="C124" s="1" t="n">
        <v>45175</v>
      </c>
      <c r="D124" t="inlineStr">
        <is>
          <t>BLEKINGE LÄN</t>
        </is>
      </c>
      <c r="E124" t="inlineStr">
        <is>
          <t>KARLSHAMN</t>
        </is>
      </c>
      <c r="G124" t="n">
        <v>5.1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63192-2019</t>
        </is>
      </c>
      <c r="B125" s="1" t="n">
        <v>43791</v>
      </c>
      <c r="C125" s="1" t="n">
        <v>45175</v>
      </c>
      <c r="D125" t="inlineStr">
        <is>
          <t>BLEKINGE LÄN</t>
        </is>
      </c>
      <c r="E125" t="inlineStr">
        <is>
          <t>KARLSHAMN</t>
        </is>
      </c>
      <c r="G125" t="n">
        <v>1.8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  <c r="U125">
        <f>HYPERLINK("https://klasma.github.io/Logging_KARLSHAMN/knärot/A 63192-2019.png")</f>
        <v/>
      </c>
      <c r="V125">
        <f>HYPERLINK("https://klasma.github.io/Logging_KARLSHAMN/klagomål/A 63192-2019.docx")</f>
        <v/>
      </c>
      <c r="W125">
        <f>HYPERLINK("https://klasma.github.io/Logging_KARLSHAMN/klagomålsmail/A 63192-2019.docx")</f>
        <v/>
      </c>
      <c r="X125">
        <f>HYPERLINK("https://klasma.github.io/Logging_KARLSHAMN/tillsyn/A 63192-2019.docx")</f>
        <v/>
      </c>
      <c r="Y125">
        <f>HYPERLINK("https://klasma.github.io/Logging_KARLSHAMN/tillsynsmail/A 63192-2019.docx")</f>
        <v/>
      </c>
    </row>
    <row r="126" ht="15" customHeight="1">
      <c r="A126" t="inlineStr">
        <is>
          <t>A 65944-2019</t>
        </is>
      </c>
      <c r="B126" s="1" t="n">
        <v>43805</v>
      </c>
      <c r="C126" s="1" t="n">
        <v>45175</v>
      </c>
      <c r="D126" t="inlineStr">
        <is>
          <t>BLEKINGE LÄN</t>
        </is>
      </c>
      <c r="E126" t="inlineStr">
        <is>
          <t>KARLSHAMN</t>
        </is>
      </c>
      <c r="G126" t="n">
        <v>5.2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67203-2019</t>
        </is>
      </c>
      <c r="B127" s="1" t="n">
        <v>43811</v>
      </c>
      <c r="C127" s="1" t="n">
        <v>45175</v>
      </c>
      <c r="D127" t="inlineStr">
        <is>
          <t>BLEKINGE LÄN</t>
        </is>
      </c>
      <c r="E127" t="inlineStr">
        <is>
          <t>KARLSHAMN</t>
        </is>
      </c>
      <c r="G127" t="n">
        <v>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68869-2019</t>
        </is>
      </c>
      <c r="B128" s="1" t="n">
        <v>43821</v>
      </c>
      <c r="C128" s="1" t="n">
        <v>45175</v>
      </c>
      <c r="D128" t="inlineStr">
        <is>
          <t>BLEKINGE LÄN</t>
        </is>
      </c>
      <c r="E128" t="inlineStr">
        <is>
          <t>KARLSHAMN</t>
        </is>
      </c>
      <c r="G128" t="n">
        <v>2.9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1140-2020</t>
        </is>
      </c>
      <c r="B129" s="1" t="n">
        <v>43822</v>
      </c>
      <c r="C129" s="1" t="n">
        <v>45175</v>
      </c>
      <c r="D129" t="inlineStr">
        <is>
          <t>BLEKINGE LÄN</t>
        </is>
      </c>
      <c r="E129" t="inlineStr">
        <is>
          <t>KARLSHAMN</t>
        </is>
      </c>
      <c r="G129" t="n">
        <v>9.6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1906-2020</t>
        </is>
      </c>
      <c r="B130" s="1" t="n">
        <v>43845</v>
      </c>
      <c r="C130" s="1" t="n">
        <v>45175</v>
      </c>
      <c r="D130" t="inlineStr">
        <is>
          <t>BLEKINGE LÄN</t>
        </is>
      </c>
      <c r="E130" t="inlineStr">
        <is>
          <t>KARLSHAMN</t>
        </is>
      </c>
      <c r="G130" t="n">
        <v>3.2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2497-2020</t>
        </is>
      </c>
      <c r="B131" s="1" t="n">
        <v>43847</v>
      </c>
      <c r="C131" s="1" t="n">
        <v>45175</v>
      </c>
      <c r="D131" t="inlineStr">
        <is>
          <t>BLEKINGE LÄN</t>
        </is>
      </c>
      <c r="E131" t="inlineStr">
        <is>
          <t>KARLSHAMN</t>
        </is>
      </c>
      <c r="G131" t="n">
        <v>0.9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2729-2020</t>
        </is>
      </c>
      <c r="B132" s="1" t="n">
        <v>43850</v>
      </c>
      <c r="C132" s="1" t="n">
        <v>45175</v>
      </c>
      <c r="D132" t="inlineStr">
        <is>
          <t>BLEKINGE LÄN</t>
        </is>
      </c>
      <c r="E132" t="inlineStr">
        <is>
          <t>KARLSHAMN</t>
        </is>
      </c>
      <c r="G132" t="n">
        <v>1.9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2737-2020</t>
        </is>
      </c>
      <c r="B133" s="1" t="n">
        <v>43850</v>
      </c>
      <c r="C133" s="1" t="n">
        <v>45175</v>
      </c>
      <c r="D133" t="inlineStr">
        <is>
          <t>BLEKINGE LÄN</t>
        </is>
      </c>
      <c r="E133" t="inlineStr">
        <is>
          <t>KARLSHAMN</t>
        </is>
      </c>
      <c r="G133" t="n">
        <v>3.1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2734-2020</t>
        </is>
      </c>
      <c r="B134" s="1" t="n">
        <v>43850</v>
      </c>
      <c r="C134" s="1" t="n">
        <v>45175</v>
      </c>
      <c r="D134" t="inlineStr">
        <is>
          <t>BLEKINGE LÄN</t>
        </is>
      </c>
      <c r="E134" t="inlineStr">
        <is>
          <t>KARLSHAMN</t>
        </is>
      </c>
      <c r="G134" t="n">
        <v>0.5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2762-2020</t>
        </is>
      </c>
      <c r="B135" s="1" t="n">
        <v>43850</v>
      </c>
      <c r="C135" s="1" t="n">
        <v>45175</v>
      </c>
      <c r="D135" t="inlineStr">
        <is>
          <t>BLEKINGE LÄN</t>
        </is>
      </c>
      <c r="E135" t="inlineStr">
        <is>
          <t>KARLSHAMN</t>
        </is>
      </c>
      <c r="G135" t="n">
        <v>1.1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4313-2020</t>
        </is>
      </c>
      <c r="B136" s="1" t="n">
        <v>43857</v>
      </c>
      <c r="C136" s="1" t="n">
        <v>45175</v>
      </c>
      <c r="D136" t="inlineStr">
        <is>
          <t>BLEKINGE LÄN</t>
        </is>
      </c>
      <c r="E136" t="inlineStr">
        <is>
          <t>KARLSHAMN</t>
        </is>
      </c>
      <c r="G136" t="n">
        <v>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4933-2020</t>
        </is>
      </c>
      <c r="B137" s="1" t="n">
        <v>43859</v>
      </c>
      <c r="C137" s="1" t="n">
        <v>45175</v>
      </c>
      <c r="D137" t="inlineStr">
        <is>
          <t>BLEKINGE LÄN</t>
        </is>
      </c>
      <c r="E137" t="inlineStr">
        <is>
          <t>KARLSHAMN</t>
        </is>
      </c>
      <c r="G137" t="n">
        <v>1.8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5996-2020</t>
        </is>
      </c>
      <c r="B138" s="1" t="n">
        <v>43864</v>
      </c>
      <c r="C138" s="1" t="n">
        <v>45175</v>
      </c>
      <c r="D138" t="inlineStr">
        <is>
          <t>BLEKINGE LÄN</t>
        </is>
      </c>
      <c r="E138" t="inlineStr">
        <is>
          <t>KARLSHAMN</t>
        </is>
      </c>
      <c r="G138" t="n">
        <v>1.4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6844-2020</t>
        </is>
      </c>
      <c r="B139" s="1" t="n">
        <v>43868</v>
      </c>
      <c r="C139" s="1" t="n">
        <v>45175</v>
      </c>
      <c r="D139" t="inlineStr">
        <is>
          <t>BLEKINGE LÄN</t>
        </is>
      </c>
      <c r="E139" t="inlineStr">
        <is>
          <t>KARLSHAMN</t>
        </is>
      </c>
      <c r="G139" t="n">
        <v>3.4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7473-2020</t>
        </is>
      </c>
      <c r="B140" s="1" t="n">
        <v>43871</v>
      </c>
      <c r="C140" s="1" t="n">
        <v>45175</v>
      </c>
      <c r="D140" t="inlineStr">
        <is>
          <t>BLEKINGE LÄN</t>
        </is>
      </c>
      <c r="E140" t="inlineStr">
        <is>
          <t>KARLSHAMN</t>
        </is>
      </c>
      <c r="G140" t="n">
        <v>1.9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9353-2020</t>
        </is>
      </c>
      <c r="B141" s="1" t="n">
        <v>43880</v>
      </c>
      <c r="C141" s="1" t="n">
        <v>45175</v>
      </c>
      <c r="D141" t="inlineStr">
        <is>
          <t>BLEKINGE LÄN</t>
        </is>
      </c>
      <c r="E141" t="inlineStr">
        <is>
          <t>KARLSHAMN</t>
        </is>
      </c>
      <c r="G141" t="n">
        <v>1.4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9357-2020</t>
        </is>
      </c>
      <c r="B142" s="1" t="n">
        <v>43880</v>
      </c>
      <c r="C142" s="1" t="n">
        <v>45175</v>
      </c>
      <c r="D142" t="inlineStr">
        <is>
          <t>BLEKINGE LÄN</t>
        </is>
      </c>
      <c r="E142" t="inlineStr">
        <is>
          <t>KARLSHAMN</t>
        </is>
      </c>
      <c r="G142" t="n">
        <v>0.5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11986-2020</t>
        </is>
      </c>
      <c r="B143" s="1" t="n">
        <v>43894</v>
      </c>
      <c r="C143" s="1" t="n">
        <v>45175</v>
      </c>
      <c r="D143" t="inlineStr">
        <is>
          <t>BLEKINGE LÄN</t>
        </is>
      </c>
      <c r="E143" t="inlineStr">
        <is>
          <t>KARLSHAMN</t>
        </is>
      </c>
      <c r="G143" t="n">
        <v>0.9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14519-2020</t>
        </is>
      </c>
      <c r="B144" s="1" t="n">
        <v>43908</v>
      </c>
      <c r="C144" s="1" t="n">
        <v>45175</v>
      </c>
      <c r="D144" t="inlineStr">
        <is>
          <t>BLEKINGE LÄN</t>
        </is>
      </c>
      <c r="E144" t="inlineStr">
        <is>
          <t>KARLSHAMN</t>
        </is>
      </c>
      <c r="G144" t="n">
        <v>0.8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14395-2020</t>
        </is>
      </c>
      <c r="B145" s="1" t="n">
        <v>43908</v>
      </c>
      <c r="C145" s="1" t="n">
        <v>45175</v>
      </c>
      <c r="D145" t="inlineStr">
        <is>
          <t>BLEKINGE LÄN</t>
        </is>
      </c>
      <c r="E145" t="inlineStr">
        <is>
          <t>KARLSHAMN</t>
        </is>
      </c>
      <c r="G145" t="n">
        <v>0.4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15441-2020</t>
        </is>
      </c>
      <c r="B146" s="1" t="n">
        <v>43914</v>
      </c>
      <c r="C146" s="1" t="n">
        <v>45175</v>
      </c>
      <c r="D146" t="inlineStr">
        <is>
          <t>BLEKINGE LÄN</t>
        </is>
      </c>
      <c r="E146" t="inlineStr">
        <is>
          <t>KARLSHAMN</t>
        </is>
      </c>
      <c r="G146" t="n">
        <v>1.4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15431-2020</t>
        </is>
      </c>
      <c r="B147" s="1" t="n">
        <v>43914</v>
      </c>
      <c r="C147" s="1" t="n">
        <v>45175</v>
      </c>
      <c r="D147" t="inlineStr">
        <is>
          <t>BLEKINGE LÄN</t>
        </is>
      </c>
      <c r="E147" t="inlineStr">
        <is>
          <t>KARLSHAMN</t>
        </is>
      </c>
      <c r="G147" t="n">
        <v>0.8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15710-2020</t>
        </is>
      </c>
      <c r="B148" s="1" t="n">
        <v>43915</v>
      </c>
      <c r="C148" s="1" t="n">
        <v>45175</v>
      </c>
      <c r="D148" t="inlineStr">
        <is>
          <t>BLEKINGE LÄN</t>
        </is>
      </c>
      <c r="E148" t="inlineStr">
        <is>
          <t>KARLSHAMN</t>
        </is>
      </c>
      <c r="G148" t="n">
        <v>1.7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15721-2020</t>
        </is>
      </c>
      <c r="B149" s="1" t="n">
        <v>43915</v>
      </c>
      <c r="C149" s="1" t="n">
        <v>45175</v>
      </c>
      <c r="D149" t="inlineStr">
        <is>
          <t>BLEKINGE LÄN</t>
        </is>
      </c>
      <c r="E149" t="inlineStr">
        <is>
          <t>KARLSHAMN</t>
        </is>
      </c>
      <c r="G149" t="n">
        <v>0.5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15716-2020</t>
        </is>
      </c>
      <c r="B150" s="1" t="n">
        <v>43915</v>
      </c>
      <c r="C150" s="1" t="n">
        <v>45175</v>
      </c>
      <c r="D150" t="inlineStr">
        <is>
          <t>BLEKINGE LÄN</t>
        </is>
      </c>
      <c r="E150" t="inlineStr">
        <is>
          <t>KARLSHAMN</t>
        </is>
      </c>
      <c r="G150" t="n">
        <v>0.7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17044-2020</t>
        </is>
      </c>
      <c r="B151" s="1" t="n">
        <v>43921</v>
      </c>
      <c r="C151" s="1" t="n">
        <v>45175</v>
      </c>
      <c r="D151" t="inlineStr">
        <is>
          <t>BLEKINGE LÄN</t>
        </is>
      </c>
      <c r="E151" t="inlineStr">
        <is>
          <t>KARLSHAMN</t>
        </is>
      </c>
      <c r="G151" t="n">
        <v>1.8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17183-2020</t>
        </is>
      </c>
      <c r="B152" s="1" t="n">
        <v>43922</v>
      </c>
      <c r="C152" s="1" t="n">
        <v>45175</v>
      </c>
      <c r="D152" t="inlineStr">
        <is>
          <t>BLEKINGE LÄN</t>
        </is>
      </c>
      <c r="E152" t="inlineStr">
        <is>
          <t>KARLSHAMN</t>
        </is>
      </c>
      <c r="G152" t="n">
        <v>1.3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17191-2020</t>
        </is>
      </c>
      <c r="B153" s="1" t="n">
        <v>43922</v>
      </c>
      <c r="C153" s="1" t="n">
        <v>45175</v>
      </c>
      <c r="D153" t="inlineStr">
        <is>
          <t>BLEKINGE LÄN</t>
        </is>
      </c>
      <c r="E153" t="inlineStr">
        <is>
          <t>KARLSHAMN</t>
        </is>
      </c>
      <c r="G153" t="n">
        <v>0.7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17179-2020</t>
        </is>
      </c>
      <c r="B154" s="1" t="n">
        <v>43922</v>
      </c>
      <c r="C154" s="1" t="n">
        <v>45175</v>
      </c>
      <c r="D154" t="inlineStr">
        <is>
          <t>BLEKINGE LÄN</t>
        </is>
      </c>
      <c r="E154" t="inlineStr">
        <is>
          <t>KARLSHAMN</t>
        </is>
      </c>
      <c r="G154" t="n">
        <v>0.6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17188-2020</t>
        </is>
      </c>
      <c r="B155" s="1" t="n">
        <v>43922</v>
      </c>
      <c r="C155" s="1" t="n">
        <v>45175</v>
      </c>
      <c r="D155" t="inlineStr">
        <is>
          <t>BLEKINGE LÄN</t>
        </is>
      </c>
      <c r="E155" t="inlineStr">
        <is>
          <t>KARLSHAMN</t>
        </is>
      </c>
      <c r="G155" t="n">
        <v>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18778-2020</t>
        </is>
      </c>
      <c r="B156" s="1" t="n">
        <v>43930</v>
      </c>
      <c r="C156" s="1" t="n">
        <v>45175</v>
      </c>
      <c r="D156" t="inlineStr">
        <is>
          <t>BLEKINGE LÄN</t>
        </is>
      </c>
      <c r="E156" t="inlineStr">
        <is>
          <t>KARLSHAMN</t>
        </is>
      </c>
      <c r="G156" t="n">
        <v>0.9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18779-2020</t>
        </is>
      </c>
      <c r="B157" s="1" t="n">
        <v>43930</v>
      </c>
      <c r="C157" s="1" t="n">
        <v>45175</v>
      </c>
      <c r="D157" t="inlineStr">
        <is>
          <t>BLEKINGE LÄN</t>
        </is>
      </c>
      <c r="E157" t="inlineStr">
        <is>
          <t>KARLSHAMN</t>
        </is>
      </c>
      <c r="G157" t="n">
        <v>1.8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19886-2020</t>
        </is>
      </c>
      <c r="B158" s="1" t="n">
        <v>43942</v>
      </c>
      <c r="C158" s="1" t="n">
        <v>45175</v>
      </c>
      <c r="D158" t="inlineStr">
        <is>
          <t>BLEKINGE LÄN</t>
        </is>
      </c>
      <c r="E158" t="inlineStr">
        <is>
          <t>KARLSHAMN</t>
        </is>
      </c>
      <c r="G158" t="n">
        <v>4.2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20567-2020</t>
        </is>
      </c>
      <c r="B159" s="1" t="n">
        <v>43948</v>
      </c>
      <c r="C159" s="1" t="n">
        <v>45175</v>
      </c>
      <c r="D159" t="inlineStr">
        <is>
          <t>BLEKINGE LÄN</t>
        </is>
      </c>
      <c r="E159" t="inlineStr">
        <is>
          <t>KARLSHAMN</t>
        </is>
      </c>
      <c r="F159" t="inlineStr">
        <is>
          <t>Sveaskog</t>
        </is>
      </c>
      <c r="G159" t="n">
        <v>0.9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20566-2020</t>
        </is>
      </c>
      <c r="B160" s="1" t="n">
        <v>43948</v>
      </c>
      <c r="C160" s="1" t="n">
        <v>45175</v>
      </c>
      <c r="D160" t="inlineStr">
        <is>
          <t>BLEKINGE LÄN</t>
        </is>
      </c>
      <c r="E160" t="inlineStr">
        <is>
          <t>KARLSHAMN</t>
        </is>
      </c>
      <c r="F160" t="inlineStr">
        <is>
          <t>Sveaskog</t>
        </is>
      </c>
      <c r="G160" t="n">
        <v>3.3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24957-2020</t>
        </is>
      </c>
      <c r="B161" s="1" t="n">
        <v>43978</v>
      </c>
      <c r="C161" s="1" t="n">
        <v>45175</v>
      </c>
      <c r="D161" t="inlineStr">
        <is>
          <t>BLEKINGE LÄN</t>
        </is>
      </c>
      <c r="E161" t="inlineStr">
        <is>
          <t>KARLSHAMN</t>
        </is>
      </c>
      <c r="G161" t="n">
        <v>4.4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24960-2020</t>
        </is>
      </c>
      <c r="B162" s="1" t="n">
        <v>43978</v>
      </c>
      <c r="C162" s="1" t="n">
        <v>45175</v>
      </c>
      <c r="D162" t="inlineStr">
        <is>
          <t>BLEKINGE LÄN</t>
        </is>
      </c>
      <c r="E162" t="inlineStr">
        <is>
          <t>KARLSHAMN</t>
        </is>
      </c>
      <c r="G162" t="n">
        <v>0.6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25096-2020</t>
        </is>
      </c>
      <c r="B163" s="1" t="n">
        <v>43979</v>
      </c>
      <c r="C163" s="1" t="n">
        <v>45175</v>
      </c>
      <c r="D163" t="inlineStr">
        <is>
          <t>BLEKINGE LÄN</t>
        </is>
      </c>
      <c r="E163" t="inlineStr">
        <is>
          <t>KARLSHAMN</t>
        </is>
      </c>
      <c r="G163" t="n">
        <v>3.3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25403-2020</t>
        </is>
      </c>
      <c r="B164" s="1" t="n">
        <v>43980</v>
      </c>
      <c r="C164" s="1" t="n">
        <v>45175</v>
      </c>
      <c r="D164" t="inlineStr">
        <is>
          <t>BLEKINGE LÄN</t>
        </is>
      </c>
      <c r="E164" t="inlineStr">
        <is>
          <t>KARLSHAMN</t>
        </is>
      </c>
      <c r="G164" t="n">
        <v>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33556-2020</t>
        </is>
      </c>
      <c r="B165" s="1" t="n">
        <v>44025</v>
      </c>
      <c r="C165" s="1" t="n">
        <v>45175</v>
      </c>
      <c r="D165" t="inlineStr">
        <is>
          <t>BLEKINGE LÄN</t>
        </is>
      </c>
      <c r="E165" t="inlineStr">
        <is>
          <t>KARLSHAMN</t>
        </is>
      </c>
      <c r="G165" t="n">
        <v>3.1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33676-2020</t>
        </is>
      </c>
      <c r="B166" s="1" t="n">
        <v>44026</v>
      </c>
      <c r="C166" s="1" t="n">
        <v>45175</v>
      </c>
      <c r="D166" t="inlineStr">
        <is>
          <t>BLEKINGE LÄN</t>
        </is>
      </c>
      <c r="E166" t="inlineStr">
        <is>
          <t>KARLSHAMN</t>
        </is>
      </c>
      <c r="G166" t="n">
        <v>3.1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37693-2020</t>
        </is>
      </c>
      <c r="B167" s="1" t="n">
        <v>44056</v>
      </c>
      <c r="C167" s="1" t="n">
        <v>45175</v>
      </c>
      <c r="D167" t="inlineStr">
        <is>
          <t>BLEKINGE LÄN</t>
        </is>
      </c>
      <c r="E167" t="inlineStr">
        <is>
          <t>KARLSHAMN</t>
        </is>
      </c>
      <c r="G167" t="n">
        <v>0.7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37957-2020</t>
        </is>
      </c>
      <c r="B168" s="1" t="n">
        <v>44057</v>
      </c>
      <c r="C168" s="1" t="n">
        <v>45175</v>
      </c>
      <c r="D168" t="inlineStr">
        <is>
          <t>BLEKINGE LÄN</t>
        </is>
      </c>
      <c r="E168" t="inlineStr">
        <is>
          <t>KARLSHAMN</t>
        </is>
      </c>
      <c r="G168" t="n">
        <v>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37969-2020</t>
        </is>
      </c>
      <c r="B169" s="1" t="n">
        <v>44057</v>
      </c>
      <c r="C169" s="1" t="n">
        <v>45175</v>
      </c>
      <c r="D169" t="inlineStr">
        <is>
          <t>BLEKINGE LÄN</t>
        </is>
      </c>
      <c r="E169" t="inlineStr">
        <is>
          <t>KARLSHAMN</t>
        </is>
      </c>
      <c r="G169" t="n">
        <v>0.5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38154-2020</t>
        </is>
      </c>
      <c r="B170" s="1" t="n">
        <v>44060</v>
      </c>
      <c r="C170" s="1" t="n">
        <v>45175</v>
      </c>
      <c r="D170" t="inlineStr">
        <is>
          <t>BLEKINGE LÄN</t>
        </is>
      </c>
      <c r="E170" t="inlineStr">
        <is>
          <t>KARLSHAMN</t>
        </is>
      </c>
      <c r="G170" t="n">
        <v>0.8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38362-2020</t>
        </is>
      </c>
      <c r="B171" s="1" t="n">
        <v>44060</v>
      </c>
      <c r="C171" s="1" t="n">
        <v>45175</v>
      </c>
      <c r="D171" t="inlineStr">
        <is>
          <t>BLEKINGE LÄN</t>
        </is>
      </c>
      <c r="E171" t="inlineStr">
        <is>
          <t>KARLSHAMN</t>
        </is>
      </c>
      <c r="G171" t="n">
        <v>1.7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38384-2020</t>
        </is>
      </c>
      <c r="B172" s="1" t="n">
        <v>44060</v>
      </c>
      <c r="C172" s="1" t="n">
        <v>45175</v>
      </c>
      <c r="D172" t="inlineStr">
        <is>
          <t>BLEKINGE LÄN</t>
        </is>
      </c>
      <c r="E172" t="inlineStr">
        <is>
          <t>KARLSHAMN</t>
        </is>
      </c>
      <c r="G172" t="n">
        <v>0.7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38523-2020</t>
        </is>
      </c>
      <c r="B173" s="1" t="n">
        <v>44061</v>
      </c>
      <c r="C173" s="1" t="n">
        <v>45175</v>
      </c>
      <c r="D173" t="inlineStr">
        <is>
          <t>BLEKINGE LÄN</t>
        </is>
      </c>
      <c r="E173" t="inlineStr">
        <is>
          <t>KARLSHAMN</t>
        </is>
      </c>
      <c r="G173" t="n">
        <v>2.5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40210-2020</t>
        </is>
      </c>
      <c r="B174" s="1" t="n">
        <v>44068</v>
      </c>
      <c r="C174" s="1" t="n">
        <v>45175</v>
      </c>
      <c r="D174" t="inlineStr">
        <is>
          <t>BLEKINGE LÄN</t>
        </is>
      </c>
      <c r="E174" t="inlineStr">
        <is>
          <t>KARLSHAMN</t>
        </is>
      </c>
      <c r="G174" t="n">
        <v>2.2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42068-2020</t>
        </is>
      </c>
      <c r="B175" s="1" t="n">
        <v>44075</v>
      </c>
      <c r="C175" s="1" t="n">
        <v>45175</v>
      </c>
      <c r="D175" t="inlineStr">
        <is>
          <t>BLEKINGE LÄN</t>
        </is>
      </c>
      <c r="E175" t="inlineStr">
        <is>
          <t>KARLSHAMN</t>
        </is>
      </c>
      <c r="G175" t="n">
        <v>0.7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42071-2020</t>
        </is>
      </c>
      <c r="B176" s="1" t="n">
        <v>44075</v>
      </c>
      <c r="C176" s="1" t="n">
        <v>45175</v>
      </c>
      <c r="D176" t="inlineStr">
        <is>
          <t>BLEKINGE LÄN</t>
        </is>
      </c>
      <c r="E176" t="inlineStr">
        <is>
          <t>KARLSHAMN</t>
        </is>
      </c>
      <c r="G176" t="n">
        <v>1.2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42233-2020</t>
        </is>
      </c>
      <c r="B177" s="1" t="n">
        <v>44076</v>
      </c>
      <c r="C177" s="1" t="n">
        <v>45175</v>
      </c>
      <c r="D177" t="inlineStr">
        <is>
          <t>BLEKINGE LÄN</t>
        </is>
      </c>
      <c r="E177" t="inlineStr">
        <is>
          <t>KARLSHAMN</t>
        </is>
      </c>
      <c r="G177" t="n">
        <v>4.5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44097-2020</t>
        </is>
      </c>
      <c r="B178" s="1" t="n">
        <v>44083</v>
      </c>
      <c r="C178" s="1" t="n">
        <v>45175</v>
      </c>
      <c r="D178" t="inlineStr">
        <is>
          <t>BLEKINGE LÄN</t>
        </is>
      </c>
      <c r="E178" t="inlineStr">
        <is>
          <t>KARLSHAMN</t>
        </is>
      </c>
      <c r="G178" t="n">
        <v>2.7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47260-2020</t>
        </is>
      </c>
      <c r="B179" s="1" t="n">
        <v>44092</v>
      </c>
      <c r="C179" s="1" t="n">
        <v>45175</v>
      </c>
      <c r="D179" t="inlineStr">
        <is>
          <t>BLEKINGE LÄN</t>
        </is>
      </c>
      <c r="E179" t="inlineStr">
        <is>
          <t>KARLSHAMN</t>
        </is>
      </c>
      <c r="G179" t="n">
        <v>24.3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49265-2020</t>
        </is>
      </c>
      <c r="B180" s="1" t="n">
        <v>44105</v>
      </c>
      <c r="C180" s="1" t="n">
        <v>45175</v>
      </c>
      <c r="D180" t="inlineStr">
        <is>
          <t>BLEKINGE LÄN</t>
        </is>
      </c>
      <c r="E180" t="inlineStr">
        <is>
          <t>KARLSHAMN</t>
        </is>
      </c>
      <c r="G180" t="n">
        <v>0.1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52359-2020</t>
        </is>
      </c>
      <c r="B181" s="1" t="n">
        <v>44117</v>
      </c>
      <c r="C181" s="1" t="n">
        <v>45175</v>
      </c>
      <c r="D181" t="inlineStr">
        <is>
          <t>BLEKINGE LÄN</t>
        </is>
      </c>
      <c r="E181" t="inlineStr">
        <is>
          <t>KARLSHAMN</t>
        </is>
      </c>
      <c r="G181" t="n">
        <v>6.2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54831-2020</t>
        </is>
      </c>
      <c r="B182" s="1" t="n">
        <v>44127</v>
      </c>
      <c r="C182" s="1" t="n">
        <v>45175</v>
      </c>
      <c r="D182" t="inlineStr">
        <is>
          <t>BLEKINGE LÄN</t>
        </is>
      </c>
      <c r="E182" t="inlineStr">
        <is>
          <t>KARLSHAMN</t>
        </is>
      </c>
      <c r="G182" t="n">
        <v>6.1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55152-2020</t>
        </is>
      </c>
      <c r="B183" s="1" t="n">
        <v>44128</v>
      </c>
      <c r="C183" s="1" t="n">
        <v>45175</v>
      </c>
      <c r="D183" t="inlineStr">
        <is>
          <t>BLEKINGE LÄN</t>
        </is>
      </c>
      <c r="E183" t="inlineStr">
        <is>
          <t>KARLSHAMN</t>
        </is>
      </c>
      <c r="G183" t="n">
        <v>2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55155-2020</t>
        </is>
      </c>
      <c r="B184" s="1" t="n">
        <v>44128</v>
      </c>
      <c r="C184" s="1" t="n">
        <v>45175</v>
      </c>
      <c r="D184" t="inlineStr">
        <is>
          <t>BLEKINGE LÄN</t>
        </is>
      </c>
      <c r="E184" t="inlineStr">
        <is>
          <t>KARLSHAMN</t>
        </is>
      </c>
      <c r="G184" t="n">
        <v>0.7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55070-2020</t>
        </is>
      </c>
      <c r="B185" s="1" t="n">
        <v>44130</v>
      </c>
      <c r="C185" s="1" t="n">
        <v>45175</v>
      </c>
      <c r="D185" t="inlineStr">
        <is>
          <t>BLEKINGE LÄN</t>
        </is>
      </c>
      <c r="E185" t="inlineStr">
        <is>
          <t>KARLSHAMN</t>
        </is>
      </c>
      <c r="F185" t="inlineStr">
        <is>
          <t>Sveaskog</t>
        </is>
      </c>
      <c r="G185" t="n">
        <v>11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56025-2020</t>
        </is>
      </c>
      <c r="B186" s="1" t="n">
        <v>44133</v>
      </c>
      <c r="C186" s="1" t="n">
        <v>45175</v>
      </c>
      <c r="D186" t="inlineStr">
        <is>
          <t>BLEKINGE LÄN</t>
        </is>
      </c>
      <c r="E186" t="inlineStr">
        <is>
          <t>KARLSHAMN</t>
        </is>
      </c>
      <c r="F186" t="inlineStr">
        <is>
          <t>Sveaskog</t>
        </is>
      </c>
      <c r="G186" t="n">
        <v>2.4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56038-2020</t>
        </is>
      </c>
      <c r="B187" s="1" t="n">
        <v>44133</v>
      </c>
      <c r="C187" s="1" t="n">
        <v>45175</v>
      </c>
      <c r="D187" t="inlineStr">
        <is>
          <t>BLEKINGE LÄN</t>
        </is>
      </c>
      <c r="E187" t="inlineStr">
        <is>
          <t>KARLSHAMN</t>
        </is>
      </c>
      <c r="F187" t="inlineStr">
        <is>
          <t>Sveaskog</t>
        </is>
      </c>
      <c r="G187" t="n">
        <v>1.3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59402-2020</t>
        </is>
      </c>
      <c r="B188" s="1" t="n">
        <v>44148</v>
      </c>
      <c r="C188" s="1" t="n">
        <v>45175</v>
      </c>
      <c r="D188" t="inlineStr">
        <is>
          <t>BLEKINGE LÄN</t>
        </is>
      </c>
      <c r="E188" t="inlineStr">
        <is>
          <t>KARLSHAMN</t>
        </is>
      </c>
      <c r="G188" t="n">
        <v>3.8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60675-2020</t>
        </is>
      </c>
      <c r="B189" s="1" t="n">
        <v>44153</v>
      </c>
      <c r="C189" s="1" t="n">
        <v>45175</v>
      </c>
      <c r="D189" t="inlineStr">
        <is>
          <t>BLEKINGE LÄN</t>
        </is>
      </c>
      <c r="E189" t="inlineStr">
        <is>
          <t>KARLSHAMN</t>
        </is>
      </c>
      <c r="G189" t="n">
        <v>0.5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65858-2020</t>
        </is>
      </c>
      <c r="B190" s="1" t="n">
        <v>44174</v>
      </c>
      <c r="C190" s="1" t="n">
        <v>45175</v>
      </c>
      <c r="D190" t="inlineStr">
        <is>
          <t>BLEKINGE LÄN</t>
        </is>
      </c>
      <c r="E190" t="inlineStr">
        <is>
          <t>KARLSHAMN</t>
        </is>
      </c>
      <c r="G190" t="n">
        <v>1.3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67594-2020</t>
        </is>
      </c>
      <c r="B191" s="1" t="n">
        <v>44181</v>
      </c>
      <c r="C191" s="1" t="n">
        <v>45175</v>
      </c>
      <c r="D191" t="inlineStr">
        <is>
          <t>BLEKINGE LÄN</t>
        </is>
      </c>
      <c r="E191" t="inlineStr">
        <is>
          <t>KARLSHAMN</t>
        </is>
      </c>
      <c r="G191" t="n">
        <v>8.1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67591-2020</t>
        </is>
      </c>
      <c r="B192" s="1" t="n">
        <v>44181</v>
      </c>
      <c r="C192" s="1" t="n">
        <v>45175</v>
      </c>
      <c r="D192" t="inlineStr">
        <is>
          <t>BLEKINGE LÄN</t>
        </is>
      </c>
      <c r="E192" t="inlineStr">
        <is>
          <t>KARLSHAMN</t>
        </is>
      </c>
      <c r="G192" t="n">
        <v>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1707-2021</t>
        </is>
      </c>
      <c r="B193" s="1" t="n">
        <v>44209</v>
      </c>
      <c r="C193" s="1" t="n">
        <v>45175</v>
      </c>
      <c r="D193" t="inlineStr">
        <is>
          <t>BLEKINGE LÄN</t>
        </is>
      </c>
      <c r="E193" t="inlineStr">
        <is>
          <t>KARLSHAMN</t>
        </is>
      </c>
      <c r="G193" t="n">
        <v>2.6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4543-2021</t>
        </is>
      </c>
      <c r="B194" s="1" t="n">
        <v>44224</v>
      </c>
      <c r="C194" s="1" t="n">
        <v>45175</v>
      </c>
      <c r="D194" t="inlineStr">
        <is>
          <t>BLEKINGE LÄN</t>
        </is>
      </c>
      <c r="E194" t="inlineStr">
        <is>
          <t>KARLSHAMN</t>
        </is>
      </c>
      <c r="G194" t="n">
        <v>1.3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4693-2021</t>
        </is>
      </c>
      <c r="B195" s="1" t="n">
        <v>44225</v>
      </c>
      <c r="C195" s="1" t="n">
        <v>45175</v>
      </c>
      <c r="D195" t="inlineStr">
        <is>
          <t>BLEKINGE LÄN</t>
        </is>
      </c>
      <c r="E195" t="inlineStr">
        <is>
          <t>KARLSHAMN</t>
        </is>
      </c>
      <c r="G195" t="n">
        <v>1.3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4940-2021</t>
        </is>
      </c>
      <c r="B196" s="1" t="n">
        <v>44227</v>
      </c>
      <c r="C196" s="1" t="n">
        <v>45175</v>
      </c>
      <c r="D196" t="inlineStr">
        <is>
          <t>BLEKINGE LÄN</t>
        </is>
      </c>
      <c r="E196" t="inlineStr">
        <is>
          <t>KARLSHAMN</t>
        </is>
      </c>
      <c r="G196" t="n">
        <v>3.3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7554-2021</t>
        </is>
      </c>
      <c r="B197" s="1" t="n">
        <v>44238</v>
      </c>
      <c r="C197" s="1" t="n">
        <v>45175</v>
      </c>
      <c r="D197" t="inlineStr">
        <is>
          <t>BLEKINGE LÄN</t>
        </is>
      </c>
      <c r="E197" t="inlineStr">
        <is>
          <t>KARLSHAMN</t>
        </is>
      </c>
      <c r="G197" t="n">
        <v>0.7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8937-2021</t>
        </is>
      </c>
      <c r="B198" s="1" t="n">
        <v>44249</v>
      </c>
      <c r="C198" s="1" t="n">
        <v>45175</v>
      </c>
      <c r="D198" t="inlineStr">
        <is>
          <t>BLEKINGE LÄN</t>
        </is>
      </c>
      <c r="E198" t="inlineStr">
        <is>
          <t>KARLSHAMN</t>
        </is>
      </c>
      <c r="G198" t="n">
        <v>3.8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8936-2021</t>
        </is>
      </c>
      <c r="B199" s="1" t="n">
        <v>44249</v>
      </c>
      <c r="C199" s="1" t="n">
        <v>45175</v>
      </c>
      <c r="D199" t="inlineStr">
        <is>
          <t>BLEKINGE LÄN</t>
        </is>
      </c>
      <c r="E199" t="inlineStr">
        <is>
          <t>KARLSHAMN</t>
        </is>
      </c>
      <c r="G199" t="n">
        <v>2.2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8932-2021</t>
        </is>
      </c>
      <c r="B200" s="1" t="n">
        <v>44249</v>
      </c>
      <c r="C200" s="1" t="n">
        <v>45175</v>
      </c>
      <c r="D200" t="inlineStr">
        <is>
          <t>BLEKINGE LÄN</t>
        </is>
      </c>
      <c r="E200" t="inlineStr">
        <is>
          <t>KARLSHAMN</t>
        </is>
      </c>
      <c r="G200" t="n">
        <v>1.2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9582-2021</t>
        </is>
      </c>
      <c r="B201" s="1" t="n">
        <v>44251</v>
      </c>
      <c r="C201" s="1" t="n">
        <v>45175</v>
      </c>
      <c r="D201" t="inlineStr">
        <is>
          <t>BLEKINGE LÄN</t>
        </is>
      </c>
      <c r="E201" t="inlineStr">
        <is>
          <t>KARLSHAMN</t>
        </is>
      </c>
      <c r="G201" t="n">
        <v>1.4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10909-2021</t>
        </is>
      </c>
      <c r="B202" s="1" t="n">
        <v>44259</v>
      </c>
      <c r="C202" s="1" t="n">
        <v>45175</v>
      </c>
      <c r="D202" t="inlineStr">
        <is>
          <t>BLEKINGE LÄN</t>
        </is>
      </c>
      <c r="E202" t="inlineStr">
        <is>
          <t>KARLSHAMN</t>
        </is>
      </c>
      <c r="G202" t="n">
        <v>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12983-2021</t>
        </is>
      </c>
      <c r="B203" s="1" t="n">
        <v>44271</v>
      </c>
      <c r="C203" s="1" t="n">
        <v>45175</v>
      </c>
      <c r="D203" t="inlineStr">
        <is>
          <t>BLEKINGE LÄN</t>
        </is>
      </c>
      <c r="E203" t="inlineStr">
        <is>
          <t>KARLSHAMN</t>
        </is>
      </c>
      <c r="G203" t="n">
        <v>2.6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13333-2021</t>
        </is>
      </c>
      <c r="B204" s="1" t="n">
        <v>44273</v>
      </c>
      <c r="C204" s="1" t="n">
        <v>45175</v>
      </c>
      <c r="D204" t="inlineStr">
        <is>
          <t>BLEKINGE LÄN</t>
        </is>
      </c>
      <c r="E204" t="inlineStr">
        <is>
          <t>KARLSHAMN</t>
        </is>
      </c>
      <c r="G204" t="n">
        <v>9.199999999999999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16032-2021</t>
        </is>
      </c>
      <c r="B205" s="1" t="n">
        <v>44287</v>
      </c>
      <c r="C205" s="1" t="n">
        <v>45175</v>
      </c>
      <c r="D205" t="inlineStr">
        <is>
          <t>BLEKINGE LÄN</t>
        </is>
      </c>
      <c r="E205" t="inlineStr">
        <is>
          <t>KARLSHAMN</t>
        </is>
      </c>
      <c r="G205" t="n">
        <v>0.4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18045-2021</t>
        </is>
      </c>
      <c r="B206" s="1" t="n">
        <v>44302</v>
      </c>
      <c r="C206" s="1" t="n">
        <v>45175</v>
      </c>
      <c r="D206" t="inlineStr">
        <is>
          <t>BLEKINGE LÄN</t>
        </is>
      </c>
      <c r="E206" t="inlineStr">
        <is>
          <t>KARLSHAMN</t>
        </is>
      </c>
      <c r="G206" t="n">
        <v>2.1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21134-2021</t>
        </is>
      </c>
      <c r="B207" s="1" t="n">
        <v>44308</v>
      </c>
      <c r="C207" s="1" t="n">
        <v>45175</v>
      </c>
      <c r="D207" t="inlineStr">
        <is>
          <t>BLEKINGE LÄN</t>
        </is>
      </c>
      <c r="E207" t="inlineStr">
        <is>
          <t>KARLSHAMN</t>
        </is>
      </c>
      <c r="G207" t="n">
        <v>1.2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19504-2021</t>
        </is>
      </c>
      <c r="B208" s="1" t="n">
        <v>44308</v>
      </c>
      <c r="C208" s="1" t="n">
        <v>45175</v>
      </c>
      <c r="D208" t="inlineStr">
        <is>
          <t>BLEKINGE LÄN</t>
        </is>
      </c>
      <c r="E208" t="inlineStr">
        <is>
          <t>KARLSHAMN</t>
        </is>
      </c>
      <c r="G208" t="n">
        <v>3.1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20159-2021</t>
        </is>
      </c>
      <c r="B209" s="1" t="n">
        <v>44314</v>
      </c>
      <c r="C209" s="1" t="n">
        <v>45175</v>
      </c>
      <c r="D209" t="inlineStr">
        <is>
          <t>BLEKINGE LÄN</t>
        </is>
      </c>
      <c r="E209" t="inlineStr">
        <is>
          <t>KARLSHAMN</t>
        </is>
      </c>
      <c r="G209" t="n">
        <v>4.5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20897-2021</t>
        </is>
      </c>
      <c r="B210" s="1" t="n">
        <v>44316</v>
      </c>
      <c r="C210" s="1" t="n">
        <v>45175</v>
      </c>
      <c r="D210" t="inlineStr">
        <is>
          <t>BLEKINGE LÄN</t>
        </is>
      </c>
      <c r="E210" t="inlineStr">
        <is>
          <t>KARLSHAMN</t>
        </is>
      </c>
      <c r="G210" t="n">
        <v>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31712-2021</t>
        </is>
      </c>
      <c r="B211" s="1" t="n">
        <v>44369</v>
      </c>
      <c r="C211" s="1" t="n">
        <v>45175</v>
      </c>
      <c r="D211" t="inlineStr">
        <is>
          <t>BLEKINGE LÄN</t>
        </is>
      </c>
      <c r="E211" t="inlineStr">
        <is>
          <t>KARLSHAMN</t>
        </is>
      </c>
      <c r="G211" t="n">
        <v>1.9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37121-2021</t>
        </is>
      </c>
      <c r="B212" s="1" t="n">
        <v>44395</v>
      </c>
      <c r="C212" s="1" t="n">
        <v>45175</v>
      </c>
      <c r="D212" t="inlineStr">
        <is>
          <t>BLEKINGE LÄN</t>
        </is>
      </c>
      <c r="E212" t="inlineStr">
        <is>
          <t>KARLSHAMN</t>
        </is>
      </c>
      <c r="G212" t="n">
        <v>2.1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37124-2021</t>
        </is>
      </c>
      <c r="B213" s="1" t="n">
        <v>44395</v>
      </c>
      <c r="C213" s="1" t="n">
        <v>45175</v>
      </c>
      <c r="D213" t="inlineStr">
        <is>
          <t>BLEKINGE LÄN</t>
        </is>
      </c>
      <c r="E213" t="inlineStr">
        <is>
          <t>KARLSHAMN</t>
        </is>
      </c>
      <c r="G213" t="n">
        <v>2.5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37120-2021</t>
        </is>
      </c>
      <c r="B214" s="1" t="n">
        <v>44395</v>
      </c>
      <c r="C214" s="1" t="n">
        <v>45175</v>
      </c>
      <c r="D214" t="inlineStr">
        <is>
          <t>BLEKINGE LÄN</t>
        </is>
      </c>
      <c r="E214" t="inlineStr">
        <is>
          <t>KARLSHAMN</t>
        </is>
      </c>
      <c r="G214" t="n">
        <v>2.4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38930-2021</t>
        </is>
      </c>
      <c r="B215" s="1" t="n">
        <v>44410</v>
      </c>
      <c r="C215" s="1" t="n">
        <v>45175</v>
      </c>
      <c r="D215" t="inlineStr">
        <is>
          <t>BLEKINGE LÄN</t>
        </is>
      </c>
      <c r="E215" t="inlineStr">
        <is>
          <t>KARLSHAMN</t>
        </is>
      </c>
      <c r="G215" t="n">
        <v>1.2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38944-2021</t>
        </is>
      </c>
      <c r="B216" s="1" t="n">
        <v>44410</v>
      </c>
      <c r="C216" s="1" t="n">
        <v>45175</v>
      </c>
      <c r="D216" t="inlineStr">
        <is>
          <t>BLEKINGE LÄN</t>
        </is>
      </c>
      <c r="E216" t="inlineStr">
        <is>
          <t>KARLSHAMN</t>
        </is>
      </c>
      <c r="G216" t="n">
        <v>2.3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40625-2021</t>
        </is>
      </c>
      <c r="B217" s="1" t="n">
        <v>44420</v>
      </c>
      <c r="C217" s="1" t="n">
        <v>45175</v>
      </c>
      <c r="D217" t="inlineStr">
        <is>
          <t>BLEKINGE LÄN</t>
        </is>
      </c>
      <c r="E217" t="inlineStr">
        <is>
          <t>KARLSHAMN</t>
        </is>
      </c>
      <c r="G217" t="n">
        <v>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42208-2021</t>
        </is>
      </c>
      <c r="B218" s="1" t="n">
        <v>44426</v>
      </c>
      <c r="C218" s="1" t="n">
        <v>45175</v>
      </c>
      <c r="D218" t="inlineStr">
        <is>
          <t>BLEKINGE LÄN</t>
        </is>
      </c>
      <c r="E218" t="inlineStr">
        <is>
          <t>KARLSHAMN</t>
        </is>
      </c>
      <c r="G218" t="n">
        <v>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45211-2021</t>
        </is>
      </c>
      <c r="B219" s="1" t="n">
        <v>44439</v>
      </c>
      <c r="C219" s="1" t="n">
        <v>45175</v>
      </c>
      <c r="D219" t="inlineStr">
        <is>
          <t>BLEKINGE LÄN</t>
        </is>
      </c>
      <c r="E219" t="inlineStr">
        <is>
          <t>KARLSHAMN</t>
        </is>
      </c>
      <c r="G219" t="n">
        <v>1.6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47848-2021</t>
        </is>
      </c>
      <c r="B220" s="1" t="n">
        <v>44448</v>
      </c>
      <c r="C220" s="1" t="n">
        <v>45175</v>
      </c>
      <c r="D220" t="inlineStr">
        <is>
          <t>BLEKINGE LÄN</t>
        </is>
      </c>
      <c r="E220" t="inlineStr">
        <is>
          <t>KARLSHAMN</t>
        </is>
      </c>
      <c r="G220" t="n">
        <v>3.6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50794-2021</t>
        </is>
      </c>
      <c r="B221" s="1" t="n">
        <v>44460</v>
      </c>
      <c r="C221" s="1" t="n">
        <v>45175</v>
      </c>
      <c r="D221" t="inlineStr">
        <is>
          <t>BLEKINGE LÄN</t>
        </is>
      </c>
      <c r="E221" t="inlineStr">
        <is>
          <t>KARLSHAMN</t>
        </is>
      </c>
      <c r="G221" t="n">
        <v>1.7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51552-2021</t>
        </is>
      </c>
      <c r="B222" s="1" t="n">
        <v>44462</v>
      </c>
      <c r="C222" s="1" t="n">
        <v>45175</v>
      </c>
      <c r="D222" t="inlineStr">
        <is>
          <t>BLEKINGE LÄN</t>
        </is>
      </c>
      <c r="E222" t="inlineStr">
        <is>
          <t>KARLSHAMN</t>
        </is>
      </c>
      <c r="G222" t="n">
        <v>0.5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54020-2021</t>
        </is>
      </c>
      <c r="B223" s="1" t="n">
        <v>44470</v>
      </c>
      <c r="C223" s="1" t="n">
        <v>45175</v>
      </c>
      <c r="D223" t="inlineStr">
        <is>
          <t>BLEKINGE LÄN</t>
        </is>
      </c>
      <c r="E223" t="inlineStr">
        <is>
          <t>KARLSHAMN</t>
        </is>
      </c>
      <c r="G223" t="n">
        <v>1.6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54151-2021</t>
        </is>
      </c>
      <c r="B224" s="1" t="n">
        <v>44470</v>
      </c>
      <c r="C224" s="1" t="n">
        <v>45175</v>
      </c>
      <c r="D224" t="inlineStr">
        <is>
          <t>BLEKINGE LÄN</t>
        </is>
      </c>
      <c r="E224" t="inlineStr">
        <is>
          <t>KARLSHAMN</t>
        </is>
      </c>
      <c r="G224" t="n">
        <v>2.3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55697-2021</t>
        </is>
      </c>
      <c r="B225" s="1" t="n">
        <v>44476</v>
      </c>
      <c r="C225" s="1" t="n">
        <v>45175</v>
      </c>
      <c r="D225" t="inlineStr">
        <is>
          <t>BLEKINGE LÄN</t>
        </is>
      </c>
      <c r="E225" t="inlineStr">
        <is>
          <t>KARLSHAMN</t>
        </is>
      </c>
      <c r="G225" t="n">
        <v>3.6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56127-2021</t>
        </is>
      </c>
      <c r="B226" s="1" t="n">
        <v>44477</v>
      </c>
      <c r="C226" s="1" t="n">
        <v>45175</v>
      </c>
      <c r="D226" t="inlineStr">
        <is>
          <t>BLEKINGE LÄN</t>
        </is>
      </c>
      <c r="E226" t="inlineStr">
        <is>
          <t>KARLSHAMN</t>
        </is>
      </c>
      <c r="G226" t="n">
        <v>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56489-2021</t>
        </is>
      </c>
      <c r="B227" s="1" t="n">
        <v>44480</v>
      </c>
      <c r="C227" s="1" t="n">
        <v>45175</v>
      </c>
      <c r="D227" t="inlineStr">
        <is>
          <t>BLEKINGE LÄN</t>
        </is>
      </c>
      <c r="E227" t="inlineStr">
        <is>
          <t>KARLSHAMN</t>
        </is>
      </c>
      <c r="G227" t="n">
        <v>3.9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56504-2021</t>
        </is>
      </c>
      <c r="B228" s="1" t="n">
        <v>44480</v>
      </c>
      <c r="C228" s="1" t="n">
        <v>45175</v>
      </c>
      <c r="D228" t="inlineStr">
        <is>
          <t>BLEKINGE LÄN</t>
        </is>
      </c>
      <c r="E228" t="inlineStr">
        <is>
          <t>KARLSHAMN</t>
        </is>
      </c>
      <c r="G228" t="n">
        <v>3.5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56506-2021</t>
        </is>
      </c>
      <c r="B229" s="1" t="n">
        <v>44480</v>
      </c>
      <c r="C229" s="1" t="n">
        <v>45175</v>
      </c>
      <c r="D229" t="inlineStr">
        <is>
          <t>BLEKINGE LÄN</t>
        </is>
      </c>
      <c r="E229" t="inlineStr">
        <is>
          <t>KARLSHAMN</t>
        </is>
      </c>
      <c r="G229" t="n">
        <v>1.8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57995-2021</t>
        </is>
      </c>
      <c r="B230" s="1" t="n">
        <v>44487</v>
      </c>
      <c r="C230" s="1" t="n">
        <v>45175</v>
      </c>
      <c r="D230" t="inlineStr">
        <is>
          <t>BLEKINGE LÄN</t>
        </is>
      </c>
      <c r="E230" t="inlineStr">
        <is>
          <t>KARLSHAMN</t>
        </is>
      </c>
      <c r="G230" t="n">
        <v>6.8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58837-2021</t>
        </is>
      </c>
      <c r="B231" s="1" t="n">
        <v>44489</v>
      </c>
      <c r="C231" s="1" t="n">
        <v>45175</v>
      </c>
      <c r="D231" t="inlineStr">
        <is>
          <t>BLEKINGE LÄN</t>
        </is>
      </c>
      <c r="E231" t="inlineStr">
        <is>
          <t>KARLSHAMN</t>
        </is>
      </c>
      <c r="G231" t="n">
        <v>1.3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58830-2021</t>
        </is>
      </c>
      <c r="B232" s="1" t="n">
        <v>44489</v>
      </c>
      <c r="C232" s="1" t="n">
        <v>45175</v>
      </c>
      <c r="D232" t="inlineStr">
        <is>
          <t>BLEKINGE LÄN</t>
        </is>
      </c>
      <c r="E232" t="inlineStr">
        <is>
          <t>KARLSHAMN</t>
        </is>
      </c>
      <c r="G232" t="n">
        <v>6.3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64109-2021</t>
        </is>
      </c>
      <c r="B233" s="1" t="n">
        <v>44509</v>
      </c>
      <c r="C233" s="1" t="n">
        <v>45175</v>
      </c>
      <c r="D233" t="inlineStr">
        <is>
          <t>BLEKINGE LÄN</t>
        </is>
      </c>
      <c r="E233" t="inlineStr">
        <is>
          <t>KARLSHAMN</t>
        </is>
      </c>
      <c r="G233" t="n">
        <v>0.6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66838-2021</t>
        </is>
      </c>
      <c r="B234" s="1" t="n">
        <v>44522</v>
      </c>
      <c r="C234" s="1" t="n">
        <v>45175</v>
      </c>
      <c r="D234" t="inlineStr">
        <is>
          <t>BLEKINGE LÄN</t>
        </is>
      </c>
      <c r="E234" t="inlineStr">
        <is>
          <t>KARLSHAMN</t>
        </is>
      </c>
      <c r="G234" t="n">
        <v>0.6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67266-2021</t>
        </is>
      </c>
      <c r="B235" s="1" t="n">
        <v>44523</v>
      </c>
      <c r="C235" s="1" t="n">
        <v>45175</v>
      </c>
      <c r="D235" t="inlineStr">
        <is>
          <t>BLEKINGE LÄN</t>
        </is>
      </c>
      <c r="E235" t="inlineStr">
        <is>
          <t>KARLSHAMN</t>
        </is>
      </c>
      <c r="G235" t="n">
        <v>1.9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687-2022</t>
        </is>
      </c>
      <c r="B236" s="1" t="n">
        <v>44568</v>
      </c>
      <c r="C236" s="1" t="n">
        <v>45175</v>
      </c>
      <c r="D236" t="inlineStr">
        <is>
          <t>BLEKINGE LÄN</t>
        </is>
      </c>
      <c r="E236" t="inlineStr">
        <is>
          <t>KARLSHAMN</t>
        </is>
      </c>
      <c r="G236" t="n">
        <v>2.1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682-2022</t>
        </is>
      </c>
      <c r="B237" s="1" t="n">
        <v>44568</v>
      </c>
      <c r="C237" s="1" t="n">
        <v>45175</v>
      </c>
      <c r="D237" t="inlineStr">
        <is>
          <t>BLEKINGE LÄN</t>
        </is>
      </c>
      <c r="E237" t="inlineStr">
        <is>
          <t>KARLSHAMN</t>
        </is>
      </c>
      <c r="G237" t="n">
        <v>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686-2022</t>
        </is>
      </c>
      <c r="B238" s="1" t="n">
        <v>44568</v>
      </c>
      <c r="C238" s="1" t="n">
        <v>45175</v>
      </c>
      <c r="D238" t="inlineStr">
        <is>
          <t>BLEKINGE LÄN</t>
        </is>
      </c>
      <c r="E238" t="inlineStr">
        <is>
          <t>KARLSHAMN</t>
        </is>
      </c>
      <c r="G238" t="n">
        <v>1.7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1766-2022</t>
        </is>
      </c>
      <c r="B239" s="1" t="n">
        <v>44574</v>
      </c>
      <c r="C239" s="1" t="n">
        <v>45175</v>
      </c>
      <c r="D239" t="inlineStr">
        <is>
          <t>BLEKINGE LÄN</t>
        </is>
      </c>
      <c r="E239" t="inlineStr">
        <is>
          <t>KARLSHAMN</t>
        </is>
      </c>
      <c r="G239" t="n">
        <v>1.3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2490-2022</t>
        </is>
      </c>
      <c r="B240" s="1" t="n">
        <v>44579</v>
      </c>
      <c r="C240" s="1" t="n">
        <v>45175</v>
      </c>
      <c r="D240" t="inlineStr">
        <is>
          <t>BLEKINGE LÄN</t>
        </is>
      </c>
      <c r="E240" t="inlineStr">
        <is>
          <t>KARLSHAMN</t>
        </is>
      </c>
      <c r="G240" t="n">
        <v>1.2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2492-2022</t>
        </is>
      </c>
      <c r="B241" s="1" t="n">
        <v>44579</v>
      </c>
      <c r="C241" s="1" t="n">
        <v>45175</v>
      </c>
      <c r="D241" t="inlineStr">
        <is>
          <t>BLEKINGE LÄN</t>
        </is>
      </c>
      <c r="E241" t="inlineStr">
        <is>
          <t>KARLSHAMN</t>
        </is>
      </c>
      <c r="G241" t="n">
        <v>2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2659-2022</t>
        </is>
      </c>
      <c r="B242" s="1" t="n">
        <v>44580</v>
      </c>
      <c r="C242" s="1" t="n">
        <v>45175</v>
      </c>
      <c r="D242" t="inlineStr">
        <is>
          <t>BLEKINGE LÄN</t>
        </is>
      </c>
      <c r="E242" t="inlineStr">
        <is>
          <t>KARLSHAMN</t>
        </is>
      </c>
      <c r="G242" t="n">
        <v>2.8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2974-2022</t>
        </is>
      </c>
      <c r="B243" s="1" t="n">
        <v>44581</v>
      </c>
      <c r="C243" s="1" t="n">
        <v>45175</v>
      </c>
      <c r="D243" t="inlineStr">
        <is>
          <t>BLEKINGE LÄN</t>
        </is>
      </c>
      <c r="E243" t="inlineStr">
        <is>
          <t>KARLSHAMN</t>
        </is>
      </c>
      <c r="G243" t="n">
        <v>1.9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3148-2022</t>
        </is>
      </c>
      <c r="B244" s="1" t="n">
        <v>44582</v>
      </c>
      <c r="C244" s="1" t="n">
        <v>45175</v>
      </c>
      <c r="D244" t="inlineStr">
        <is>
          <t>BLEKINGE LÄN</t>
        </is>
      </c>
      <c r="E244" t="inlineStr">
        <is>
          <t>KARLSHAMN</t>
        </is>
      </c>
      <c r="G244" t="n">
        <v>0.4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3820-2022</t>
        </is>
      </c>
      <c r="B245" s="1" t="n">
        <v>44586</v>
      </c>
      <c r="C245" s="1" t="n">
        <v>45175</v>
      </c>
      <c r="D245" t="inlineStr">
        <is>
          <t>BLEKINGE LÄN</t>
        </is>
      </c>
      <c r="E245" t="inlineStr">
        <is>
          <t>KARLSHAMN</t>
        </is>
      </c>
      <c r="G245" t="n">
        <v>12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6434-2022</t>
        </is>
      </c>
      <c r="B246" s="1" t="n">
        <v>44601</v>
      </c>
      <c r="C246" s="1" t="n">
        <v>45175</v>
      </c>
      <c r="D246" t="inlineStr">
        <is>
          <t>BLEKINGE LÄN</t>
        </is>
      </c>
      <c r="E246" t="inlineStr">
        <is>
          <t>KARLSHAMN</t>
        </is>
      </c>
      <c r="G246" t="n">
        <v>1.2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7355-2022</t>
        </is>
      </c>
      <c r="B247" s="1" t="n">
        <v>44606</v>
      </c>
      <c r="C247" s="1" t="n">
        <v>45175</v>
      </c>
      <c r="D247" t="inlineStr">
        <is>
          <t>BLEKINGE LÄN</t>
        </is>
      </c>
      <c r="E247" t="inlineStr">
        <is>
          <t>KARLSHAMN</t>
        </is>
      </c>
      <c r="G247" t="n">
        <v>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10525-2022</t>
        </is>
      </c>
      <c r="B248" s="1" t="n">
        <v>44623</v>
      </c>
      <c r="C248" s="1" t="n">
        <v>45175</v>
      </c>
      <c r="D248" t="inlineStr">
        <is>
          <t>BLEKINGE LÄN</t>
        </is>
      </c>
      <c r="E248" t="inlineStr">
        <is>
          <t>KARLSHAMN</t>
        </is>
      </c>
      <c r="G248" t="n">
        <v>5.8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12971-2022</t>
        </is>
      </c>
      <c r="B249" s="1" t="n">
        <v>44643</v>
      </c>
      <c r="C249" s="1" t="n">
        <v>45175</v>
      </c>
      <c r="D249" t="inlineStr">
        <is>
          <t>BLEKINGE LÄN</t>
        </is>
      </c>
      <c r="E249" t="inlineStr">
        <is>
          <t>KARLSHAMN</t>
        </is>
      </c>
      <c r="F249" t="inlineStr">
        <is>
          <t>Sveaskog</t>
        </is>
      </c>
      <c r="G249" t="n">
        <v>2.9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13847-2022</t>
        </is>
      </c>
      <c r="B250" s="1" t="n">
        <v>44649</v>
      </c>
      <c r="C250" s="1" t="n">
        <v>45175</v>
      </c>
      <c r="D250" t="inlineStr">
        <is>
          <t>BLEKINGE LÄN</t>
        </is>
      </c>
      <c r="E250" t="inlineStr">
        <is>
          <t>KARLSHAMN</t>
        </is>
      </c>
      <c r="G250" t="n">
        <v>1.7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15444-2022</t>
        </is>
      </c>
      <c r="B251" s="1" t="n">
        <v>44660</v>
      </c>
      <c r="C251" s="1" t="n">
        <v>45175</v>
      </c>
      <c r="D251" t="inlineStr">
        <is>
          <t>BLEKINGE LÄN</t>
        </is>
      </c>
      <c r="E251" t="inlineStr">
        <is>
          <t>KARLSHAMN</t>
        </is>
      </c>
      <c r="F251" t="inlineStr">
        <is>
          <t>Kommuner</t>
        </is>
      </c>
      <c r="G251" t="n">
        <v>1.3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18517-2022</t>
        </is>
      </c>
      <c r="B252" s="1" t="n">
        <v>44686</v>
      </c>
      <c r="C252" s="1" t="n">
        <v>45175</v>
      </c>
      <c r="D252" t="inlineStr">
        <is>
          <t>BLEKINGE LÄN</t>
        </is>
      </c>
      <c r="E252" t="inlineStr">
        <is>
          <t>KARLSHAMN</t>
        </is>
      </c>
      <c r="G252" t="n">
        <v>4.1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18902-2022</t>
        </is>
      </c>
      <c r="B253" s="1" t="n">
        <v>44690</v>
      </c>
      <c r="C253" s="1" t="n">
        <v>45175</v>
      </c>
      <c r="D253" t="inlineStr">
        <is>
          <t>BLEKINGE LÄN</t>
        </is>
      </c>
      <c r="E253" t="inlineStr">
        <is>
          <t>KARLSHAMN</t>
        </is>
      </c>
      <c r="G253" t="n">
        <v>3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23335-2022</t>
        </is>
      </c>
      <c r="B254" s="1" t="n">
        <v>44720</v>
      </c>
      <c r="C254" s="1" t="n">
        <v>45175</v>
      </c>
      <c r="D254" t="inlineStr">
        <is>
          <t>BLEKINGE LÄN</t>
        </is>
      </c>
      <c r="E254" t="inlineStr">
        <is>
          <t>KARLSHAMN</t>
        </is>
      </c>
      <c r="G254" t="n">
        <v>2.8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24880-2022</t>
        </is>
      </c>
      <c r="B255" s="1" t="n">
        <v>44728</v>
      </c>
      <c r="C255" s="1" t="n">
        <v>45175</v>
      </c>
      <c r="D255" t="inlineStr">
        <is>
          <t>BLEKINGE LÄN</t>
        </is>
      </c>
      <c r="E255" t="inlineStr">
        <is>
          <t>KARLSHAMN</t>
        </is>
      </c>
      <c r="G255" t="n">
        <v>1.7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27408-2022</t>
        </is>
      </c>
      <c r="B256" s="1" t="n">
        <v>44742</v>
      </c>
      <c r="C256" s="1" t="n">
        <v>45175</v>
      </c>
      <c r="D256" t="inlineStr">
        <is>
          <t>BLEKINGE LÄN</t>
        </is>
      </c>
      <c r="E256" t="inlineStr">
        <is>
          <t>KARLSHAMN</t>
        </is>
      </c>
      <c r="G256" t="n">
        <v>5.4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27409-2022</t>
        </is>
      </c>
      <c r="B257" s="1" t="n">
        <v>44742</v>
      </c>
      <c r="C257" s="1" t="n">
        <v>45175</v>
      </c>
      <c r="D257" t="inlineStr">
        <is>
          <t>BLEKINGE LÄN</t>
        </is>
      </c>
      <c r="E257" t="inlineStr">
        <is>
          <t>KARLSHAMN</t>
        </is>
      </c>
      <c r="G257" t="n">
        <v>3.1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27698-2022</t>
        </is>
      </c>
      <c r="B258" s="1" t="n">
        <v>44743</v>
      </c>
      <c r="C258" s="1" t="n">
        <v>45175</v>
      </c>
      <c r="D258" t="inlineStr">
        <is>
          <t>BLEKINGE LÄN</t>
        </is>
      </c>
      <c r="E258" t="inlineStr">
        <is>
          <t>KARLSHAMN</t>
        </is>
      </c>
      <c r="F258" t="inlineStr">
        <is>
          <t>Kommuner</t>
        </is>
      </c>
      <c r="G258" t="n">
        <v>0.8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30302-2022</t>
        </is>
      </c>
      <c r="B259" s="1" t="n">
        <v>44760</v>
      </c>
      <c r="C259" s="1" t="n">
        <v>45175</v>
      </c>
      <c r="D259" t="inlineStr">
        <is>
          <t>BLEKINGE LÄN</t>
        </is>
      </c>
      <c r="E259" t="inlineStr">
        <is>
          <t>KARLSHAMN</t>
        </is>
      </c>
      <c r="G259" t="n">
        <v>4.6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30850-2022</t>
        </is>
      </c>
      <c r="B260" s="1" t="n">
        <v>44766</v>
      </c>
      <c r="C260" s="1" t="n">
        <v>45175</v>
      </c>
      <c r="D260" t="inlineStr">
        <is>
          <t>BLEKINGE LÄN</t>
        </is>
      </c>
      <c r="E260" t="inlineStr">
        <is>
          <t>KARLSHAMN</t>
        </is>
      </c>
      <c r="G260" t="n">
        <v>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31662-2022</t>
        </is>
      </c>
      <c r="B261" s="1" t="n">
        <v>44776</v>
      </c>
      <c r="C261" s="1" t="n">
        <v>45175</v>
      </c>
      <c r="D261" t="inlineStr">
        <is>
          <t>BLEKINGE LÄN</t>
        </is>
      </c>
      <c r="E261" t="inlineStr">
        <is>
          <t>KARLSHAMN</t>
        </is>
      </c>
      <c r="G261" t="n">
        <v>2.2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34660-2022</t>
        </is>
      </c>
      <c r="B262" s="1" t="n">
        <v>44795</v>
      </c>
      <c r="C262" s="1" t="n">
        <v>45175</v>
      </c>
      <c r="D262" t="inlineStr">
        <is>
          <t>BLEKINGE LÄN</t>
        </is>
      </c>
      <c r="E262" t="inlineStr">
        <is>
          <t>KARLSHAMN</t>
        </is>
      </c>
      <c r="G262" t="n">
        <v>4.4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35052-2022</t>
        </is>
      </c>
      <c r="B263" s="1" t="n">
        <v>44796</v>
      </c>
      <c r="C263" s="1" t="n">
        <v>45175</v>
      </c>
      <c r="D263" t="inlineStr">
        <is>
          <t>BLEKINGE LÄN</t>
        </is>
      </c>
      <c r="E263" t="inlineStr">
        <is>
          <t>KARLSHAMN</t>
        </is>
      </c>
      <c r="G263" t="n">
        <v>3.9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35271-2022</t>
        </is>
      </c>
      <c r="B264" s="1" t="n">
        <v>44797</v>
      </c>
      <c r="C264" s="1" t="n">
        <v>45175</v>
      </c>
      <c r="D264" t="inlineStr">
        <is>
          <t>BLEKINGE LÄN</t>
        </is>
      </c>
      <c r="E264" t="inlineStr">
        <is>
          <t>KARLSHAMN</t>
        </is>
      </c>
      <c r="G264" t="n">
        <v>7.9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35081-2022</t>
        </is>
      </c>
      <c r="B265" s="1" t="n">
        <v>44797</v>
      </c>
      <c r="C265" s="1" t="n">
        <v>45175</v>
      </c>
      <c r="D265" t="inlineStr">
        <is>
          <t>BLEKINGE LÄN</t>
        </is>
      </c>
      <c r="E265" t="inlineStr">
        <is>
          <t>KARLSHAMN</t>
        </is>
      </c>
      <c r="G265" t="n">
        <v>3.7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38793-2022</t>
        </is>
      </c>
      <c r="B266" s="1" t="n">
        <v>44816</v>
      </c>
      <c r="C266" s="1" t="n">
        <v>45175</v>
      </c>
      <c r="D266" t="inlineStr">
        <is>
          <t>BLEKINGE LÄN</t>
        </is>
      </c>
      <c r="E266" t="inlineStr">
        <is>
          <t>KARLSHAMN</t>
        </is>
      </c>
      <c r="G266" t="n">
        <v>1.1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40569-2022</t>
        </is>
      </c>
      <c r="B267" s="1" t="n">
        <v>44823</v>
      </c>
      <c r="C267" s="1" t="n">
        <v>45175</v>
      </c>
      <c r="D267" t="inlineStr">
        <is>
          <t>BLEKINGE LÄN</t>
        </is>
      </c>
      <c r="E267" t="inlineStr">
        <is>
          <t>KARLSHAMN</t>
        </is>
      </c>
      <c r="G267" t="n">
        <v>6.5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41994-2022</t>
        </is>
      </c>
      <c r="B268" s="1" t="n">
        <v>44827</v>
      </c>
      <c r="C268" s="1" t="n">
        <v>45175</v>
      </c>
      <c r="D268" t="inlineStr">
        <is>
          <t>BLEKINGE LÄN</t>
        </is>
      </c>
      <c r="E268" t="inlineStr">
        <is>
          <t>KARLSHAMN</t>
        </is>
      </c>
      <c r="G268" t="n">
        <v>6.6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45566-2022</t>
        </is>
      </c>
      <c r="B269" s="1" t="n">
        <v>44845</v>
      </c>
      <c r="C269" s="1" t="n">
        <v>45175</v>
      </c>
      <c r="D269" t="inlineStr">
        <is>
          <t>BLEKINGE LÄN</t>
        </is>
      </c>
      <c r="E269" t="inlineStr">
        <is>
          <t>KARLSHAMN</t>
        </is>
      </c>
      <c r="G269" t="n">
        <v>0.2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49574-2022</t>
        </is>
      </c>
      <c r="B270" s="1" t="n">
        <v>44862</v>
      </c>
      <c r="C270" s="1" t="n">
        <v>45175</v>
      </c>
      <c r="D270" t="inlineStr">
        <is>
          <t>BLEKINGE LÄN</t>
        </is>
      </c>
      <c r="E270" t="inlineStr">
        <is>
          <t>KARLSHAMN</t>
        </is>
      </c>
      <c r="F270" t="inlineStr">
        <is>
          <t>Sveaskog</t>
        </is>
      </c>
      <c r="G270" t="n">
        <v>3.4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53179-2022</t>
        </is>
      </c>
      <c r="B271" s="1" t="n">
        <v>44876</v>
      </c>
      <c r="C271" s="1" t="n">
        <v>45175</v>
      </c>
      <c r="D271" t="inlineStr">
        <is>
          <t>BLEKINGE LÄN</t>
        </is>
      </c>
      <c r="E271" t="inlineStr">
        <is>
          <t>KARLSHAMN</t>
        </is>
      </c>
      <c r="G271" t="n">
        <v>5.6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57796-2022</t>
        </is>
      </c>
      <c r="B272" s="1" t="n">
        <v>44897</v>
      </c>
      <c r="C272" s="1" t="n">
        <v>45175</v>
      </c>
      <c r="D272" t="inlineStr">
        <is>
          <t>BLEKINGE LÄN</t>
        </is>
      </c>
      <c r="E272" t="inlineStr">
        <is>
          <t>KARLSHAMN</t>
        </is>
      </c>
      <c r="G272" t="n">
        <v>0.9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57800-2022</t>
        </is>
      </c>
      <c r="B273" s="1" t="n">
        <v>44897</v>
      </c>
      <c r="C273" s="1" t="n">
        <v>45175</v>
      </c>
      <c r="D273" t="inlineStr">
        <is>
          <t>BLEKINGE LÄN</t>
        </is>
      </c>
      <c r="E273" t="inlineStr">
        <is>
          <t>KARLSHAMN</t>
        </is>
      </c>
      <c r="G273" t="n">
        <v>4.7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58786-2022</t>
        </is>
      </c>
      <c r="B274" s="1" t="n">
        <v>44903</v>
      </c>
      <c r="C274" s="1" t="n">
        <v>45175</v>
      </c>
      <c r="D274" t="inlineStr">
        <is>
          <t>BLEKINGE LÄN</t>
        </is>
      </c>
      <c r="E274" t="inlineStr">
        <is>
          <t>KARLSHAMN</t>
        </is>
      </c>
      <c r="G274" t="n">
        <v>6.8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62378-2022</t>
        </is>
      </c>
      <c r="B275" s="1" t="n">
        <v>44923</v>
      </c>
      <c r="C275" s="1" t="n">
        <v>45175</v>
      </c>
      <c r="D275" t="inlineStr">
        <is>
          <t>BLEKINGE LÄN</t>
        </is>
      </c>
      <c r="E275" t="inlineStr">
        <is>
          <t>KARLSHAMN</t>
        </is>
      </c>
      <c r="G275" t="n">
        <v>1.2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62380-2022</t>
        </is>
      </c>
      <c r="B276" s="1" t="n">
        <v>44923</v>
      </c>
      <c r="C276" s="1" t="n">
        <v>45175</v>
      </c>
      <c r="D276" t="inlineStr">
        <is>
          <t>BLEKINGE LÄN</t>
        </is>
      </c>
      <c r="E276" t="inlineStr">
        <is>
          <t>KARLSHAMN</t>
        </is>
      </c>
      <c r="G276" t="n">
        <v>0.8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1186-2023</t>
        </is>
      </c>
      <c r="B277" s="1" t="n">
        <v>44930</v>
      </c>
      <c r="C277" s="1" t="n">
        <v>45175</v>
      </c>
      <c r="D277" t="inlineStr">
        <is>
          <t>BLEKINGE LÄN</t>
        </is>
      </c>
      <c r="E277" t="inlineStr">
        <is>
          <t>KARLSHAMN</t>
        </is>
      </c>
      <c r="G277" t="n">
        <v>2.5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746-2023</t>
        </is>
      </c>
      <c r="B278" s="1" t="n">
        <v>44931</v>
      </c>
      <c r="C278" s="1" t="n">
        <v>45175</v>
      </c>
      <c r="D278" t="inlineStr">
        <is>
          <t>BLEKINGE LÄN</t>
        </is>
      </c>
      <c r="E278" t="inlineStr">
        <is>
          <t>KARLSHAMN</t>
        </is>
      </c>
      <c r="G278" t="n">
        <v>8.9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2065-2023</t>
        </is>
      </c>
      <c r="B279" s="1" t="n">
        <v>44939</v>
      </c>
      <c r="C279" s="1" t="n">
        <v>45175</v>
      </c>
      <c r="D279" t="inlineStr">
        <is>
          <t>BLEKINGE LÄN</t>
        </is>
      </c>
      <c r="E279" t="inlineStr">
        <is>
          <t>KARLSHAMN</t>
        </is>
      </c>
      <c r="G279" t="n">
        <v>2.3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2059-2023</t>
        </is>
      </c>
      <c r="B280" s="1" t="n">
        <v>44939</v>
      </c>
      <c r="C280" s="1" t="n">
        <v>45175</v>
      </c>
      <c r="D280" t="inlineStr">
        <is>
          <t>BLEKINGE LÄN</t>
        </is>
      </c>
      <c r="E280" t="inlineStr">
        <is>
          <t>KARLSHAMN</t>
        </is>
      </c>
      <c r="G280" t="n">
        <v>6.9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2567-2023</t>
        </is>
      </c>
      <c r="B281" s="1" t="n">
        <v>44943</v>
      </c>
      <c r="C281" s="1" t="n">
        <v>45175</v>
      </c>
      <c r="D281" t="inlineStr">
        <is>
          <t>BLEKINGE LÄN</t>
        </is>
      </c>
      <c r="E281" t="inlineStr">
        <is>
          <t>KARLSHAMN</t>
        </is>
      </c>
      <c r="G281" t="n">
        <v>1.7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2564-2023</t>
        </is>
      </c>
      <c r="B282" s="1" t="n">
        <v>44943</v>
      </c>
      <c r="C282" s="1" t="n">
        <v>45175</v>
      </c>
      <c r="D282" t="inlineStr">
        <is>
          <t>BLEKINGE LÄN</t>
        </is>
      </c>
      <c r="E282" t="inlineStr">
        <is>
          <t>KARLSHAMN</t>
        </is>
      </c>
      <c r="G282" t="n">
        <v>1.6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4444-2023</t>
        </is>
      </c>
      <c r="B283" s="1" t="n">
        <v>44951</v>
      </c>
      <c r="C283" s="1" t="n">
        <v>45175</v>
      </c>
      <c r="D283" t="inlineStr">
        <is>
          <t>BLEKINGE LÄN</t>
        </is>
      </c>
      <c r="E283" t="inlineStr">
        <is>
          <t>KARLSHAMN</t>
        </is>
      </c>
      <c r="G283" t="n">
        <v>4.2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4097-2023</t>
        </is>
      </c>
      <c r="B284" s="1" t="n">
        <v>44952</v>
      </c>
      <c r="C284" s="1" t="n">
        <v>45175</v>
      </c>
      <c r="D284" t="inlineStr">
        <is>
          <t>BLEKINGE LÄN</t>
        </is>
      </c>
      <c r="E284" t="inlineStr">
        <is>
          <t>KARLSHAMN</t>
        </is>
      </c>
      <c r="G284" t="n">
        <v>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4120-2023</t>
        </is>
      </c>
      <c r="B285" s="1" t="n">
        <v>44952</v>
      </c>
      <c r="C285" s="1" t="n">
        <v>45175</v>
      </c>
      <c r="D285" t="inlineStr">
        <is>
          <t>BLEKINGE LÄN</t>
        </is>
      </c>
      <c r="E285" t="inlineStr">
        <is>
          <t>KARLSHAMN</t>
        </is>
      </c>
      <c r="G285" t="n">
        <v>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4119-2023</t>
        </is>
      </c>
      <c r="B286" s="1" t="n">
        <v>44952</v>
      </c>
      <c r="C286" s="1" t="n">
        <v>45175</v>
      </c>
      <c r="D286" t="inlineStr">
        <is>
          <t>BLEKINGE LÄN</t>
        </is>
      </c>
      <c r="E286" t="inlineStr">
        <is>
          <t>KARLSHAMN</t>
        </is>
      </c>
      <c r="G286" t="n">
        <v>0.8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4096-2023</t>
        </is>
      </c>
      <c r="B287" s="1" t="n">
        <v>44952</v>
      </c>
      <c r="C287" s="1" t="n">
        <v>45175</v>
      </c>
      <c r="D287" t="inlineStr">
        <is>
          <t>BLEKINGE LÄN</t>
        </is>
      </c>
      <c r="E287" t="inlineStr">
        <is>
          <t>KARLSHAMN</t>
        </is>
      </c>
      <c r="G287" t="n">
        <v>4.2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4121-2023</t>
        </is>
      </c>
      <c r="B288" s="1" t="n">
        <v>44952</v>
      </c>
      <c r="C288" s="1" t="n">
        <v>45175</v>
      </c>
      <c r="D288" t="inlineStr">
        <is>
          <t>BLEKINGE LÄN</t>
        </is>
      </c>
      <c r="E288" t="inlineStr">
        <is>
          <t>KARLSHAMN</t>
        </is>
      </c>
      <c r="G288" t="n">
        <v>0.5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5437-2023</t>
        </is>
      </c>
      <c r="B289" s="1" t="n">
        <v>44959</v>
      </c>
      <c r="C289" s="1" t="n">
        <v>45175</v>
      </c>
      <c r="D289" t="inlineStr">
        <is>
          <t>BLEKINGE LÄN</t>
        </is>
      </c>
      <c r="E289" t="inlineStr">
        <is>
          <t>KARLSHAMN</t>
        </is>
      </c>
      <c r="G289" t="n">
        <v>12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5746-2023</t>
        </is>
      </c>
      <c r="B290" s="1" t="n">
        <v>44962</v>
      </c>
      <c r="C290" s="1" t="n">
        <v>45175</v>
      </c>
      <c r="D290" t="inlineStr">
        <is>
          <t>BLEKINGE LÄN</t>
        </is>
      </c>
      <c r="E290" t="inlineStr">
        <is>
          <t>KARLSHAMN</t>
        </is>
      </c>
      <c r="G290" t="n">
        <v>6.8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8098-2023</t>
        </is>
      </c>
      <c r="B291" s="1" t="n">
        <v>44970</v>
      </c>
      <c r="C291" s="1" t="n">
        <v>45175</v>
      </c>
      <c r="D291" t="inlineStr">
        <is>
          <t>BLEKINGE LÄN</t>
        </is>
      </c>
      <c r="E291" t="inlineStr">
        <is>
          <t>KARLSHAMN</t>
        </is>
      </c>
      <c r="G291" t="n">
        <v>2.1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7356-2023</t>
        </is>
      </c>
      <c r="B292" s="1" t="n">
        <v>44971</v>
      </c>
      <c r="C292" s="1" t="n">
        <v>45175</v>
      </c>
      <c r="D292" t="inlineStr">
        <is>
          <t>BLEKINGE LÄN</t>
        </is>
      </c>
      <c r="E292" t="inlineStr">
        <is>
          <t>KARLSHAMN</t>
        </is>
      </c>
      <c r="F292" t="inlineStr">
        <is>
          <t>Sveaskog</t>
        </is>
      </c>
      <c r="G292" t="n">
        <v>2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8934-2023</t>
        </is>
      </c>
      <c r="B293" s="1" t="n">
        <v>44979</v>
      </c>
      <c r="C293" s="1" t="n">
        <v>45175</v>
      </c>
      <c r="D293" t="inlineStr">
        <is>
          <t>BLEKINGE LÄN</t>
        </is>
      </c>
      <c r="E293" t="inlineStr">
        <is>
          <t>KARLSHAMN</t>
        </is>
      </c>
      <c r="G293" t="n">
        <v>1.4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9319-2023</t>
        </is>
      </c>
      <c r="B294" s="1" t="n">
        <v>44980</v>
      </c>
      <c r="C294" s="1" t="n">
        <v>45175</v>
      </c>
      <c r="D294" t="inlineStr">
        <is>
          <t>BLEKINGE LÄN</t>
        </is>
      </c>
      <c r="E294" t="inlineStr">
        <is>
          <t>KARLSHAMN</t>
        </is>
      </c>
      <c r="G294" t="n">
        <v>1.6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9394-2023</t>
        </is>
      </c>
      <c r="B295" s="1" t="n">
        <v>44981</v>
      </c>
      <c r="C295" s="1" t="n">
        <v>45175</v>
      </c>
      <c r="D295" t="inlineStr">
        <is>
          <t>BLEKINGE LÄN</t>
        </is>
      </c>
      <c r="E295" t="inlineStr">
        <is>
          <t>KARLSHAMN</t>
        </is>
      </c>
      <c r="F295" t="inlineStr">
        <is>
          <t>Sveaskog</t>
        </is>
      </c>
      <c r="G295" t="n">
        <v>12.5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9391-2023</t>
        </is>
      </c>
      <c r="B296" s="1" t="n">
        <v>44981</v>
      </c>
      <c r="C296" s="1" t="n">
        <v>45175</v>
      </c>
      <c r="D296" t="inlineStr">
        <is>
          <t>BLEKINGE LÄN</t>
        </is>
      </c>
      <c r="E296" t="inlineStr">
        <is>
          <t>KARLSHAMN</t>
        </is>
      </c>
      <c r="F296" t="inlineStr">
        <is>
          <t>Sveaskog</t>
        </is>
      </c>
      <c r="G296" t="n">
        <v>2.7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9605-2023</t>
        </is>
      </c>
      <c r="B297" s="1" t="n">
        <v>44983</v>
      </c>
      <c r="C297" s="1" t="n">
        <v>45175</v>
      </c>
      <c r="D297" t="inlineStr">
        <is>
          <t>BLEKINGE LÄN</t>
        </is>
      </c>
      <c r="E297" t="inlineStr">
        <is>
          <t>KARLSHAMN</t>
        </is>
      </c>
      <c r="G297" t="n">
        <v>0.8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10263-2023</t>
        </is>
      </c>
      <c r="B298" s="1" t="n">
        <v>44986</v>
      </c>
      <c r="C298" s="1" t="n">
        <v>45175</v>
      </c>
      <c r="D298" t="inlineStr">
        <is>
          <t>BLEKINGE LÄN</t>
        </is>
      </c>
      <c r="E298" t="inlineStr">
        <is>
          <t>KARLSHAMN</t>
        </is>
      </c>
      <c r="G298" t="n">
        <v>2.8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13654-2023</t>
        </is>
      </c>
      <c r="B299" s="1" t="n">
        <v>45006</v>
      </c>
      <c r="C299" s="1" t="n">
        <v>45175</v>
      </c>
      <c r="D299" t="inlineStr">
        <is>
          <t>BLEKINGE LÄN</t>
        </is>
      </c>
      <c r="E299" t="inlineStr">
        <is>
          <t>KARLSHAMN</t>
        </is>
      </c>
      <c r="G299" t="n">
        <v>1.8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16897-2023</t>
        </is>
      </c>
      <c r="B300" s="1" t="n">
        <v>45028</v>
      </c>
      <c r="C300" s="1" t="n">
        <v>45175</v>
      </c>
      <c r="D300" t="inlineStr">
        <is>
          <t>BLEKINGE LÄN</t>
        </is>
      </c>
      <c r="E300" t="inlineStr">
        <is>
          <t>KARLSHAMN</t>
        </is>
      </c>
      <c r="G300" t="n">
        <v>1.9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16530-2023</t>
        </is>
      </c>
      <c r="B301" s="1" t="n">
        <v>45029</v>
      </c>
      <c r="C301" s="1" t="n">
        <v>45175</v>
      </c>
      <c r="D301" t="inlineStr">
        <is>
          <t>BLEKINGE LÄN</t>
        </is>
      </c>
      <c r="E301" t="inlineStr">
        <is>
          <t>KARLSHAMN</t>
        </is>
      </c>
      <c r="G301" t="n">
        <v>2.7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17440-2023</t>
        </is>
      </c>
      <c r="B302" s="1" t="n">
        <v>45035</v>
      </c>
      <c r="C302" s="1" t="n">
        <v>45175</v>
      </c>
      <c r="D302" t="inlineStr">
        <is>
          <t>BLEKINGE LÄN</t>
        </is>
      </c>
      <c r="E302" t="inlineStr">
        <is>
          <t>KARLSHAMN</t>
        </is>
      </c>
      <c r="G302" t="n">
        <v>0.7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17634-2023</t>
        </is>
      </c>
      <c r="B303" s="1" t="n">
        <v>45036</v>
      </c>
      <c r="C303" s="1" t="n">
        <v>45175</v>
      </c>
      <c r="D303" t="inlineStr">
        <is>
          <t>BLEKINGE LÄN</t>
        </is>
      </c>
      <c r="E303" t="inlineStr">
        <is>
          <t>KARLSHAMN</t>
        </is>
      </c>
      <c r="G303" t="n">
        <v>1.4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17633-2023</t>
        </is>
      </c>
      <c r="B304" s="1" t="n">
        <v>45036</v>
      </c>
      <c r="C304" s="1" t="n">
        <v>45175</v>
      </c>
      <c r="D304" t="inlineStr">
        <is>
          <t>BLEKINGE LÄN</t>
        </is>
      </c>
      <c r="E304" t="inlineStr">
        <is>
          <t>KARLSHAMN</t>
        </is>
      </c>
      <c r="G304" t="n">
        <v>3.7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17639-2023</t>
        </is>
      </c>
      <c r="B305" s="1" t="n">
        <v>45036</v>
      </c>
      <c r="C305" s="1" t="n">
        <v>45175</v>
      </c>
      <c r="D305" t="inlineStr">
        <is>
          <t>BLEKINGE LÄN</t>
        </is>
      </c>
      <c r="E305" t="inlineStr">
        <is>
          <t>KARLSHAMN</t>
        </is>
      </c>
      <c r="G305" t="n">
        <v>4.9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18095-2023</t>
        </is>
      </c>
      <c r="B306" s="1" t="n">
        <v>45037</v>
      </c>
      <c r="C306" s="1" t="n">
        <v>45175</v>
      </c>
      <c r="D306" t="inlineStr">
        <is>
          <t>BLEKINGE LÄN</t>
        </is>
      </c>
      <c r="E306" t="inlineStr">
        <is>
          <t>KARLSHAMN</t>
        </is>
      </c>
      <c r="G306" t="n">
        <v>4.3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21811-2023</t>
        </is>
      </c>
      <c r="B307" s="1" t="n">
        <v>45068</v>
      </c>
      <c r="C307" s="1" t="n">
        <v>45175</v>
      </c>
      <c r="D307" t="inlineStr">
        <is>
          <t>BLEKINGE LÄN</t>
        </is>
      </c>
      <c r="E307" t="inlineStr">
        <is>
          <t>KARLSHAMN</t>
        </is>
      </c>
      <c r="F307" t="inlineStr">
        <is>
          <t>Kommuner</t>
        </is>
      </c>
      <c r="G307" t="n">
        <v>1.2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22879-2023</t>
        </is>
      </c>
      <c r="B308" s="1" t="n">
        <v>45072</v>
      </c>
      <c r="C308" s="1" t="n">
        <v>45175</v>
      </c>
      <c r="D308" t="inlineStr">
        <is>
          <t>BLEKINGE LÄN</t>
        </is>
      </c>
      <c r="E308" t="inlineStr">
        <is>
          <t>KARLSHAMN</t>
        </is>
      </c>
      <c r="G308" t="n">
        <v>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23843-2023</t>
        </is>
      </c>
      <c r="B309" s="1" t="n">
        <v>45075</v>
      </c>
      <c r="C309" s="1" t="n">
        <v>45175</v>
      </c>
      <c r="D309" t="inlineStr">
        <is>
          <t>BLEKINGE LÄN</t>
        </is>
      </c>
      <c r="E309" t="inlineStr">
        <is>
          <t>KARLSHAMN</t>
        </is>
      </c>
      <c r="G309" t="n">
        <v>8.699999999999999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24279-2023</t>
        </is>
      </c>
      <c r="B310" s="1" t="n">
        <v>45079</v>
      </c>
      <c r="C310" s="1" t="n">
        <v>45175</v>
      </c>
      <c r="D310" t="inlineStr">
        <is>
          <t>BLEKINGE LÄN</t>
        </is>
      </c>
      <c r="E310" t="inlineStr">
        <is>
          <t>KARLSHAMN</t>
        </is>
      </c>
      <c r="G310" t="n">
        <v>2.8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24280-2023</t>
        </is>
      </c>
      <c r="B311" s="1" t="n">
        <v>45079</v>
      </c>
      <c r="C311" s="1" t="n">
        <v>45175</v>
      </c>
      <c r="D311" t="inlineStr">
        <is>
          <t>BLEKINGE LÄN</t>
        </is>
      </c>
      <c r="E311" t="inlineStr">
        <is>
          <t>KARLSHAMN</t>
        </is>
      </c>
      <c r="G311" t="n">
        <v>0.9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26041-2023</t>
        </is>
      </c>
      <c r="B312" s="1" t="n">
        <v>45091</v>
      </c>
      <c r="C312" s="1" t="n">
        <v>45175</v>
      </c>
      <c r="D312" t="inlineStr">
        <is>
          <t>BLEKINGE LÄN</t>
        </is>
      </c>
      <c r="E312" t="inlineStr">
        <is>
          <t>KARLSHAMN</t>
        </is>
      </c>
      <c r="G312" t="n">
        <v>2.9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31394-2023</t>
        </is>
      </c>
      <c r="B313" s="1" t="n">
        <v>45104</v>
      </c>
      <c r="C313" s="1" t="n">
        <v>45175</v>
      </c>
      <c r="D313" t="inlineStr">
        <is>
          <t>BLEKINGE LÄN</t>
        </is>
      </c>
      <c r="E313" t="inlineStr">
        <is>
          <t>KARLSHAMN</t>
        </is>
      </c>
      <c r="G313" t="n">
        <v>3.7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31389-2023</t>
        </is>
      </c>
      <c r="B314" s="1" t="n">
        <v>45104</v>
      </c>
      <c r="C314" s="1" t="n">
        <v>45175</v>
      </c>
      <c r="D314" t="inlineStr">
        <is>
          <t>BLEKINGE LÄN</t>
        </is>
      </c>
      <c r="E314" t="inlineStr">
        <is>
          <t>KARLSHAMN</t>
        </is>
      </c>
      <c r="G314" t="n">
        <v>1.4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29443-2023</t>
        </is>
      </c>
      <c r="B315" s="1" t="n">
        <v>45106</v>
      </c>
      <c r="C315" s="1" t="n">
        <v>45175</v>
      </c>
      <c r="D315" t="inlineStr">
        <is>
          <t>BLEKINGE LÄN</t>
        </is>
      </c>
      <c r="E315" t="inlineStr">
        <is>
          <t>KARLSHAMN</t>
        </is>
      </c>
      <c r="G315" t="n">
        <v>0.6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29441-2023</t>
        </is>
      </c>
      <c r="B316" s="1" t="n">
        <v>45106</v>
      </c>
      <c r="C316" s="1" t="n">
        <v>45175</v>
      </c>
      <c r="D316" t="inlineStr">
        <is>
          <t>BLEKINGE LÄN</t>
        </is>
      </c>
      <c r="E316" t="inlineStr">
        <is>
          <t>KARLSHAMN</t>
        </is>
      </c>
      <c r="G316" t="n">
        <v>0.7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29971-2023</t>
        </is>
      </c>
      <c r="B317" s="1" t="n">
        <v>45108</v>
      </c>
      <c r="C317" s="1" t="n">
        <v>45175</v>
      </c>
      <c r="D317" t="inlineStr">
        <is>
          <t>BLEKINGE LÄN</t>
        </is>
      </c>
      <c r="E317" t="inlineStr">
        <is>
          <t>KARLSHAMN</t>
        </is>
      </c>
      <c r="G317" t="n">
        <v>0.3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31263-2023</t>
        </is>
      </c>
      <c r="B318" s="1" t="n">
        <v>45114</v>
      </c>
      <c r="C318" s="1" t="n">
        <v>45175</v>
      </c>
      <c r="D318" t="inlineStr">
        <is>
          <t>BLEKINGE LÄN</t>
        </is>
      </c>
      <c r="E318" t="inlineStr">
        <is>
          <t>KARLSHAMN</t>
        </is>
      </c>
      <c r="G318" t="n">
        <v>5.1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31266-2023</t>
        </is>
      </c>
      <c r="B319" s="1" t="n">
        <v>45114</v>
      </c>
      <c r="C319" s="1" t="n">
        <v>45175</v>
      </c>
      <c r="D319" t="inlineStr">
        <is>
          <t>BLEKINGE LÄN</t>
        </is>
      </c>
      <c r="E319" t="inlineStr">
        <is>
          <t>KARLSHAMN</t>
        </is>
      </c>
      <c r="G319" t="n">
        <v>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33408-2023</t>
        </is>
      </c>
      <c r="B320" s="1" t="n">
        <v>45117</v>
      </c>
      <c r="C320" s="1" t="n">
        <v>45175</v>
      </c>
      <c r="D320" t="inlineStr">
        <is>
          <t>BLEKINGE LÄN</t>
        </is>
      </c>
      <c r="E320" t="inlineStr">
        <is>
          <t>KARLSHAMN</t>
        </is>
      </c>
      <c r="G320" t="n">
        <v>0.6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33544-2023</t>
        </is>
      </c>
      <c r="B321" s="1" t="n">
        <v>45118</v>
      </c>
      <c r="C321" s="1" t="n">
        <v>45175</v>
      </c>
      <c r="D321" t="inlineStr">
        <is>
          <t>BLEKINGE LÄN</t>
        </is>
      </c>
      <c r="E321" t="inlineStr">
        <is>
          <t>KARLSHAMN</t>
        </is>
      </c>
      <c r="G321" t="n">
        <v>2.6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33554-2023</t>
        </is>
      </c>
      <c r="B322" s="1" t="n">
        <v>45118</v>
      </c>
      <c r="C322" s="1" t="n">
        <v>45175</v>
      </c>
      <c r="D322" t="inlineStr">
        <is>
          <t>BLEKINGE LÄN</t>
        </is>
      </c>
      <c r="E322" t="inlineStr">
        <is>
          <t>KARLSHAMN</t>
        </is>
      </c>
      <c r="G322" t="n">
        <v>1.4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33552-2023</t>
        </is>
      </c>
      <c r="B323" s="1" t="n">
        <v>45118</v>
      </c>
      <c r="C323" s="1" t="n">
        <v>45175</v>
      </c>
      <c r="D323" t="inlineStr">
        <is>
          <t>BLEKINGE LÄN</t>
        </is>
      </c>
      <c r="E323" t="inlineStr">
        <is>
          <t>KARLSHAMN</t>
        </is>
      </c>
      <c r="G323" t="n">
        <v>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33635-2023</t>
        </is>
      </c>
      <c r="B324" s="1" t="n">
        <v>45119</v>
      </c>
      <c r="C324" s="1" t="n">
        <v>45175</v>
      </c>
      <c r="D324" t="inlineStr">
        <is>
          <t>BLEKINGE LÄN</t>
        </is>
      </c>
      <c r="E324" t="inlineStr">
        <is>
          <t>KARLSHAMN</t>
        </is>
      </c>
      <c r="G324" t="n">
        <v>1.9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33636-2023</t>
        </is>
      </c>
      <c r="B325" s="1" t="n">
        <v>45119</v>
      </c>
      <c r="C325" s="1" t="n">
        <v>45175</v>
      </c>
      <c r="D325" t="inlineStr">
        <is>
          <t>BLEKINGE LÄN</t>
        </is>
      </c>
      <c r="E325" t="inlineStr">
        <is>
          <t>KARLSHAMN</t>
        </is>
      </c>
      <c r="G325" t="n">
        <v>1.5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35832-2023</t>
        </is>
      </c>
      <c r="B326" s="1" t="n">
        <v>45148</v>
      </c>
      <c r="C326" s="1" t="n">
        <v>45175</v>
      </c>
      <c r="D326" t="inlineStr">
        <is>
          <t>BLEKINGE LÄN</t>
        </is>
      </c>
      <c r="E326" t="inlineStr">
        <is>
          <t>KARLSHAMN</t>
        </is>
      </c>
      <c r="G326" t="n">
        <v>2.7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36302-2023</t>
        </is>
      </c>
      <c r="B327" s="1" t="n">
        <v>45152</v>
      </c>
      <c r="C327" s="1" t="n">
        <v>45175</v>
      </c>
      <c r="D327" t="inlineStr">
        <is>
          <t>BLEKINGE LÄN</t>
        </is>
      </c>
      <c r="E327" t="inlineStr">
        <is>
          <t>KARLSHAMN</t>
        </is>
      </c>
      <c r="G327" t="n">
        <v>8.4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>
      <c r="A328" t="inlineStr">
        <is>
          <t>A 40310-2023</t>
        </is>
      </c>
      <c r="B328" s="1" t="n">
        <v>45169</v>
      </c>
      <c r="C328" s="1" t="n">
        <v>45175</v>
      </c>
      <c r="D328" t="inlineStr">
        <is>
          <t>BLEKINGE LÄN</t>
        </is>
      </c>
      <c r="E328" t="inlineStr">
        <is>
          <t>KARLSHAMN</t>
        </is>
      </c>
      <c r="G328" t="n">
        <v>3.9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2023-09-06T04:38:08Z</dcterms:created>
  <dcterms:modified xmlns:dcterms="http://purl.org/dc/terms/" xmlns:xsi="http://www.w3.org/2001/XMLSchema-instance" xsi:type="dcterms:W3CDTF">2023-09-06T04:38:09Z</dcterms:modified>
</cp:coreProperties>
</file>