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45182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40934-2020.xlsx")</f>
        <v/>
      </c>
      <c r="T2">
        <f>HYPERLINK("https://klasma.github.io/Logging_KARLSTAD/kartor/A 40934-2020.png")</f>
        <v/>
      </c>
      <c r="U2">
        <f>HYPERLINK("https://klasma.github.io/Logging_KARLSTAD/knärot/A 40934-2020.png")</f>
        <v/>
      </c>
      <c r="V2">
        <f>HYPERLINK("https://klasma.github.io/Logging_KARLSTAD/klagomål/A 40934-2020.docx")</f>
        <v/>
      </c>
      <c r="W2">
        <f>HYPERLINK("https://klasma.github.io/Logging_KARLSTAD/klagomålsmail/A 40934-2020.docx")</f>
        <v/>
      </c>
      <c r="X2">
        <f>HYPERLINK("https://klasma.github.io/Logging_KARLSTAD/tillsyn/A 40934-2020.docx")</f>
        <v/>
      </c>
      <c r="Y2">
        <f>HYPERLINK("https://klasma.github.io/Logging_KARLSTAD/tillsynsmail/A 40934-2020.docx")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45182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44469-2022.xlsx")</f>
        <v/>
      </c>
      <c r="T3">
        <f>HYPERLINK("https://klasma.github.io/Logging_KARLSTAD/kartor/A 44469-2022.png")</f>
        <v/>
      </c>
      <c r="V3">
        <f>HYPERLINK("https://klasma.github.io/Logging_KARLSTAD/klagomål/A 44469-2022.docx")</f>
        <v/>
      </c>
      <c r="W3">
        <f>HYPERLINK("https://klasma.github.io/Logging_KARLSTAD/klagomålsmail/A 44469-2022.docx")</f>
        <v/>
      </c>
      <c r="X3">
        <f>HYPERLINK("https://klasma.github.io/Logging_KARLSTAD/tillsyn/A 44469-2022.docx")</f>
        <v/>
      </c>
      <c r="Y3">
        <f>HYPERLINK("https://klasma.github.io/Logging_KARLSTAD/tillsynsmail/A 44469-2022.docx")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45182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43773-2020.xlsx")</f>
        <v/>
      </c>
      <c r="T4">
        <f>HYPERLINK("https://klasma.github.io/Logging_KARLSTAD/kartor/A 43773-2020.png")</f>
        <v/>
      </c>
      <c r="V4">
        <f>HYPERLINK("https://klasma.github.io/Logging_KARLSTAD/klagomål/A 43773-2020.docx")</f>
        <v/>
      </c>
      <c r="W4">
        <f>HYPERLINK("https://klasma.github.io/Logging_KARLSTAD/klagomålsmail/A 43773-2020.docx")</f>
        <v/>
      </c>
      <c r="X4">
        <f>HYPERLINK("https://klasma.github.io/Logging_KARLSTAD/tillsyn/A 43773-2020.docx")</f>
        <v/>
      </c>
      <c r="Y4">
        <f>HYPERLINK("https://klasma.github.io/Logging_KARLSTAD/tillsynsmail/A 43773-2020.docx")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45182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17497-2019.xlsx")</f>
        <v/>
      </c>
      <c r="T5">
        <f>HYPERLINK("https://klasma.github.io/Logging_KARLSTAD/kartor/A 17497-2019.png")</f>
        <v/>
      </c>
      <c r="U5">
        <f>HYPERLINK("https://klasma.github.io/Logging_KARLSTAD/knärot/A 17497-2019.png")</f>
        <v/>
      </c>
      <c r="V5">
        <f>HYPERLINK("https://klasma.github.io/Logging_KARLSTAD/klagomål/A 17497-2019.docx")</f>
        <v/>
      </c>
      <c r="W5">
        <f>HYPERLINK("https://klasma.github.io/Logging_KARLSTAD/klagomålsmail/A 17497-2019.docx")</f>
        <v/>
      </c>
      <c r="X5">
        <f>HYPERLINK("https://klasma.github.io/Logging_KARLSTAD/tillsyn/A 17497-2019.docx")</f>
        <v/>
      </c>
      <c r="Y5">
        <f>HYPERLINK("https://klasma.github.io/Logging_KARLSTAD/tillsynsmail/A 17497-2019.docx")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45182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7484-2023.xlsx")</f>
        <v/>
      </c>
      <c r="T6">
        <f>HYPERLINK("https://klasma.github.io/Logging_KARLSTAD/kartor/A 7484-2023.png")</f>
        <v/>
      </c>
      <c r="V6">
        <f>HYPERLINK("https://klasma.github.io/Logging_KARLSTAD/klagomål/A 7484-2023.docx")</f>
        <v/>
      </c>
      <c r="W6">
        <f>HYPERLINK("https://klasma.github.io/Logging_KARLSTAD/klagomålsmail/A 7484-2023.docx")</f>
        <v/>
      </c>
      <c r="X6">
        <f>HYPERLINK("https://klasma.github.io/Logging_KARLSTAD/tillsyn/A 7484-2023.docx")</f>
        <v/>
      </c>
      <c r="Y6">
        <f>HYPERLINK("https://klasma.github.io/Logging_KARLSTAD/tillsynsmail/A 7484-2023.docx")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45182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41227-2023.xlsx")</f>
        <v/>
      </c>
      <c r="T7">
        <f>HYPERLINK("https://klasma.github.io/Logging_KARLSTAD/kartor/A 41227-2023.png")</f>
        <v/>
      </c>
      <c r="V7">
        <f>HYPERLINK("https://klasma.github.io/Logging_KARLSTAD/klagomål/A 41227-2023.docx")</f>
        <v/>
      </c>
      <c r="W7">
        <f>HYPERLINK("https://klasma.github.io/Logging_KARLSTAD/klagomålsmail/A 41227-2023.docx")</f>
        <v/>
      </c>
      <c r="X7">
        <f>HYPERLINK("https://klasma.github.io/Logging_KARLSTAD/tillsyn/A 41227-2023.docx")</f>
        <v/>
      </c>
      <c r="Y7">
        <f>HYPERLINK("https://klasma.github.io/Logging_KARLSTAD/tillsynsmail/A 41227-2023.docx")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45182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70664-2018.xlsx")</f>
        <v/>
      </c>
      <c r="T8">
        <f>HYPERLINK("https://klasma.github.io/Logging_KARLSTAD/kartor/A 70664-2018.png")</f>
        <v/>
      </c>
      <c r="V8">
        <f>HYPERLINK("https://klasma.github.io/Logging_KARLSTAD/klagomål/A 70664-2018.docx")</f>
        <v/>
      </c>
      <c r="W8">
        <f>HYPERLINK("https://klasma.github.io/Logging_KARLSTAD/klagomålsmail/A 70664-2018.docx")</f>
        <v/>
      </c>
      <c r="X8">
        <f>HYPERLINK("https://klasma.github.io/Logging_KARLSTAD/tillsyn/A 70664-2018.docx")</f>
        <v/>
      </c>
      <c r="Y8">
        <f>HYPERLINK("https://klasma.github.io/Logging_KARLSTAD/tillsynsmail/A 70664-2018.docx")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45182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22865-2019.xlsx")</f>
        <v/>
      </c>
      <c r="T9">
        <f>HYPERLINK("https://klasma.github.io/Logging_KARLSTAD/kartor/A 22865-2019.png")</f>
        <v/>
      </c>
      <c r="V9">
        <f>HYPERLINK("https://klasma.github.io/Logging_KARLSTAD/klagomål/A 22865-2019.docx")</f>
        <v/>
      </c>
      <c r="W9">
        <f>HYPERLINK("https://klasma.github.io/Logging_KARLSTAD/klagomålsmail/A 22865-2019.docx")</f>
        <v/>
      </c>
      <c r="X9">
        <f>HYPERLINK("https://klasma.github.io/Logging_KARLSTAD/tillsyn/A 22865-2019.docx")</f>
        <v/>
      </c>
      <c r="Y9">
        <f>HYPERLINK("https://klasma.github.io/Logging_KARLSTAD/tillsynsmail/A 22865-2019.docx")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45182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5520-2020.xlsx")</f>
        <v/>
      </c>
      <c r="T10">
        <f>HYPERLINK("https://klasma.github.io/Logging_KARLSTAD/kartor/A 5520-2020.png")</f>
        <v/>
      </c>
      <c r="V10">
        <f>HYPERLINK("https://klasma.github.io/Logging_KARLSTAD/klagomål/A 5520-2020.docx")</f>
        <v/>
      </c>
      <c r="W10">
        <f>HYPERLINK("https://klasma.github.io/Logging_KARLSTAD/klagomålsmail/A 5520-2020.docx")</f>
        <v/>
      </c>
      <c r="X10">
        <f>HYPERLINK("https://klasma.github.io/Logging_KARLSTAD/tillsyn/A 5520-2020.docx")</f>
        <v/>
      </c>
      <c r="Y10">
        <f>HYPERLINK("https://klasma.github.io/Logging_KARLSTAD/tillsynsmail/A 5520-2020.docx")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45182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40945-2020.xlsx")</f>
        <v/>
      </c>
      <c r="T11">
        <f>HYPERLINK("https://klasma.github.io/Logging_KARLSTAD/kartor/A 40945-2020.png")</f>
        <v/>
      </c>
      <c r="U11">
        <f>HYPERLINK("https://klasma.github.io/Logging_KARLSTAD/knärot/A 40945-2020.png")</f>
        <v/>
      </c>
      <c r="V11">
        <f>HYPERLINK("https://klasma.github.io/Logging_KARLSTAD/klagomål/A 40945-2020.docx")</f>
        <v/>
      </c>
      <c r="W11">
        <f>HYPERLINK("https://klasma.github.io/Logging_KARLSTAD/klagomålsmail/A 40945-2020.docx")</f>
        <v/>
      </c>
      <c r="X11">
        <f>HYPERLINK("https://klasma.github.io/Logging_KARLSTAD/tillsyn/A 40945-2020.docx")</f>
        <v/>
      </c>
      <c r="Y11">
        <f>HYPERLINK("https://klasma.github.io/Logging_KARLSTAD/tillsynsmail/A 40945-2020.docx")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45182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11927-2022.xlsx")</f>
        <v/>
      </c>
      <c r="T12">
        <f>HYPERLINK("https://klasma.github.io/Logging_KARLSTAD/kartor/A 11927-2022.png")</f>
        <v/>
      </c>
      <c r="V12">
        <f>HYPERLINK("https://klasma.github.io/Logging_KARLSTAD/klagomål/A 11927-2022.docx")</f>
        <v/>
      </c>
      <c r="W12">
        <f>HYPERLINK("https://klasma.github.io/Logging_KARLSTAD/klagomålsmail/A 11927-2022.docx")</f>
        <v/>
      </c>
      <c r="X12">
        <f>HYPERLINK("https://klasma.github.io/Logging_KARLSTAD/tillsyn/A 11927-2022.docx")</f>
        <v/>
      </c>
      <c r="Y12">
        <f>HYPERLINK("https://klasma.github.io/Logging_KARLSTAD/tillsynsmail/A 11927-2022.docx")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45182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31151-2022.xlsx")</f>
        <v/>
      </c>
      <c r="T13">
        <f>HYPERLINK("https://klasma.github.io/Logging_KARLSTAD/kartor/A 31151-2022.png")</f>
        <v/>
      </c>
      <c r="V13">
        <f>HYPERLINK("https://klasma.github.io/Logging_KARLSTAD/klagomål/A 31151-2022.docx")</f>
        <v/>
      </c>
      <c r="W13">
        <f>HYPERLINK("https://klasma.github.io/Logging_KARLSTAD/klagomålsmail/A 31151-2022.docx")</f>
        <v/>
      </c>
      <c r="X13">
        <f>HYPERLINK("https://klasma.github.io/Logging_KARLSTAD/tillsyn/A 31151-2022.docx")</f>
        <v/>
      </c>
      <c r="Y13">
        <f>HYPERLINK("https://klasma.github.io/Logging_KARLSTAD/tillsynsmail/A 31151-2022.docx")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45182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53051-2022.xlsx")</f>
        <v/>
      </c>
      <c r="T14">
        <f>HYPERLINK("https://klasma.github.io/Logging_KARLSTAD/kartor/A 53051-2022.png")</f>
        <v/>
      </c>
      <c r="V14">
        <f>HYPERLINK("https://klasma.github.io/Logging_KARLSTAD/klagomål/A 53051-2022.docx")</f>
        <v/>
      </c>
      <c r="W14">
        <f>HYPERLINK("https://klasma.github.io/Logging_KARLSTAD/klagomålsmail/A 53051-2022.docx")</f>
        <v/>
      </c>
      <c r="X14">
        <f>HYPERLINK("https://klasma.github.io/Logging_KARLSTAD/tillsyn/A 53051-2022.docx")</f>
        <v/>
      </c>
      <c r="Y14">
        <f>HYPERLINK("https://klasma.github.io/Logging_KARLSTAD/tillsynsmail/A 53051-2022.docx")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45182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11615-2023.xlsx")</f>
        <v/>
      </c>
      <c r="T15">
        <f>HYPERLINK("https://klasma.github.io/Logging_KARLSTAD/kartor/A 11615-2023.png")</f>
        <v/>
      </c>
      <c r="V15">
        <f>HYPERLINK("https://klasma.github.io/Logging_KARLSTAD/klagomål/A 11615-2023.docx")</f>
        <v/>
      </c>
      <c r="W15">
        <f>HYPERLINK("https://klasma.github.io/Logging_KARLSTAD/klagomålsmail/A 11615-2023.docx")</f>
        <v/>
      </c>
      <c r="X15">
        <f>HYPERLINK("https://klasma.github.io/Logging_KARLSTAD/tillsyn/A 11615-2023.docx")</f>
        <v/>
      </c>
      <c r="Y15">
        <f>HYPERLINK("https://klasma.github.io/Logging_KARLSTAD/tillsynsmail/A 11615-2023.docx")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45182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14815-2023.xlsx")</f>
        <v/>
      </c>
      <c r="T16">
        <f>HYPERLINK("https://klasma.github.io/Logging_KARLSTAD/kartor/A 14815-2023.png")</f>
        <v/>
      </c>
      <c r="U16">
        <f>HYPERLINK("https://klasma.github.io/Logging_KARLSTAD/knärot/A 14815-2023.png")</f>
        <v/>
      </c>
      <c r="V16">
        <f>HYPERLINK("https://klasma.github.io/Logging_KARLSTAD/klagomål/A 14815-2023.docx")</f>
        <v/>
      </c>
      <c r="W16">
        <f>HYPERLINK("https://klasma.github.io/Logging_KARLSTAD/klagomålsmail/A 14815-2023.docx")</f>
        <v/>
      </c>
      <c r="X16">
        <f>HYPERLINK("https://klasma.github.io/Logging_KARLSTAD/tillsyn/A 14815-2023.docx")</f>
        <v/>
      </c>
      <c r="Y16">
        <f>HYPERLINK("https://klasma.github.io/Logging_KARLSTAD/tillsynsmail/A 14815-2023.docx")</f>
        <v/>
      </c>
    </row>
    <row r="17" ht="15" customHeight="1">
      <c r="A17" t="inlineStr">
        <is>
          <t>A 18231-2020</t>
        </is>
      </c>
      <c r="B17" s="1" t="n">
        <v>43928</v>
      </c>
      <c r="C17" s="1" t="n">
        <v>45182</v>
      </c>
      <c r="D17" t="inlineStr">
        <is>
          <t>VÄRMLANDS LÄN</t>
        </is>
      </c>
      <c r="E17" t="inlineStr">
        <is>
          <t>KARLSTAD</t>
        </is>
      </c>
      <c r="G17" t="n">
        <v>0.5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HYPERLINK("https://klasma.github.io/Logging_KARLSTAD/artfynd/A 18231-2020.xlsx")</f>
        <v/>
      </c>
      <c r="T17">
        <f>HYPERLINK("https://klasma.github.io/Logging_KARLSTAD/kartor/A 18231-2020.png")</f>
        <v/>
      </c>
      <c r="U17">
        <f>HYPERLINK("https://klasma.github.io/Logging_KARLSTAD/knärot/A 18231-2020.png")</f>
        <v/>
      </c>
      <c r="V17">
        <f>HYPERLINK("https://klasma.github.io/Logging_KARLSTAD/klagomål/A 18231-2020.docx")</f>
        <v/>
      </c>
      <c r="W17">
        <f>HYPERLINK("https://klasma.github.io/Logging_KARLSTAD/klagomålsmail/A 18231-2020.docx")</f>
        <v/>
      </c>
      <c r="X17">
        <f>HYPERLINK("https://klasma.github.io/Logging_KARLSTAD/tillsyn/A 18231-2020.docx")</f>
        <v/>
      </c>
      <c r="Y17">
        <f>HYPERLINK("https://klasma.github.io/Logging_KARLSTAD/tillsynsmail/A 18231-2020.docx")</f>
        <v/>
      </c>
    </row>
    <row r="18" ht="15" customHeight="1">
      <c r="A18" t="inlineStr">
        <is>
          <t>A 11581-2021</t>
        </is>
      </c>
      <c r="B18" s="1" t="n">
        <v>44264</v>
      </c>
      <c r="C18" s="1" t="n">
        <v>45182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2.3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Vågbandad barkbock</t>
        </is>
      </c>
      <c r="S18">
        <f>HYPERLINK("https://klasma.github.io/Logging_KARLSTAD/artfynd/A 11581-2021.xlsx")</f>
        <v/>
      </c>
      <c r="T18">
        <f>HYPERLINK("https://klasma.github.io/Logging_KARLSTAD/kartor/A 11581-2021.png")</f>
        <v/>
      </c>
      <c r="V18">
        <f>HYPERLINK("https://klasma.github.io/Logging_KARLSTAD/klagomål/A 11581-2021.docx")</f>
        <v/>
      </c>
      <c r="W18">
        <f>HYPERLINK("https://klasma.github.io/Logging_KARLSTAD/klagomålsmail/A 11581-2021.docx")</f>
        <v/>
      </c>
      <c r="X18">
        <f>HYPERLINK("https://klasma.github.io/Logging_KARLSTAD/tillsyn/A 11581-2021.docx")</f>
        <v/>
      </c>
      <c r="Y18">
        <f>HYPERLINK("https://klasma.github.io/Logging_KARLSTAD/tillsynsmail/A 11581-2021.docx")</f>
        <v/>
      </c>
    </row>
    <row r="19" ht="15" customHeight="1">
      <c r="A19" t="inlineStr">
        <is>
          <t>A 33866-2021</t>
        </is>
      </c>
      <c r="B19" s="1" t="n">
        <v>44378</v>
      </c>
      <c r="C19" s="1" t="n">
        <v>45182</v>
      </c>
      <c r="D19" t="inlineStr">
        <is>
          <t>VÄRMLANDS LÄN</t>
        </is>
      </c>
      <c r="E19" t="inlineStr">
        <is>
          <t>KARLSTAD</t>
        </is>
      </c>
      <c r="F19" t="inlineStr">
        <is>
          <t>Kyrkan</t>
        </is>
      </c>
      <c r="G19" t="n">
        <v>5.8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Plattlummer
Mattlummer</t>
        </is>
      </c>
      <c r="S19">
        <f>HYPERLINK("https://klasma.github.io/Logging_KARLSTAD/artfynd/A 33866-2021.xlsx")</f>
        <v/>
      </c>
      <c r="T19">
        <f>HYPERLINK("https://klasma.github.io/Logging_KARLSTAD/kartor/A 33866-2021.png")</f>
        <v/>
      </c>
      <c r="V19">
        <f>HYPERLINK("https://klasma.github.io/Logging_KARLSTAD/klagomål/A 33866-2021.docx")</f>
        <v/>
      </c>
      <c r="W19">
        <f>HYPERLINK("https://klasma.github.io/Logging_KARLSTAD/klagomålsmail/A 33866-2021.docx")</f>
        <v/>
      </c>
      <c r="X19">
        <f>HYPERLINK("https://klasma.github.io/Logging_KARLSTAD/tillsyn/A 33866-2021.docx")</f>
        <v/>
      </c>
      <c r="Y19">
        <f>HYPERLINK("https://klasma.github.io/Logging_KARLSTAD/tillsynsmail/A 33866-2021.docx")</f>
        <v/>
      </c>
    </row>
    <row r="20" ht="15" customHeight="1">
      <c r="A20" t="inlineStr">
        <is>
          <t>A 20765-2022</t>
        </is>
      </c>
      <c r="B20" s="1" t="n">
        <v>44701</v>
      </c>
      <c r="C20" s="1" t="n">
        <v>45182</v>
      </c>
      <c r="D20" t="inlineStr">
        <is>
          <t>VÄRMLANDS LÄN</t>
        </is>
      </c>
      <c r="E20" t="inlineStr">
        <is>
          <t>KARLSTAD</t>
        </is>
      </c>
      <c r="F20" t="inlineStr">
        <is>
          <t>Bergvik skog väst AB</t>
        </is>
      </c>
      <c r="G20" t="n">
        <v>3.4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Mattlummer</t>
        </is>
      </c>
      <c r="S20">
        <f>HYPERLINK("https://klasma.github.io/Logging_KARLSTAD/artfynd/A 20765-2022.xlsx")</f>
        <v/>
      </c>
      <c r="T20">
        <f>HYPERLINK("https://klasma.github.io/Logging_KARLSTAD/kartor/A 20765-2022.png")</f>
        <v/>
      </c>
      <c r="V20">
        <f>HYPERLINK("https://klasma.github.io/Logging_KARLSTAD/klagomål/A 20765-2022.docx")</f>
        <v/>
      </c>
      <c r="W20">
        <f>HYPERLINK("https://klasma.github.io/Logging_KARLSTAD/klagomålsmail/A 20765-2022.docx")</f>
        <v/>
      </c>
      <c r="X20">
        <f>HYPERLINK("https://klasma.github.io/Logging_KARLSTAD/tillsyn/A 20765-2022.docx")</f>
        <v/>
      </c>
      <c r="Y20">
        <f>HYPERLINK("https://klasma.github.io/Logging_KARLSTAD/tillsynsmail/A 20765-2022.docx")</f>
        <v/>
      </c>
    </row>
    <row r="21" ht="15" customHeight="1">
      <c r="A21" t="inlineStr">
        <is>
          <t>A 41507-2023</t>
        </is>
      </c>
      <c r="B21" s="1" t="n">
        <v>45175</v>
      </c>
      <c r="C21" s="1" t="n">
        <v>45182</v>
      </c>
      <c r="D21" t="inlineStr">
        <is>
          <t>VÄRMLANDS LÄN</t>
        </is>
      </c>
      <c r="E21" t="inlineStr">
        <is>
          <t>KARLSTAD</t>
        </is>
      </c>
      <c r="G21" t="n">
        <v>11.4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Blåmossa
Thomsons trägnagare</t>
        </is>
      </c>
      <c r="S21">
        <f>HYPERLINK("https://klasma.github.io/Logging_KARLSTAD/artfynd/A 41507-2023.xlsx")</f>
        <v/>
      </c>
      <c r="T21">
        <f>HYPERLINK("https://klasma.github.io/Logging_KARLSTAD/kartor/A 41507-2023.png")</f>
        <v/>
      </c>
      <c r="V21">
        <f>HYPERLINK("https://klasma.github.io/Logging_KARLSTAD/klagomål/A 41507-2023.docx")</f>
        <v/>
      </c>
      <c r="W21">
        <f>HYPERLINK("https://klasma.github.io/Logging_KARLSTAD/klagomålsmail/A 41507-2023.docx")</f>
        <v/>
      </c>
      <c r="X21">
        <f>HYPERLINK("https://klasma.github.io/Logging_KARLSTAD/tillsyn/A 41507-2023.docx")</f>
        <v/>
      </c>
      <c r="Y21">
        <f>HYPERLINK("https://klasma.github.io/Logging_KARLSTAD/tillsynsmail/A 41507-2023.docx")</f>
        <v/>
      </c>
    </row>
    <row r="22" ht="15" customHeight="1">
      <c r="A22" t="inlineStr">
        <is>
          <t>A 59564-2018</t>
        </is>
      </c>
      <c r="B22" s="1" t="n">
        <v>43419</v>
      </c>
      <c r="C22" s="1" t="n">
        <v>45182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HYPERLINK("https://klasma.github.io/Logging_KARLSTAD/artfynd/A 59564-2018.xlsx")</f>
        <v/>
      </c>
      <c r="T22">
        <f>HYPERLINK("https://klasma.github.io/Logging_KARLSTAD/kartor/A 59564-2018.png")</f>
        <v/>
      </c>
      <c r="V22">
        <f>HYPERLINK("https://klasma.github.io/Logging_KARLSTAD/klagomål/A 59564-2018.docx")</f>
        <v/>
      </c>
      <c r="W22">
        <f>HYPERLINK("https://klasma.github.io/Logging_KARLSTAD/klagomålsmail/A 59564-2018.docx")</f>
        <v/>
      </c>
      <c r="X22">
        <f>HYPERLINK("https://klasma.github.io/Logging_KARLSTAD/tillsyn/A 59564-2018.docx")</f>
        <v/>
      </c>
      <c r="Y22">
        <f>HYPERLINK("https://klasma.github.io/Logging_KARLSTAD/tillsynsmail/A 59564-2018.docx")</f>
        <v/>
      </c>
    </row>
    <row r="23" ht="15" customHeight="1">
      <c r="A23" t="inlineStr">
        <is>
          <t>A 9067-2019</t>
        </is>
      </c>
      <c r="B23" s="1" t="n">
        <v>43504</v>
      </c>
      <c r="C23" s="1" t="n">
        <v>45182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Gulsparv</t>
        </is>
      </c>
      <c r="S23">
        <f>HYPERLINK("https://klasma.github.io/Logging_KARLSTAD/artfynd/A 9067-2019.xlsx")</f>
        <v/>
      </c>
      <c r="T23">
        <f>HYPERLINK("https://klasma.github.io/Logging_KARLSTAD/kartor/A 9067-2019.png")</f>
        <v/>
      </c>
      <c r="V23">
        <f>HYPERLINK("https://klasma.github.io/Logging_KARLSTAD/klagomål/A 9067-2019.docx")</f>
        <v/>
      </c>
      <c r="W23">
        <f>HYPERLINK("https://klasma.github.io/Logging_KARLSTAD/klagomålsmail/A 9067-2019.docx")</f>
        <v/>
      </c>
      <c r="X23">
        <f>HYPERLINK("https://klasma.github.io/Logging_KARLSTAD/tillsyn/A 9067-2019.docx")</f>
        <v/>
      </c>
      <c r="Y23">
        <f>HYPERLINK("https://klasma.github.io/Logging_KARLSTAD/tillsynsmail/A 9067-2019.docx")</f>
        <v/>
      </c>
    </row>
    <row r="24" ht="15" customHeight="1">
      <c r="A24" t="inlineStr">
        <is>
          <t>A 18838-2019</t>
        </is>
      </c>
      <c r="B24" s="1" t="n">
        <v>43563</v>
      </c>
      <c r="C24" s="1" t="n">
        <v>45182</v>
      </c>
      <c r="D24" t="inlineStr">
        <is>
          <t>VÄRMLANDS LÄN</t>
        </is>
      </c>
      <c r="E24" t="inlineStr">
        <is>
          <t>KARLSTAD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HYPERLINK("https://klasma.github.io/Logging_KARLSTAD/artfynd/A 18838-2019.xlsx")</f>
        <v/>
      </c>
      <c r="T24">
        <f>HYPERLINK("https://klasma.github.io/Logging_KARLSTAD/kartor/A 18838-2019.png")</f>
        <v/>
      </c>
      <c r="V24">
        <f>HYPERLINK("https://klasma.github.io/Logging_KARLSTAD/klagomål/A 18838-2019.docx")</f>
        <v/>
      </c>
      <c r="W24">
        <f>HYPERLINK("https://klasma.github.io/Logging_KARLSTAD/klagomålsmail/A 18838-2019.docx")</f>
        <v/>
      </c>
      <c r="X24">
        <f>HYPERLINK("https://klasma.github.io/Logging_KARLSTAD/tillsyn/A 18838-2019.docx")</f>
        <v/>
      </c>
      <c r="Y24">
        <f>HYPERLINK("https://klasma.github.io/Logging_KARLSTAD/tillsynsmail/A 18838-2019.docx")</f>
        <v/>
      </c>
    </row>
    <row r="25" ht="15" customHeight="1">
      <c r="A25" t="inlineStr">
        <is>
          <t>A 23049-2019</t>
        </is>
      </c>
      <c r="B25" s="1" t="n">
        <v>43591</v>
      </c>
      <c r="C25" s="1" t="n">
        <v>45182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HYPERLINK("https://klasma.github.io/Logging_KARLSTAD/artfynd/A 23049-2019.xlsx")</f>
        <v/>
      </c>
      <c r="T25">
        <f>HYPERLINK("https://klasma.github.io/Logging_KARLSTAD/kartor/A 23049-2019.png")</f>
        <v/>
      </c>
      <c r="V25">
        <f>HYPERLINK("https://klasma.github.io/Logging_KARLSTAD/klagomål/A 23049-2019.docx")</f>
        <v/>
      </c>
      <c r="W25">
        <f>HYPERLINK("https://klasma.github.io/Logging_KARLSTAD/klagomålsmail/A 23049-2019.docx")</f>
        <v/>
      </c>
      <c r="X25">
        <f>HYPERLINK("https://klasma.github.io/Logging_KARLSTAD/tillsyn/A 23049-2019.docx")</f>
        <v/>
      </c>
      <c r="Y25">
        <f>HYPERLINK("https://klasma.github.io/Logging_KARLSTAD/tillsynsmail/A 23049-2019.docx")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45182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25652-2019.xlsx")</f>
        <v/>
      </c>
      <c r="T26">
        <f>HYPERLINK("https://klasma.github.io/Logging_KARLSTAD/kartor/A 25652-2019.png")</f>
        <v/>
      </c>
      <c r="V26">
        <f>HYPERLINK("https://klasma.github.io/Logging_KARLSTAD/klagomål/A 25652-2019.docx")</f>
        <v/>
      </c>
      <c r="W26">
        <f>HYPERLINK("https://klasma.github.io/Logging_KARLSTAD/klagomålsmail/A 25652-2019.docx")</f>
        <v/>
      </c>
      <c r="X26">
        <f>HYPERLINK("https://klasma.github.io/Logging_KARLSTAD/tillsyn/A 25652-2019.docx")</f>
        <v/>
      </c>
      <c r="Y26">
        <f>HYPERLINK("https://klasma.github.io/Logging_KARLSTAD/tillsynsmail/A 25652-2019.docx")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45182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27311-2019.xlsx")</f>
        <v/>
      </c>
      <c r="T27">
        <f>HYPERLINK("https://klasma.github.io/Logging_KARLSTAD/kartor/A 27311-2019.png")</f>
        <v/>
      </c>
      <c r="V27">
        <f>HYPERLINK("https://klasma.github.io/Logging_KARLSTAD/klagomål/A 27311-2019.docx")</f>
        <v/>
      </c>
      <c r="W27">
        <f>HYPERLINK("https://klasma.github.io/Logging_KARLSTAD/klagomålsmail/A 27311-2019.docx")</f>
        <v/>
      </c>
      <c r="X27">
        <f>HYPERLINK("https://klasma.github.io/Logging_KARLSTAD/tillsyn/A 27311-2019.docx")</f>
        <v/>
      </c>
      <c r="Y27">
        <f>HYPERLINK("https://klasma.github.io/Logging_KARLSTAD/tillsynsmail/A 27311-2019.docx")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45182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6299-2020.xlsx")</f>
        <v/>
      </c>
      <c r="T28">
        <f>HYPERLINK("https://klasma.github.io/Logging_KARLSTAD/kartor/A 6299-2020.png")</f>
        <v/>
      </c>
      <c r="V28">
        <f>HYPERLINK("https://klasma.github.io/Logging_KARLSTAD/klagomål/A 6299-2020.docx")</f>
        <v/>
      </c>
      <c r="W28">
        <f>HYPERLINK("https://klasma.github.io/Logging_KARLSTAD/klagomålsmail/A 6299-2020.docx")</f>
        <v/>
      </c>
      <c r="X28">
        <f>HYPERLINK("https://klasma.github.io/Logging_KARLSTAD/tillsyn/A 6299-2020.docx")</f>
        <v/>
      </c>
      <c r="Y28">
        <f>HYPERLINK("https://klasma.github.io/Logging_KARLSTAD/tillsynsmail/A 6299-2020.docx")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45182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18075-2020.xlsx")</f>
        <v/>
      </c>
      <c r="T29">
        <f>HYPERLINK("https://klasma.github.io/Logging_KARLSTAD/kartor/A 18075-2020.png")</f>
        <v/>
      </c>
      <c r="V29">
        <f>HYPERLINK("https://klasma.github.io/Logging_KARLSTAD/klagomål/A 18075-2020.docx")</f>
        <v/>
      </c>
      <c r="W29">
        <f>HYPERLINK("https://klasma.github.io/Logging_KARLSTAD/klagomålsmail/A 18075-2020.docx")</f>
        <v/>
      </c>
      <c r="X29">
        <f>HYPERLINK("https://klasma.github.io/Logging_KARLSTAD/tillsyn/A 18075-2020.docx")</f>
        <v/>
      </c>
      <c r="Y29">
        <f>HYPERLINK("https://klasma.github.io/Logging_KARLSTAD/tillsynsmail/A 18075-2020.docx")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45182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28368-2020.xlsx")</f>
        <v/>
      </c>
      <c r="T30">
        <f>HYPERLINK("https://klasma.github.io/Logging_KARLSTAD/kartor/A 28368-2020.png")</f>
        <v/>
      </c>
      <c r="V30">
        <f>HYPERLINK("https://klasma.github.io/Logging_KARLSTAD/klagomål/A 28368-2020.docx")</f>
        <v/>
      </c>
      <c r="W30">
        <f>HYPERLINK("https://klasma.github.io/Logging_KARLSTAD/klagomålsmail/A 28368-2020.docx")</f>
        <v/>
      </c>
      <c r="X30">
        <f>HYPERLINK("https://klasma.github.io/Logging_KARLSTAD/tillsyn/A 28368-2020.docx")</f>
        <v/>
      </c>
      <c r="Y30">
        <f>HYPERLINK("https://klasma.github.io/Logging_KARLSTAD/tillsynsmail/A 28368-2020.docx")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45182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65851-2020.xlsx")</f>
        <v/>
      </c>
      <c r="T31">
        <f>HYPERLINK("https://klasma.github.io/Logging_KARLSTAD/kartor/A 65851-2020.png")</f>
        <v/>
      </c>
      <c r="V31">
        <f>HYPERLINK("https://klasma.github.io/Logging_KARLSTAD/klagomål/A 65851-2020.docx")</f>
        <v/>
      </c>
      <c r="W31">
        <f>HYPERLINK("https://klasma.github.io/Logging_KARLSTAD/klagomålsmail/A 65851-2020.docx")</f>
        <v/>
      </c>
      <c r="X31">
        <f>HYPERLINK("https://klasma.github.io/Logging_KARLSTAD/tillsyn/A 65851-2020.docx")</f>
        <v/>
      </c>
      <c r="Y31">
        <f>HYPERLINK("https://klasma.github.io/Logging_KARLSTAD/tillsynsmail/A 65851-2020.docx")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45182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67928-2020.xlsx")</f>
        <v/>
      </c>
      <c r="T32">
        <f>HYPERLINK("https://klasma.github.io/Logging_KARLSTAD/kartor/A 67928-2020.png")</f>
        <v/>
      </c>
      <c r="V32">
        <f>HYPERLINK("https://klasma.github.io/Logging_KARLSTAD/klagomål/A 67928-2020.docx")</f>
        <v/>
      </c>
      <c r="W32">
        <f>HYPERLINK("https://klasma.github.io/Logging_KARLSTAD/klagomålsmail/A 67928-2020.docx")</f>
        <v/>
      </c>
      <c r="X32">
        <f>HYPERLINK("https://klasma.github.io/Logging_KARLSTAD/tillsyn/A 67928-2020.docx")</f>
        <v/>
      </c>
      <c r="Y32">
        <f>HYPERLINK("https://klasma.github.io/Logging_KARLSTAD/tillsynsmail/A 67928-2020.docx")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45182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2194-2021.xlsx")</f>
        <v/>
      </c>
      <c r="T33">
        <f>HYPERLINK("https://klasma.github.io/Logging_KARLSTAD/kartor/A 2194-2021.png")</f>
        <v/>
      </c>
      <c r="U33">
        <f>HYPERLINK("https://klasma.github.io/Logging_KARLSTAD/knärot/A 2194-2021.png")</f>
        <v/>
      </c>
      <c r="V33">
        <f>HYPERLINK("https://klasma.github.io/Logging_KARLSTAD/klagomål/A 2194-2021.docx")</f>
        <v/>
      </c>
      <c r="W33">
        <f>HYPERLINK("https://klasma.github.io/Logging_KARLSTAD/klagomålsmail/A 2194-2021.docx")</f>
        <v/>
      </c>
      <c r="X33">
        <f>HYPERLINK("https://klasma.github.io/Logging_KARLSTAD/tillsyn/A 2194-2021.docx")</f>
        <v/>
      </c>
      <c r="Y33">
        <f>HYPERLINK("https://klasma.github.io/Logging_KARLSTAD/tillsynsmail/A 2194-2021.docx")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45182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4799-2021.xlsx")</f>
        <v/>
      </c>
      <c r="T34">
        <f>HYPERLINK("https://klasma.github.io/Logging_KARLSTAD/kartor/A 4799-2021.png")</f>
        <v/>
      </c>
      <c r="V34">
        <f>HYPERLINK("https://klasma.github.io/Logging_KARLSTAD/klagomål/A 4799-2021.docx")</f>
        <v/>
      </c>
      <c r="W34">
        <f>HYPERLINK("https://klasma.github.io/Logging_KARLSTAD/klagomålsmail/A 4799-2021.docx")</f>
        <v/>
      </c>
      <c r="X34">
        <f>HYPERLINK("https://klasma.github.io/Logging_KARLSTAD/tillsyn/A 4799-2021.docx")</f>
        <v/>
      </c>
      <c r="Y34">
        <f>HYPERLINK("https://klasma.github.io/Logging_KARLSTAD/tillsynsmail/A 4799-2021.docx")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45182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47134-2021.xlsx")</f>
        <v/>
      </c>
      <c r="T35">
        <f>HYPERLINK("https://klasma.github.io/Logging_KARLSTAD/kartor/A 47134-2021.png")</f>
        <v/>
      </c>
      <c r="V35">
        <f>HYPERLINK("https://klasma.github.io/Logging_KARLSTAD/klagomål/A 47134-2021.docx")</f>
        <v/>
      </c>
      <c r="W35">
        <f>HYPERLINK("https://klasma.github.io/Logging_KARLSTAD/klagomålsmail/A 47134-2021.docx")</f>
        <v/>
      </c>
      <c r="X35">
        <f>HYPERLINK("https://klasma.github.io/Logging_KARLSTAD/tillsyn/A 47134-2021.docx")</f>
        <v/>
      </c>
      <c r="Y35">
        <f>HYPERLINK("https://klasma.github.io/Logging_KARLSTAD/tillsynsmail/A 47134-2021.docx")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45182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55264-2021.xlsx")</f>
        <v/>
      </c>
      <c r="T36">
        <f>HYPERLINK("https://klasma.github.io/Logging_KARLSTAD/kartor/A 55264-2021.png")</f>
        <v/>
      </c>
      <c r="V36">
        <f>HYPERLINK("https://klasma.github.io/Logging_KARLSTAD/klagomål/A 55264-2021.docx")</f>
        <v/>
      </c>
      <c r="W36">
        <f>HYPERLINK("https://klasma.github.io/Logging_KARLSTAD/klagomålsmail/A 55264-2021.docx")</f>
        <v/>
      </c>
      <c r="X36">
        <f>HYPERLINK("https://klasma.github.io/Logging_KARLSTAD/tillsyn/A 55264-2021.docx")</f>
        <v/>
      </c>
      <c r="Y36">
        <f>HYPERLINK("https://klasma.github.io/Logging_KARLSTAD/tillsynsmail/A 55264-2021.docx")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45182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55210-2021.xlsx")</f>
        <v/>
      </c>
      <c r="T37">
        <f>HYPERLINK("https://klasma.github.io/Logging_KARLSTAD/kartor/A 55210-2021.png")</f>
        <v/>
      </c>
      <c r="V37">
        <f>HYPERLINK("https://klasma.github.io/Logging_KARLSTAD/klagomål/A 55210-2021.docx")</f>
        <v/>
      </c>
      <c r="W37">
        <f>HYPERLINK("https://klasma.github.io/Logging_KARLSTAD/klagomålsmail/A 55210-2021.docx")</f>
        <v/>
      </c>
      <c r="X37">
        <f>HYPERLINK("https://klasma.github.io/Logging_KARLSTAD/tillsyn/A 55210-2021.docx")</f>
        <v/>
      </c>
      <c r="Y37">
        <f>HYPERLINK("https://klasma.github.io/Logging_KARLSTAD/tillsynsmail/A 55210-2021.docx")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45182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66274-2021.xlsx")</f>
        <v/>
      </c>
      <c r="T38">
        <f>HYPERLINK("https://klasma.github.io/Logging_KARLSTAD/kartor/A 66274-2021.png")</f>
        <v/>
      </c>
      <c r="V38">
        <f>HYPERLINK("https://klasma.github.io/Logging_KARLSTAD/klagomål/A 66274-2021.docx")</f>
        <v/>
      </c>
      <c r="W38">
        <f>HYPERLINK("https://klasma.github.io/Logging_KARLSTAD/klagomålsmail/A 66274-2021.docx")</f>
        <v/>
      </c>
      <c r="X38">
        <f>HYPERLINK("https://klasma.github.io/Logging_KARLSTAD/tillsyn/A 66274-2021.docx")</f>
        <v/>
      </c>
      <c r="Y38">
        <f>HYPERLINK("https://klasma.github.io/Logging_KARLSTAD/tillsynsmail/A 66274-2021.docx")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45182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72045-2021.xlsx")</f>
        <v/>
      </c>
      <c r="T39">
        <f>HYPERLINK("https://klasma.github.io/Logging_KARLSTAD/kartor/A 72045-2021.png")</f>
        <v/>
      </c>
      <c r="V39">
        <f>HYPERLINK("https://klasma.github.io/Logging_KARLSTAD/klagomål/A 72045-2021.docx")</f>
        <v/>
      </c>
      <c r="W39">
        <f>HYPERLINK("https://klasma.github.io/Logging_KARLSTAD/klagomålsmail/A 72045-2021.docx")</f>
        <v/>
      </c>
      <c r="X39">
        <f>HYPERLINK("https://klasma.github.io/Logging_KARLSTAD/tillsyn/A 72045-2021.docx")</f>
        <v/>
      </c>
      <c r="Y39">
        <f>HYPERLINK("https://klasma.github.io/Logging_KARLSTAD/tillsynsmail/A 72045-2021.docx")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45182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4664-2022.xlsx")</f>
        <v/>
      </c>
      <c r="T40">
        <f>HYPERLINK("https://klasma.github.io/Logging_KARLSTAD/kartor/A 4664-2022.png")</f>
        <v/>
      </c>
      <c r="V40">
        <f>HYPERLINK("https://klasma.github.io/Logging_KARLSTAD/klagomål/A 4664-2022.docx")</f>
        <v/>
      </c>
      <c r="W40">
        <f>HYPERLINK("https://klasma.github.io/Logging_KARLSTAD/klagomålsmail/A 4664-2022.docx")</f>
        <v/>
      </c>
      <c r="X40">
        <f>HYPERLINK("https://klasma.github.io/Logging_KARLSTAD/tillsyn/A 4664-2022.docx")</f>
        <v/>
      </c>
      <c r="Y40">
        <f>HYPERLINK("https://klasma.github.io/Logging_KARLSTAD/tillsynsmail/A 4664-2022.docx")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45182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13548-2022.xlsx")</f>
        <v/>
      </c>
      <c r="T41">
        <f>HYPERLINK("https://klasma.github.io/Logging_KARLSTAD/kartor/A 13548-2022.png")</f>
        <v/>
      </c>
      <c r="V41">
        <f>HYPERLINK("https://klasma.github.io/Logging_KARLSTAD/klagomål/A 13548-2022.docx")</f>
        <v/>
      </c>
      <c r="W41">
        <f>HYPERLINK("https://klasma.github.io/Logging_KARLSTAD/klagomålsmail/A 13548-2022.docx")</f>
        <v/>
      </c>
      <c r="X41">
        <f>HYPERLINK("https://klasma.github.io/Logging_KARLSTAD/tillsyn/A 13548-2022.docx")</f>
        <v/>
      </c>
      <c r="Y41">
        <f>HYPERLINK("https://klasma.github.io/Logging_KARLSTAD/tillsynsmail/A 13548-2022.docx")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45182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14002-2022.xlsx")</f>
        <v/>
      </c>
      <c r="T42">
        <f>HYPERLINK("https://klasma.github.io/Logging_KARLSTAD/kartor/A 14002-2022.png")</f>
        <v/>
      </c>
      <c r="U42">
        <f>HYPERLINK("https://klasma.github.io/Logging_KARLSTAD/knärot/A 14002-2022.png")</f>
        <v/>
      </c>
      <c r="V42">
        <f>HYPERLINK("https://klasma.github.io/Logging_KARLSTAD/klagomål/A 14002-2022.docx")</f>
        <v/>
      </c>
      <c r="W42">
        <f>HYPERLINK("https://klasma.github.io/Logging_KARLSTAD/klagomålsmail/A 14002-2022.docx")</f>
        <v/>
      </c>
      <c r="X42">
        <f>HYPERLINK("https://klasma.github.io/Logging_KARLSTAD/tillsyn/A 14002-2022.docx")</f>
        <v/>
      </c>
      <c r="Y42">
        <f>HYPERLINK("https://klasma.github.io/Logging_KARLSTAD/tillsynsmail/A 14002-2022.docx")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45182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14594-2022.xlsx")</f>
        <v/>
      </c>
      <c r="T43">
        <f>HYPERLINK("https://klasma.github.io/Logging_KARLSTAD/kartor/A 14594-2022.png")</f>
        <v/>
      </c>
      <c r="V43">
        <f>HYPERLINK("https://klasma.github.io/Logging_KARLSTAD/klagomål/A 14594-2022.docx")</f>
        <v/>
      </c>
      <c r="W43">
        <f>HYPERLINK("https://klasma.github.io/Logging_KARLSTAD/klagomålsmail/A 14594-2022.docx")</f>
        <v/>
      </c>
      <c r="X43">
        <f>HYPERLINK("https://klasma.github.io/Logging_KARLSTAD/tillsyn/A 14594-2022.docx")</f>
        <v/>
      </c>
      <c r="Y43">
        <f>HYPERLINK("https://klasma.github.io/Logging_KARLSTAD/tillsynsmail/A 14594-2022.docx")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45182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21934-2023.xlsx")</f>
        <v/>
      </c>
      <c r="T44">
        <f>HYPERLINK("https://klasma.github.io/Logging_KARLSTAD/kartor/A 21934-2023.png")</f>
        <v/>
      </c>
      <c r="V44">
        <f>HYPERLINK("https://klasma.github.io/Logging_KARLSTAD/klagomål/A 21934-2023.docx")</f>
        <v/>
      </c>
      <c r="W44">
        <f>HYPERLINK("https://klasma.github.io/Logging_KARLSTAD/klagomålsmail/A 21934-2023.docx")</f>
        <v/>
      </c>
      <c r="X44">
        <f>HYPERLINK("https://klasma.github.io/Logging_KARLSTAD/tillsyn/A 21934-2023.docx")</f>
        <v/>
      </c>
      <c r="Y44">
        <f>HYPERLINK("https://klasma.github.io/Logging_KARLSTAD/tillsynsmail/A 21934-2023.docx")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45182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21919-2023.xlsx")</f>
        <v/>
      </c>
      <c r="T45">
        <f>HYPERLINK("https://klasma.github.io/Logging_KARLSTAD/kartor/A 21919-2023.png")</f>
        <v/>
      </c>
      <c r="V45">
        <f>HYPERLINK("https://klasma.github.io/Logging_KARLSTAD/klagomål/A 21919-2023.docx")</f>
        <v/>
      </c>
      <c r="W45">
        <f>HYPERLINK("https://klasma.github.io/Logging_KARLSTAD/klagomålsmail/A 21919-2023.docx")</f>
        <v/>
      </c>
      <c r="X45">
        <f>HYPERLINK("https://klasma.github.io/Logging_KARLSTAD/tillsyn/A 21919-2023.docx")</f>
        <v/>
      </c>
      <c r="Y45">
        <f>HYPERLINK("https://klasma.github.io/Logging_KARLSTAD/tillsynsmail/A 21919-2023.docx")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45182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25144-2023.xlsx")</f>
        <v/>
      </c>
      <c r="T46">
        <f>HYPERLINK("https://klasma.github.io/Logging_KARLSTAD/kartor/A 25144-2023.png")</f>
        <v/>
      </c>
      <c r="V46">
        <f>HYPERLINK("https://klasma.github.io/Logging_KARLSTAD/klagomål/A 25144-2023.docx")</f>
        <v/>
      </c>
      <c r="W46">
        <f>HYPERLINK("https://klasma.github.io/Logging_KARLSTAD/klagomålsmail/A 25144-2023.docx")</f>
        <v/>
      </c>
      <c r="X46">
        <f>HYPERLINK("https://klasma.github.io/Logging_KARLSTAD/tillsyn/A 25144-2023.docx")</f>
        <v/>
      </c>
      <c r="Y46">
        <f>HYPERLINK("https://klasma.github.io/Logging_KARLSTAD/tillsynsmail/A 25144-2023.docx")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45182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41484-2023.xlsx")</f>
        <v/>
      </c>
      <c r="T47">
        <f>HYPERLINK("https://klasma.github.io/Logging_KARLSTAD/kartor/A 41484-2023.png")</f>
        <v/>
      </c>
      <c r="V47">
        <f>HYPERLINK("https://klasma.github.io/Logging_KARLSTAD/klagomål/A 41484-2023.docx")</f>
        <v/>
      </c>
      <c r="W47">
        <f>HYPERLINK("https://klasma.github.io/Logging_KARLSTAD/klagomålsmail/A 41484-2023.docx")</f>
        <v/>
      </c>
      <c r="X47">
        <f>HYPERLINK("https://klasma.github.io/Logging_KARLSTAD/tillsyn/A 41484-2023.docx")</f>
        <v/>
      </c>
      <c r="Y47">
        <f>HYPERLINK("https://klasma.github.io/Logging_KARLSTAD/tillsynsmail/A 41484-2023.docx")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45182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45182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45182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45182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45182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45182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45182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45182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45182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45182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45182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45182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45182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45182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45182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45182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45182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45182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45182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45182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45182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45182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45182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45182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45182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45182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45182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45182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45182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45182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45182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45182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45182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45182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45182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45182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45182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45182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45182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45182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45182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45182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45182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45182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45182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45182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45182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45182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45182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45182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45182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45182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45182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45182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45182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45182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45182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45182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45182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45182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45182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45182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45182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45182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45182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45182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45182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45182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45182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45182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45182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45182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45182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45182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45182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45182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45182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45182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45182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45182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45182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45182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45182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45182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45182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45182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45182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45182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45182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45182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45182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45182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45182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45182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45182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45182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45182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45182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45182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45182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45182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45182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45182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45182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45182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45182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45182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45182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45182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45182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45182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45182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45182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22869-2019.png")</f>
        <v/>
      </c>
      <c r="V160">
        <f>HYPERLINK("https://klasma.github.io/Logging_KARLSTAD/klagomål/A 22869-2019.docx")</f>
        <v/>
      </c>
      <c r="W160">
        <f>HYPERLINK("https://klasma.github.io/Logging_KARLSTAD/klagomålsmail/A 22869-2019.docx")</f>
        <v/>
      </c>
      <c r="X160">
        <f>HYPERLINK("https://klasma.github.io/Logging_KARLSTAD/tillsyn/A 22869-2019.docx")</f>
        <v/>
      </c>
      <c r="Y160">
        <f>HYPERLINK("https://klasma.github.io/Logging_KARLSTAD/tillsynsmail/A 22869-2019.docx")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45182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45182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45182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45182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45182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45182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45182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45182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45182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45182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45182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45182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45182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45182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45182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45182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45182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45182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45182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45182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45182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45182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45182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45182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45182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45182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45182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45182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45182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45182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45182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45182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45182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45182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45182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45182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45182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45182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45182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45182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45182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45182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45182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45182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45182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45182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45182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45182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45182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45182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45182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45182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45182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45182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45182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45182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45182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45182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45182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45182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45182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45182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45182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45182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45182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45182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45182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45182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45182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45182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45182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45182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45182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45182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45182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45182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45182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45182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45182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45182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45182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45182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45182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45182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45182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45182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45182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45182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45182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45182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45182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45182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45182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45182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45182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45182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45182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45182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45182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45182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45182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45182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45182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45182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45182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45182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45182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45182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45182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45182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45182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45182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45182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45182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45182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45182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45182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45182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45182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45182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45182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45182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45182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45182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45182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45182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45182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45182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45182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45182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45182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45182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45182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45182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45182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45182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45182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45182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45182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45182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45182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45182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45182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45182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45182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45182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45182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45182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45182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45182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45182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45182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45182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45182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45182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45182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45182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45182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45182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45182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45182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45182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45182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45182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45182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45182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45182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45182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45182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45182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45182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45182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45182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45182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45182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45182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45182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45182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45182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45182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45182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45182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45182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45182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45182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45182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45182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45182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45182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45182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45182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45182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45182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45182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45182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45182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45182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45182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45182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45182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45182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45182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45182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45182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45182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45182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45182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45182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45182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45182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45182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45182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45182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45182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45182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45182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45182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45182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45182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45182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45182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45182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45182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45182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45182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45182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45182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45182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45182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45182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45182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45182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45182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45182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45182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45182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45182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45182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45182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45182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45182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45182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45182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45182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45182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45182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45182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45182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45182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45182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45182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45182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45182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45182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45182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45182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45182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45182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45182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45182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45182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45182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45182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45182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45182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45182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45182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45182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45182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45182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45182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45182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45182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45182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45182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45182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45182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45182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45182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45182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45182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45182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45182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45182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45182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45182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45182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45182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45182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45182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45182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45182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45182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45182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45182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45182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45182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45182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45182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45182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45182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45182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45182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45182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45182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45182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45182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45182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45182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45182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45182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45182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45182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45182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45182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45182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45182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45182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45182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45182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45182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45182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45182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45182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45182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45182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45182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45182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45182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45182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45182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45182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45182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45182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45182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45182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45182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45182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45182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45182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45182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45182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45182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45182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45182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45182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45182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45182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45182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45182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45182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45182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45182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45182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45182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45182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45182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45182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45182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45182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45182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45182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45182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45182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45182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45182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45182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45182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45182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45182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45182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45182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45182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45182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45182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45182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45182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45182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45182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45182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45182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45182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55764-2022.png")</f>
        <v/>
      </c>
      <c r="V542">
        <f>HYPERLINK("https://klasma.github.io/Logging_KARLSTAD/klagomål/A 55764-2022.docx")</f>
        <v/>
      </c>
      <c r="W542">
        <f>HYPERLINK("https://klasma.github.io/Logging_KARLSTAD/klagomålsmail/A 55764-2022.docx")</f>
        <v/>
      </c>
      <c r="X542">
        <f>HYPERLINK("https://klasma.github.io/Logging_KARLSTAD/tillsyn/A 55764-2022.docx")</f>
        <v/>
      </c>
      <c r="Y542">
        <f>HYPERLINK("https://klasma.github.io/Logging_KARLSTAD/tillsynsmail/A 55764-2022.docx")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45182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45182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45182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45182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45182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45182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45182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45182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45182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45182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45182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45182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45182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45182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45182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45182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45182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45182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45182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45182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45182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45182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45182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45182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45182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45182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45182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45182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45182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45182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45182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45182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45182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45182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45182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45182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45182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45182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45182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45182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45182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45182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45182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45182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45182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45182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45182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45182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45182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45182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45182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45182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45182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45182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45182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45182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45182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45182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45182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45182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45182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45182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45182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45182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45182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45182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45182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45182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45182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45182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45182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45182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45182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45182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45182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45182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45182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45182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45182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45182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45182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45182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45182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45182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45182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45182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45182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45182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45182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45182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45182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45182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45182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45182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45182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45182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45182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45182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45182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45182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45182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45182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45182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45182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45182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45182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45182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45182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45182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45182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41510-2023</t>
        </is>
      </c>
      <c r="B653" s="1" t="n">
        <v>45175</v>
      </c>
      <c r="C653" s="1" t="n">
        <v>45182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2023-09-13T06:36:48Z</dcterms:created>
  <dcterms:modified xmlns:dcterms="http://purl.org/dc/terms/" xmlns:xsi="http://www.w3.org/2001/XMLSchema-instance" xsi:type="dcterms:W3CDTF">2023-09-13T06:36:49Z</dcterms:modified>
</cp:coreProperties>
</file>