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45205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45205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45205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45205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45205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45205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44867-2023</t>
        </is>
      </c>
      <c r="B8" s="1" t="n">
        <v>45190</v>
      </c>
      <c r="C8" s="1" t="n">
        <v>45205</v>
      </c>
      <c r="D8" t="inlineStr">
        <is>
          <t>UPPSALA LÄN</t>
        </is>
      </c>
      <c r="E8" t="inlineStr">
        <is>
          <t>KNIVSTA</t>
        </is>
      </c>
      <c r="G8" t="n">
        <v>7.8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Bombmurkla
Granticka
Kandelabersvamp
Granbräken
Myskmadra
Stor aspticka</t>
        </is>
      </c>
      <c r="S8">
        <f>HYPERLINK("https://klasma.github.io/Logging_KNIVSTA/artfynd/A 44867-2023.xlsx", "A 44867-2023")</f>
        <v/>
      </c>
      <c r="T8">
        <f>HYPERLINK("https://klasma.github.io/Logging_KNIVSTA/kartor/A 44867-2023.png", "A 44867-2023")</f>
        <v/>
      </c>
      <c r="V8">
        <f>HYPERLINK("https://klasma.github.io/Logging_KNIVSTA/klagomål/A 44867-2023.docx", "A 44867-2023")</f>
        <v/>
      </c>
      <c r="W8">
        <f>HYPERLINK("https://klasma.github.io/Logging_KNIVSTA/klagomålsmail/A 44867-2023.docx", "A 44867-2023")</f>
        <v/>
      </c>
      <c r="X8">
        <f>HYPERLINK("https://klasma.github.io/Logging_KNIVSTA/tillsyn/A 44867-2023.docx", "A 44867-2023")</f>
        <v/>
      </c>
      <c r="Y8">
        <f>HYPERLINK("https://klasma.github.io/Logging_KNIVSTA/tillsynsmail/A 44867-2023.docx", "A 44867-2023")</f>
        <v/>
      </c>
    </row>
    <row r="9" ht="15" customHeight="1">
      <c r="A9" t="inlineStr">
        <is>
          <t>A 15448-2019</t>
        </is>
      </c>
      <c r="B9" s="1" t="n">
        <v>43542</v>
      </c>
      <c r="C9" s="1" t="n">
        <v>45205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2.5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Kortskaftad ärgspik
Mörk husmossa
Rostfläck
Vanlig rörsvepemossa</t>
        </is>
      </c>
      <c r="S9">
        <f>HYPERLINK("https://klasma.github.io/Logging_KNIVSTA/artfynd/A 15448-2019.xlsx", "A 15448-2019")</f>
        <v/>
      </c>
      <c r="T9">
        <f>HYPERLINK("https://klasma.github.io/Logging_KNIVSTA/kartor/A 15448-2019.png", "A 15448-2019")</f>
        <v/>
      </c>
      <c r="V9">
        <f>HYPERLINK("https://klasma.github.io/Logging_KNIVSTA/klagomål/A 15448-2019.docx", "A 15448-2019")</f>
        <v/>
      </c>
      <c r="W9">
        <f>HYPERLINK("https://klasma.github.io/Logging_KNIVSTA/klagomålsmail/A 15448-2019.docx", "A 15448-2019")</f>
        <v/>
      </c>
      <c r="X9">
        <f>HYPERLINK("https://klasma.github.io/Logging_KNIVSTA/tillsyn/A 15448-2019.docx", "A 15448-2019")</f>
        <v/>
      </c>
      <c r="Y9">
        <f>HYPERLINK("https://klasma.github.io/Logging_KNIVSTA/tillsynsmail/A 15448-2019.docx", "A 15448-2019")</f>
        <v/>
      </c>
    </row>
    <row r="10" ht="15" customHeight="1">
      <c r="A10" t="inlineStr">
        <is>
          <t>A 36645-2019</t>
        </is>
      </c>
      <c r="B10" s="1" t="n">
        <v>43671</v>
      </c>
      <c r="C10" s="1" t="n">
        <v>45205</v>
      </c>
      <c r="D10" t="inlineStr">
        <is>
          <t>UPPSALA LÄN</t>
        </is>
      </c>
      <c r="E10" t="inlineStr">
        <is>
          <t>KNIVSTA</t>
        </is>
      </c>
      <c r="G10" t="n">
        <v>5.5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Gulskölding
Kamjordstjärna
Blåsippa</t>
        </is>
      </c>
      <c r="S10">
        <f>HYPERLINK("https://klasma.github.io/Logging_KNIVSTA/artfynd/A 36645-2019.xlsx", "A 36645-2019")</f>
        <v/>
      </c>
      <c r="T10">
        <f>HYPERLINK("https://klasma.github.io/Logging_KNIVSTA/kartor/A 36645-2019.png", "A 36645-2019")</f>
        <v/>
      </c>
      <c r="V10">
        <f>HYPERLINK("https://klasma.github.io/Logging_KNIVSTA/klagomål/A 36645-2019.docx", "A 36645-2019")</f>
        <v/>
      </c>
      <c r="W10">
        <f>HYPERLINK("https://klasma.github.io/Logging_KNIVSTA/klagomålsmail/A 36645-2019.docx", "A 36645-2019")</f>
        <v/>
      </c>
      <c r="X10">
        <f>HYPERLINK("https://klasma.github.io/Logging_KNIVSTA/tillsyn/A 36645-2019.docx", "A 36645-2019")</f>
        <v/>
      </c>
      <c r="Y10">
        <f>HYPERLINK("https://klasma.github.io/Logging_KNIVSTA/tillsynsmail/A 36645-2019.docx", "A 36645-2019")</f>
        <v/>
      </c>
    </row>
    <row r="11" ht="15" customHeight="1">
      <c r="A11" t="inlineStr">
        <is>
          <t>A 22258-2022</t>
        </is>
      </c>
      <c r="B11" s="1" t="n">
        <v>44712</v>
      </c>
      <c r="C11" s="1" t="n">
        <v>45205</v>
      </c>
      <c r="D11" t="inlineStr">
        <is>
          <t>UPPSALA LÄN</t>
        </is>
      </c>
      <c r="E11" t="inlineStr">
        <is>
          <t>KNIVSTA</t>
        </is>
      </c>
      <c r="G11" t="n">
        <v>1.4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Bombmurkla
Kamjordstjärna
Svart trolldruva
Blåsippa</t>
        </is>
      </c>
      <c r="S11">
        <f>HYPERLINK("https://klasma.github.io/Logging_KNIVSTA/artfynd/A 22258-2022.xlsx", "A 22258-2022")</f>
        <v/>
      </c>
      <c r="T11">
        <f>HYPERLINK("https://klasma.github.io/Logging_KNIVSTA/kartor/A 22258-2022.png", "A 22258-2022")</f>
        <v/>
      </c>
      <c r="V11">
        <f>HYPERLINK("https://klasma.github.io/Logging_KNIVSTA/klagomål/A 22258-2022.docx", "A 22258-2022")</f>
        <v/>
      </c>
      <c r="W11">
        <f>HYPERLINK("https://klasma.github.io/Logging_KNIVSTA/klagomålsmail/A 22258-2022.docx", "A 22258-2022")</f>
        <v/>
      </c>
      <c r="X11">
        <f>HYPERLINK("https://klasma.github.io/Logging_KNIVSTA/tillsyn/A 22258-2022.docx", "A 22258-2022")</f>
        <v/>
      </c>
      <c r="Y11">
        <f>HYPERLINK("https://klasma.github.io/Logging_KNIVSTA/tillsynsmail/A 22258-2022.docx", "A 22258-2022")</f>
        <v/>
      </c>
    </row>
    <row r="12" ht="15" customHeight="1">
      <c r="A12" t="inlineStr">
        <is>
          <t>A 20778-2020</t>
        </is>
      </c>
      <c r="B12" s="1" t="n">
        <v>43949</v>
      </c>
      <c r="C12" s="1" t="n">
        <v>45205</v>
      </c>
      <c r="D12" t="inlineStr">
        <is>
          <t>UPPSALA LÄN</t>
        </is>
      </c>
      <c r="E12" t="inlineStr">
        <is>
          <t>KNIVSTA</t>
        </is>
      </c>
      <c r="G12" t="n">
        <v>2.9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Gultoppig fingersvamp
Trådticka</t>
        </is>
      </c>
      <c r="S12">
        <f>HYPERLINK("https://klasma.github.io/Logging_KNIVSTA/artfynd/A 20778-2020.xlsx", "A 20778-2020")</f>
        <v/>
      </c>
      <c r="T12">
        <f>HYPERLINK("https://klasma.github.io/Logging_KNIVSTA/kartor/A 20778-2020.png", "A 20778-2020")</f>
        <v/>
      </c>
      <c r="V12">
        <f>HYPERLINK("https://klasma.github.io/Logging_KNIVSTA/klagomål/A 20778-2020.docx", "A 20778-2020")</f>
        <v/>
      </c>
      <c r="W12">
        <f>HYPERLINK("https://klasma.github.io/Logging_KNIVSTA/klagomålsmail/A 20778-2020.docx", "A 20778-2020")</f>
        <v/>
      </c>
      <c r="X12">
        <f>HYPERLINK("https://klasma.github.io/Logging_KNIVSTA/tillsyn/A 20778-2020.docx", "A 20778-2020")</f>
        <v/>
      </c>
      <c r="Y12">
        <f>HYPERLINK("https://klasma.github.io/Logging_KNIVSTA/tillsynsmail/A 20778-2020.docx", "A 20778-2020")</f>
        <v/>
      </c>
    </row>
    <row r="13" ht="15" customHeight="1">
      <c r="A13" t="inlineStr">
        <is>
          <t>A 24031-2020</t>
        </is>
      </c>
      <c r="B13" s="1" t="n">
        <v>43971</v>
      </c>
      <c r="C13" s="1" t="n">
        <v>45205</v>
      </c>
      <c r="D13" t="inlineStr">
        <is>
          <t>UPPSALA LÄN</t>
        </is>
      </c>
      <c r="E13" t="inlineStr">
        <is>
          <t>KNIVSTA</t>
        </is>
      </c>
      <c r="F13" t="inlineStr">
        <is>
          <t>Övriga statliga verk och myndigheter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Grönsångare
Vanlig snok</t>
        </is>
      </c>
      <c r="S13">
        <f>HYPERLINK("https://klasma.github.io/Logging_KNIVSTA/artfynd/A 24031-2020.xlsx", "A 24031-2020")</f>
        <v/>
      </c>
      <c r="T13">
        <f>HYPERLINK("https://klasma.github.io/Logging_KNIVSTA/kartor/A 24031-2020.png", "A 24031-2020")</f>
        <v/>
      </c>
      <c r="V13">
        <f>HYPERLINK("https://klasma.github.io/Logging_KNIVSTA/klagomål/A 24031-2020.docx", "A 24031-2020")</f>
        <v/>
      </c>
      <c r="W13">
        <f>HYPERLINK("https://klasma.github.io/Logging_KNIVSTA/klagomålsmail/A 24031-2020.docx", "A 24031-2020")</f>
        <v/>
      </c>
      <c r="X13">
        <f>HYPERLINK("https://klasma.github.io/Logging_KNIVSTA/tillsyn/A 24031-2020.docx", "A 24031-2020")</f>
        <v/>
      </c>
      <c r="Y13">
        <f>HYPERLINK("https://klasma.github.io/Logging_KNIVSTA/tillsynsmail/A 24031-2020.docx", "A 24031-2020")</f>
        <v/>
      </c>
    </row>
    <row r="14" ht="15" customHeight="1">
      <c r="A14" t="inlineStr">
        <is>
          <t>A 10011-2023</t>
        </is>
      </c>
      <c r="B14" s="1" t="n">
        <v>44985</v>
      </c>
      <c r="C14" s="1" t="n">
        <v>45205</v>
      </c>
      <c r="D14" t="inlineStr">
        <is>
          <t>UPPSALA LÄN</t>
        </is>
      </c>
      <c r="E14" t="inlineStr">
        <is>
          <t>KNIVSTA</t>
        </is>
      </c>
      <c r="F14" t="inlineStr">
        <is>
          <t>Holmen skog AB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Blåsippa</t>
        </is>
      </c>
      <c r="S14">
        <f>HYPERLINK("https://klasma.github.io/Logging_KNIVSTA/artfynd/A 10011-2023.xlsx", "A 10011-2023")</f>
        <v/>
      </c>
      <c r="T14">
        <f>HYPERLINK("https://klasma.github.io/Logging_KNIVSTA/kartor/A 10011-2023.png", "A 10011-2023")</f>
        <v/>
      </c>
      <c r="V14">
        <f>HYPERLINK("https://klasma.github.io/Logging_KNIVSTA/klagomål/A 10011-2023.docx", "A 10011-2023")</f>
        <v/>
      </c>
      <c r="W14">
        <f>HYPERLINK("https://klasma.github.io/Logging_KNIVSTA/klagomålsmail/A 10011-2023.docx", "A 10011-2023")</f>
        <v/>
      </c>
      <c r="X14">
        <f>HYPERLINK("https://klasma.github.io/Logging_KNIVSTA/tillsyn/A 10011-2023.docx", "A 10011-2023")</f>
        <v/>
      </c>
      <c r="Y14">
        <f>HYPERLINK("https://klasma.github.io/Logging_KNIVSTA/tillsynsmail/A 10011-2023.docx", "A 10011-2023")</f>
        <v/>
      </c>
    </row>
    <row r="15" ht="15" customHeight="1">
      <c r="A15" t="inlineStr">
        <is>
          <t>A 18814-2023</t>
        </is>
      </c>
      <c r="B15" s="1" t="n">
        <v>45043</v>
      </c>
      <c r="C15" s="1" t="n">
        <v>45205</v>
      </c>
      <c r="D15" t="inlineStr">
        <is>
          <t>UPPSALA LÄN</t>
        </is>
      </c>
      <c r="E15" t="inlineStr">
        <is>
          <t>KNIVSTA</t>
        </is>
      </c>
      <c r="G15" t="n">
        <v>8.9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Barkticka</t>
        </is>
      </c>
      <c r="S15">
        <f>HYPERLINK("https://klasma.github.io/Logging_KNIVSTA/artfynd/A 18814-2023.xlsx", "A 18814-2023")</f>
        <v/>
      </c>
      <c r="T15">
        <f>HYPERLINK("https://klasma.github.io/Logging_KNIVSTA/kartor/A 18814-2023.png", "A 18814-2023")</f>
        <v/>
      </c>
      <c r="V15">
        <f>HYPERLINK("https://klasma.github.io/Logging_KNIVSTA/klagomål/A 18814-2023.docx", "A 18814-2023")</f>
        <v/>
      </c>
      <c r="W15">
        <f>HYPERLINK("https://klasma.github.io/Logging_KNIVSTA/klagomålsmail/A 18814-2023.docx", "A 18814-2023")</f>
        <v/>
      </c>
      <c r="X15">
        <f>HYPERLINK("https://klasma.github.io/Logging_KNIVSTA/tillsyn/A 18814-2023.docx", "A 18814-2023")</f>
        <v/>
      </c>
      <c r="Y15">
        <f>HYPERLINK("https://klasma.github.io/Logging_KNIVSTA/tillsynsmail/A 18814-2023.docx", "A 18814-2023")</f>
        <v/>
      </c>
    </row>
    <row r="16" ht="15" customHeight="1">
      <c r="A16" t="inlineStr">
        <is>
          <t>A 18172-2019</t>
        </is>
      </c>
      <c r="B16" s="1" t="n">
        <v>43558</v>
      </c>
      <c r="C16" s="1" t="n">
        <v>45205</v>
      </c>
      <c r="D16" t="inlineStr">
        <is>
          <t>UPPSALA LÄN</t>
        </is>
      </c>
      <c r="E16" t="inlineStr">
        <is>
          <t>KNIVSTA</t>
        </is>
      </c>
      <c r="G16" t="n">
        <v>6.7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HYPERLINK("https://klasma.github.io/Logging_KNIVSTA/artfynd/A 18172-2019.xlsx", "A 18172-2019")</f>
        <v/>
      </c>
      <c r="T16">
        <f>HYPERLINK("https://klasma.github.io/Logging_KNIVSTA/kartor/A 18172-2019.png", "A 18172-2019")</f>
        <v/>
      </c>
      <c r="V16">
        <f>HYPERLINK("https://klasma.github.io/Logging_KNIVSTA/klagomål/A 18172-2019.docx", "A 18172-2019")</f>
        <v/>
      </c>
      <c r="W16">
        <f>HYPERLINK("https://klasma.github.io/Logging_KNIVSTA/klagomålsmail/A 18172-2019.docx", "A 18172-2019")</f>
        <v/>
      </c>
      <c r="X16">
        <f>HYPERLINK("https://klasma.github.io/Logging_KNIVSTA/tillsyn/A 18172-2019.docx", "A 18172-2019")</f>
        <v/>
      </c>
      <c r="Y16">
        <f>HYPERLINK("https://klasma.github.io/Logging_KNIVSTA/tillsynsmail/A 18172-2019.docx", "A 18172-2019")</f>
        <v/>
      </c>
    </row>
    <row r="17" ht="15" customHeight="1">
      <c r="A17" t="inlineStr">
        <is>
          <t>A 36637-2019</t>
        </is>
      </c>
      <c r="B17" s="1" t="n">
        <v>43671</v>
      </c>
      <c r="C17" s="1" t="n">
        <v>45205</v>
      </c>
      <c r="D17" t="inlineStr">
        <is>
          <t>UPPSALA LÄN</t>
        </is>
      </c>
      <c r="E17" t="inlineStr">
        <is>
          <t>KNIVSTA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HYPERLINK("https://klasma.github.io/Logging_KNIVSTA/artfynd/A 36637-2019.xlsx", "A 36637-2019")</f>
        <v/>
      </c>
      <c r="T17">
        <f>HYPERLINK("https://klasma.github.io/Logging_KNIVSTA/kartor/A 36637-2019.png", "A 36637-2019")</f>
        <v/>
      </c>
      <c r="V17">
        <f>HYPERLINK("https://klasma.github.io/Logging_KNIVSTA/klagomål/A 36637-2019.docx", "A 36637-2019")</f>
        <v/>
      </c>
      <c r="W17">
        <f>HYPERLINK("https://klasma.github.io/Logging_KNIVSTA/klagomålsmail/A 36637-2019.docx", "A 36637-2019")</f>
        <v/>
      </c>
      <c r="X17">
        <f>HYPERLINK("https://klasma.github.io/Logging_KNIVSTA/tillsyn/A 36637-2019.docx", "A 36637-2019")</f>
        <v/>
      </c>
      <c r="Y17">
        <f>HYPERLINK("https://klasma.github.io/Logging_KNIVSTA/tillsynsmail/A 36637-2019.docx", "A 36637-2019")</f>
        <v/>
      </c>
    </row>
    <row r="18" ht="15" customHeight="1">
      <c r="A18" t="inlineStr">
        <is>
          <t>A 16973-2021</t>
        </is>
      </c>
      <c r="B18" s="1" t="n">
        <v>44295</v>
      </c>
      <c r="C18" s="1" t="n">
        <v>45205</v>
      </c>
      <c r="D18" t="inlineStr">
        <is>
          <t>UPPSALA LÄN</t>
        </is>
      </c>
      <c r="E18" t="inlineStr">
        <is>
          <t>KNIVSTA</t>
        </is>
      </c>
      <c r="G18" t="n">
        <v>5.5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Backklöver</t>
        </is>
      </c>
      <c r="S18">
        <f>HYPERLINK("https://klasma.github.io/Logging_KNIVSTA/artfynd/A 16973-2021.xlsx", "A 16973-2021")</f>
        <v/>
      </c>
      <c r="T18">
        <f>HYPERLINK("https://klasma.github.io/Logging_KNIVSTA/kartor/A 16973-2021.png", "A 16973-2021")</f>
        <v/>
      </c>
      <c r="V18">
        <f>HYPERLINK("https://klasma.github.io/Logging_KNIVSTA/klagomål/A 16973-2021.docx", "A 16973-2021")</f>
        <v/>
      </c>
      <c r="W18">
        <f>HYPERLINK("https://klasma.github.io/Logging_KNIVSTA/klagomålsmail/A 16973-2021.docx", "A 16973-2021")</f>
        <v/>
      </c>
      <c r="X18">
        <f>HYPERLINK("https://klasma.github.io/Logging_KNIVSTA/tillsyn/A 16973-2021.docx", "A 16973-2021")</f>
        <v/>
      </c>
      <c r="Y18">
        <f>HYPERLINK("https://klasma.github.io/Logging_KNIVSTA/tillsynsmail/A 16973-2021.docx", "A 16973-2021")</f>
        <v/>
      </c>
    </row>
    <row r="19" ht="15" customHeight="1">
      <c r="A19" t="inlineStr">
        <is>
          <t>A 22467-2022</t>
        </is>
      </c>
      <c r="B19" s="1" t="n">
        <v>44713</v>
      </c>
      <c r="C19" s="1" t="n">
        <v>45205</v>
      </c>
      <c r="D19" t="inlineStr">
        <is>
          <t>UPPSALA LÄN</t>
        </is>
      </c>
      <c r="E19" t="inlineStr">
        <is>
          <t>KNIVSTA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HYPERLINK("https://klasma.github.io/Logging_KNIVSTA/artfynd/A 22467-2022.xlsx", "A 22467-2022")</f>
        <v/>
      </c>
      <c r="T19">
        <f>HYPERLINK("https://klasma.github.io/Logging_KNIVSTA/kartor/A 22467-2022.png", "A 22467-2022")</f>
        <v/>
      </c>
      <c r="V19">
        <f>HYPERLINK("https://klasma.github.io/Logging_KNIVSTA/klagomål/A 22467-2022.docx", "A 22467-2022")</f>
        <v/>
      </c>
      <c r="W19">
        <f>HYPERLINK("https://klasma.github.io/Logging_KNIVSTA/klagomålsmail/A 22467-2022.docx", "A 22467-2022")</f>
        <v/>
      </c>
      <c r="X19">
        <f>HYPERLINK("https://klasma.github.io/Logging_KNIVSTA/tillsyn/A 22467-2022.docx", "A 22467-2022")</f>
        <v/>
      </c>
      <c r="Y19">
        <f>HYPERLINK("https://klasma.github.io/Logging_KNIVSTA/tillsynsmail/A 22467-2022.docx", "A 22467-2022")</f>
        <v/>
      </c>
    </row>
    <row r="20" ht="15" customHeight="1">
      <c r="A20" t="inlineStr">
        <is>
          <t>A 10973-2023</t>
        </is>
      </c>
      <c r="B20" s="1" t="n">
        <v>44991</v>
      </c>
      <c r="C20" s="1" t="n">
        <v>45205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3.2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HYPERLINK("https://klasma.github.io/Logging_KNIVSTA/artfynd/A 10973-2023.xlsx", "A 10973-2023")</f>
        <v/>
      </c>
      <c r="T20">
        <f>HYPERLINK("https://klasma.github.io/Logging_KNIVSTA/kartor/A 10973-2023.png", "A 10973-2023")</f>
        <v/>
      </c>
      <c r="V20">
        <f>HYPERLINK("https://klasma.github.io/Logging_KNIVSTA/klagomål/A 10973-2023.docx", "A 10973-2023")</f>
        <v/>
      </c>
      <c r="W20">
        <f>HYPERLINK("https://klasma.github.io/Logging_KNIVSTA/klagomålsmail/A 10973-2023.docx", "A 10973-2023")</f>
        <v/>
      </c>
      <c r="X20">
        <f>HYPERLINK("https://klasma.github.io/Logging_KNIVSTA/tillsyn/A 10973-2023.docx", "A 10973-2023")</f>
        <v/>
      </c>
      <c r="Y20">
        <f>HYPERLINK("https://klasma.github.io/Logging_KNIVSTA/tillsynsmail/A 10973-2023.docx", "A 10973-2023")</f>
        <v/>
      </c>
    </row>
    <row r="21" ht="15" customHeight="1">
      <c r="A21" t="inlineStr">
        <is>
          <t>A 33770-2023</t>
        </is>
      </c>
      <c r="B21" s="1" t="n">
        <v>45133</v>
      </c>
      <c r="C21" s="1" t="n">
        <v>45205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Slaguggla</t>
        </is>
      </c>
      <c r="S21">
        <f>HYPERLINK("https://klasma.github.io/Logging_KNIVSTA/artfynd/A 33770-2023.xlsx", "A 33770-2023")</f>
        <v/>
      </c>
      <c r="T21">
        <f>HYPERLINK("https://klasma.github.io/Logging_KNIVSTA/kartor/A 33770-2023.png", "A 33770-2023")</f>
        <v/>
      </c>
      <c r="V21">
        <f>HYPERLINK("https://klasma.github.io/Logging_KNIVSTA/klagomål/A 33770-2023.docx", "A 33770-2023")</f>
        <v/>
      </c>
      <c r="W21">
        <f>HYPERLINK("https://klasma.github.io/Logging_KNIVSTA/klagomålsmail/A 33770-2023.docx", "A 33770-2023")</f>
        <v/>
      </c>
      <c r="X21">
        <f>HYPERLINK("https://klasma.github.io/Logging_KNIVSTA/tillsyn/A 33770-2023.docx", "A 33770-2023")</f>
        <v/>
      </c>
      <c r="Y21">
        <f>HYPERLINK("https://klasma.github.io/Logging_KNIVSTA/tillsynsmail/A 33770-2023.docx", "A 33770-2023")</f>
        <v/>
      </c>
    </row>
    <row r="22" ht="15" customHeight="1">
      <c r="A22" t="inlineStr">
        <is>
          <t>A 38364-2018</t>
        </is>
      </c>
      <c r="B22" s="1" t="n">
        <v>43339</v>
      </c>
      <c r="C22" s="1" t="n">
        <v>45205</v>
      </c>
      <c r="D22" t="inlineStr">
        <is>
          <t>UPPSALA LÄN</t>
        </is>
      </c>
      <c r="E22" t="inlineStr">
        <is>
          <t>KNIVSTA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53288-2018</t>
        </is>
      </c>
      <c r="B23" s="1" t="n">
        <v>43376</v>
      </c>
      <c r="C23" s="1" t="n">
        <v>45205</v>
      </c>
      <c r="D23" t="inlineStr">
        <is>
          <t>UPPSALA LÄN</t>
        </is>
      </c>
      <c r="E23" t="inlineStr">
        <is>
          <t>KNIVSTA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53295-2018</t>
        </is>
      </c>
      <c r="B24" s="1" t="n">
        <v>43376</v>
      </c>
      <c r="C24" s="1" t="n">
        <v>45205</v>
      </c>
      <c r="D24" t="inlineStr">
        <is>
          <t>UPPSALA LÄN</t>
        </is>
      </c>
      <c r="E24" t="inlineStr">
        <is>
          <t>KNIVSTA</t>
        </is>
      </c>
      <c r="G24" t="n">
        <v>8.1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56639-2018</t>
        </is>
      </c>
      <c r="B25" s="1" t="n">
        <v>43402</v>
      </c>
      <c r="C25" s="1" t="n">
        <v>45205</v>
      </c>
      <c r="D25" t="inlineStr">
        <is>
          <t>UPPSALA LÄN</t>
        </is>
      </c>
      <c r="E25" t="inlineStr">
        <is>
          <t>KNIVSTA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56646-2018</t>
        </is>
      </c>
      <c r="B26" s="1" t="n">
        <v>43402</v>
      </c>
      <c r="C26" s="1" t="n">
        <v>45205</v>
      </c>
      <c r="D26" t="inlineStr">
        <is>
          <t>UPPSALA LÄN</t>
        </is>
      </c>
      <c r="E26" t="inlineStr">
        <is>
          <t>KNIVSTA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60550-2018</t>
        </is>
      </c>
      <c r="B27" s="1" t="n">
        <v>43408</v>
      </c>
      <c r="C27" s="1" t="n">
        <v>45205</v>
      </c>
      <c r="D27" t="inlineStr">
        <is>
          <t>UPPSALA LÄN</t>
        </is>
      </c>
      <c r="E27" t="inlineStr">
        <is>
          <t>KNIVSTA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66632-2018</t>
        </is>
      </c>
      <c r="B28" s="1" t="n">
        <v>43437</v>
      </c>
      <c r="C28" s="1" t="n">
        <v>45205</v>
      </c>
      <c r="D28" t="inlineStr">
        <is>
          <t>UPPSALA LÄN</t>
        </is>
      </c>
      <c r="E28" t="inlineStr">
        <is>
          <t>KNIVSTA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72192-2018</t>
        </is>
      </c>
      <c r="B29" s="1" t="n">
        <v>43455</v>
      </c>
      <c r="C29" s="1" t="n">
        <v>45205</v>
      </c>
      <c r="D29" t="inlineStr">
        <is>
          <t>UPPSALA LÄN</t>
        </is>
      </c>
      <c r="E29" t="inlineStr">
        <is>
          <t>KNIVSTA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72204-2018</t>
        </is>
      </c>
      <c r="B30" s="1" t="n">
        <v>43455</v>
      </c>
      <c r="C30" s="1" t="n">
        <v>45205</v>
      </c>
      <c r="D30" t="inlineStr">
        <is>
          <t>UPPSALA LÄN</t>
        </is>
      </c>
      <c r="E30" t="inlineStr">
        <is>
          <t>KNIVSTA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2231-2019</t>
        </is>
      </c>
      <c r="B31" s="1" t="n">
        <v>43475</v>
      </c>
      <c r="C31" s="1" t="n">
        <v>45205</v>
      </c>
      <c r="D31" t="inlineStr">
        <is>
          <t>UPPSALA LÄN</t>
        </is>
      </c>
      <c r="E31" t="inlineStr">
        <is>
          <t>KNIVSTA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2992-2019</t>
        </is>
      </c>
      <c r="B32" s="1" t="n">
        <v>43479</v>
      </c>
      <c r="C32" s="1" t="n">
        <v>45205</v>
      </c>
      <c r="D32" t="inlineStr">
        <is>
          <t>UPPSALA LÄN</t>
        </is>
      </c>
      <c r="E32" t="inlineStr">
        <is>
          <t>KNIVSTA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3737-2019</t>
        </is>
      </c>
      <c r="B33" s="1" t="n">
        <v>43481</v>
      </c>
      <c r="C33" s="1" t="n">
        <v>45205</v>
      </c>
      <c r="D33" t="inlineStr">
        <is>
          <t>UPPSALA LÄN</t>
        </is>
      </c>
      <c r="E33" t="inlineStr">
        <is>
          <t>KNIVSTA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3619-2019</t>
        </is>
      </c>
      <c r="B34" s="1" t="n">
        <v>43481</v>
      </c>
      <c r="C34" s="1" t="n">
        <v>45205</v>
      </c>
      <c r="D34" t="inlineStr">
        <is>
          <t>UPPSALA LÄN</t>
        </is>
      </c>
      <c r="E34" t="inlineStr">
        <is>
          <t>KNIVSTA</t>
        </is>
      </c>
      <c r="G34" t="n">
        <v>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6053-2019</t>
        </is>
      </c>
      <c r="B35" s="1" t="n">
        <v>43483</v>
      </c>
      <c r="C35" s="1" t="n">
        <v>45205</v>
      </c>
      <c r="D35" t="inlineStr">
        <is>
          <t>UPPSALA LÄN</t>
        </is>
      </c>
      <c r="E35" t="inlineStr">
        <is>
          <t>KNIVSTA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4379-2019</t>
        </is>
      </c>
      <c r="B36" s="1" t="n">
        <v>43483</v>
      </c>
      <c r="C36" s="1" t="n">
        <v>45205</v>
      </c>
      <c r="D36" t="inlineStr">
        <is>
          <t>UPPSALA LÄN</t>
        </is>
      </c>
      <c r="E36" t="inlineStr">
        <is>
          <t>KNIVSTA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4781-2019</t>
        </is>
      </c>
      <c r="B37" s="1" t="n">
        <v>43486</v>
      </c>
      <c r="C37" s="1" t="n">
        <v>45205</v>
      </c>
      <c r="D37" t="inlineStr">
        <is>
          <t>UPPSALA LÄN</t>
        </is>
      </c>
      <c r="E37" t="inlineStr">
        <is>
          <t>KNIVSTA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6160-2019</t>
        </is>
      </c>
      <c r="B38" s="1" t="n">
        <v>43493</v>
      </c>
      <c r="C38" s="1" t="n">
        <v>45205</v>
      </c>
      <c r="D38" t="inlineStr">
        <is>
          <t>UPPSALA LÄN</t>
        </is>
      </c>
      <c r="E38" t="inlineStr">
        <is>
          <t>KNIVSTA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7306-2019</t>
        </is>
      </c>
      <c r="B39" s="1" t="n">
        <v>43496</v>
      </c>
      <c r="C39" s="1" t="n">
        <v>45205</v>
      </c>
      <c r="D39" t="inlineStr">
        <is>
          <t>UPPSALA LÄN</t>
        </is>
      </c>
      <c r="E39" t="inlineStr">
        <is>
          <t>KNIVSTA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7304-2019</t>
        </is>
      </c>
      <c r="B40" s="1" t="n">
        <v>43496</v>
      </c>
      <c r="C40" s="1" t="n">
        <v>45205</v>
      </c>
      <c r="D40" t="inlineStr">
        <is>
          <t>UPPSALA LÄN</t>
        </is>
      </c>
      <c r="E40" t="inlineStr">
        <is>
          <t>KNIVSTA</t>
        </is>
      </c>
      <c r="G40" t="n">
        <v>7.6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7768-2019</t>
        </is>
      </c>
      <c r="B41" s="1" t="n">
        <v>43500</v>
      </c>
      <c r="C41" s="1" t="n">
        <v>45205</v>
      </c>
      <c r="D41" t="inlineStr">
        <is>
          <t>UPPSALA LÄN</t>
        </is>
      </c>
      <c r="E41" t="inlineStr">
        <is>
          <t>KNIVSTA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7804-2019</t>
        </is>
      </c>
      <c r="B42" s="1" t="n">
        <v>43500</v>
      </c>
      <c r="C42" s="1" t="n">
        <v>45205</v>
      </c>
      <c r="D42" t="inlineStr">
        <is>
          <t>UPPSALA LÄN</t>
        </is>
      </c>
      <c r="E42" t="inlineStr">
        <is>
          <t>KNIVSTA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13109-2019</t>
        </is>
      </c>
      <c r="B43" s="1" t="n">
        <v>43528</v>
      </c>
      <c r="C43" s="1" t="n">
        <v>45205</v>
      </c>
      <c r="D43" t="inlineStr">
        <is>
          <t>UPPSALA LÄN</t>
        </is>
      </c>
      <c r="E43" t="inlineStr">
        <is>
          <t>KNIVSTA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14070-2019</t>
        </is>
      </c>
      <c r="B44" s="1" t="n">
        <v>43532</v>
      </c>
      <c r="C44" s="1" t="n">
        <v>45205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14115-2019</t>
        </is>
      </c>
      <c r="B45" s="1" t="n">
        <v>43532</v>
      </c>
      <c r="C45" s="1" t="n">
        <v>45205</v>
      </c>
      <c r="D45" t="inlineStr">
        <is>
          <t>UPPSALA LÄN</t>
        </is>
      </c>
      <c r="E45" t="inlineStr">
        <is>
          <t>KNIVSTA</t>
        </is>
      </c>
      <c r="F45" t="inlineStr">
        <is>
          <t>Holmen skog AB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14635-2019</t>
        </is>
      </c>
      <c r="B46" s="1" t="n">
        <v>43538</v>
      </c>
      <c r="C46" s="1" t="n">
        <v>45205</v>
      </c>
      <c r="D46" t="inlineStr">
        <is>
          <t>UPPSALA LÄN</t>
        </is>
      </c>
      <c r="E46" t="inlineStr">
        <is>
          <t>KNIVSTA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15468-2019</t>
        </is>
      </c>
      <c r="B47" s="1" t="n">
        <v>43542</v>
      </c>
      <c r="C47" s="1" t="n">
        <v>45205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16736-2019</t>
        </is>
      </c>
      <c r="B48" s="1" t="n">
        <v>43549</v>
      </c>
      <c r="C48" s="1" t="n">
        <v>45205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18503-2019</t>
        </is>
      </c>
      <c r="B49" s="1" t="n">
        <v>43559</v>
      </c>
      <c r="C49" s="1" t="n">
        <v>45205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18506-2019</t>
        </is>
      </c>
      <c r="B50" s="1" t="n">
        <v>43559</v>
      </c>
      <c r="C50" s="1" t="n">
        <v>45205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19512-2019</t>
        </is>
      </c>
      <c r="B51" s="1" t="n">
        <v>43565</v>
      </c>
      <c r="C51" s="1" t="n">
        <v>45205</v>
      </c>
      <c r="D51" t="inlineStr">
        <is>
          <t>UPPSALA LÄN</t>
        </is>
      </c>
      <c r="E51" t="inlineStr">
        <is>
          <t>KNIVSTA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23051-2019</t>
        </is>
      </c>
      <c r="B52" s="1" t="n">
        <v>43591</v>
      </c>
      <c r="C52" s="1" t="n">
        <v>45205</v>
      </c>
      <c r="D52" t="inlineStr">
        <is>
          <t>UPPSALA LÄN</t>
        </is>
      </c>
      <c r="E52" t="inlineStr">
        <is>
          <t>KNIVSTA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28551-2019</t>
        </is>
      </c>
      <c r="B53" s="1" t="n">
        <v>43626</v>
      </c>
      <c r="C53" s="1" t="n">
        <v>45205</v>
      </c>
      <c r="D53" t="inlineStr">
        <is>
          <t>UPPSALA LÄN</t>
        </is>
      </c>
      <c r="E53" t="inlineStr">
        <is>
          <t>KNIVSTA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35059-2019</t>
        </is>
      </c>
      <c r="B54" s="1" t="n">
        <v>43661</v>
      </c>
      <c r="C54" s="1" t="n">
        <v>45205</v>
      </c>
      <c r="D54" t="inlineStr">
        <is>
          <t>UPPSALA LÄN</t>
        </is>
      </c>
      <c r="E54" t="inlineStr">
        <is>
          <t>KNIVSTA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49082-2019</t>
        </is>
      </c>
      <c r="B55" s="1" t="n">
        <v>43731</v>
      </c>
      <c r="C55" s="1" t="n">
        <v>45205</v>
      </c>
      <c r="D55" t="inlineStr">
        <is>
          <t>UPPSALA LÄN</t>
        </is>
      </c>
      <c r="E55" t="inlineStr">
        <is>
          <t>KNIVSTA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55170-2019</t>
        </is>
      </c>
      <c r="B56" s="1" t="n">
        <v>43756</v>
      </c>
      <c r="C56" s="1" t="n">
        <v>45205</v>
      </c>
      <c r="D56" t="inlineStr">
        <is>
          <t>UPPSALA LÄN</t>
        </is>
      </c>
      <c r="E56" t="inlineStr">
        <is>
          <t>KNIVSTA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58146-2019</t>
        </is>
      </c>
      <c r="B57" s="1" t="n">
        <v>43769</v>
      </c>
      <c r="C57" s="1" t="n">
        <v>45205</v>
      </c>
      <c r="D57" t="inlineStr">
        <is>
          <t>UPPSALA LÄN</t>
        </is>
      </c>
      <c r="E57" t="inlineStr">
        <is>
          <t>KNIVSTA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65903-2019</t>
        </is>
      </c>
      <c r="B58" s="1" t="n">
        <v>43800</v>
      </c>
      <c r="C58" s="1" t="n">
        <v>45205</v>
      </c>
      <c r="D58" t="inlineStr">
        <is>
          <t>UPPSALA LÄN</t>
        </is>
      </c>
      <c r="E58" t="inlineStr">
        <is>
          <t>KNIVSTA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66607-2019</t>
        </is>
      </c>
      <c r="B59" s="1" t="n">
        <v>43809</v>
      </c>
      <c r="C59" s="1" t="n">
        <v>45205</v>
      </c>
      <c r="D59" t="inlineStr">
        <is>
          <t>UPPSALA LÄN</t>
        </is>
      </c>
      <c r="E59" t="inlineStr">
        <is>
          <t>KNIVSTA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67166-2019</t>
        </is>
      </c>
      <c r="B60" s="1" t="n">
        <v>43811</v>
      </c>
      <c r="C60" s="1" t="n">
        <v>45205</v>
      </c>
      <c r="D60" t="inlineStr">
        <is>
          <t>UPPSALA LÄN</t>
        </is>
      </c>
      <c r="E60" t="inlineStr">
        <is>
          <t>KNIVSTA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67165-2019</t>
        </is>
      </c>
      <c r="B61" s="1" t="n">
        <v>43811</v>
      </c>
      <c r="C61" s="1" t="n">
        <v>45205</v>
      </c>
      <c r="D61" t="inlineStr">
        <is>
          <t>UPPSALA LÄN</t>
        </is>
      </c>
      <c r="E61" t="inlineStr">
        <is>
          <t>KNIVSTA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67598-2019</t>
        </is>
      </c>
      <c r="B62" s="1" t="n">
        <v>43815</v>
      </c>
      <c r="C62" s="1" t="n">
        <v>45205</v>
      </c>
      <c r="D62" t="inlineStr">
        <is>
          <t>UPPSALA LÄN</t>
        </is>
      </c>
      <c r="E62" t="inlineStr">
        <is>
          <t>KNIVSTA</t>
        </is>
      </c>
      <c r="F62" t="inlineStr">
        <is>
          <t>Övriga Aktiebolag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2663-2020</t>
        </is>
      </c>
      <c r="B63" s="1" t="n">
        <v>43849</v>
      </c>
      <c r="C63" s="1" t="n">
        <v>45205</v>
      </c>
      <c r="D63" t="inlineStr">
        <is>
          <t>UPPSALA LÄN</t>
        </is>
      </c>
      <c r="E63" t="inlineStr">
        <is>
          <t>KNIVSTA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4567-2020</t>
        </is>
      </c>
      <c r="B64" s="1" t="n">
        <v>43858</v>
      </c>
      <c r="C64" s="1" t="n">
        <v>45205</v>
      </c>
      <c r="D64" t="inlineStr">
        <is>
          <t>UPPSALA LÄN</t>
        </is>
      </c>
      <c r="E64" t="inlineStr">
        <is>
          <t>KNIVSTA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13547-2020</t>
        </is>
      </c>
      <c r="B65" s="1" t="n">
        <v>43902</v>
      </c>
      <c r="C65" s="1" t="n">
        <v>45205</v>
      </c>
      <c r="D65" t="inlineStr">
        <is>
          <t>UPPSALA LÄN</t>
        </is>
      </c>
      <c r="E65" t="inlineStr">
        <is>
          <t>KNIVSTA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14005-2020</t>
        </is>
      </c>
      <c r="B66" s="1" t="n">
        <v>43906</v>
      </c>
      <c r="C66" s="1" t="n">
        <v>45205</v>
      </c>
      <c r="D66" t="inlineStr">
        <is>
          <t>UPPSALA LÄN</t>
        </is>
      </c>
      <c r="E66" t="inlineStr">
        <is>
          <t>KNIVSTA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13996-2020</t>
        </is>
      </c>
      <c r="B67" s="1" t="n">
        <v>43906</v>
      </c>
      <c r="C67" s="1" t="n">
        <v>45205</v>
      </c>
      <c r="D67" t="inlineStr">
        <is>
          <t>UPPSALA LÄN</t>
        </is>
      </c>
      <c r="E67" t="inlineStr">
        <is>
          <t>KNIVSTA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20395-2020</t>
        </is>
      </c>
      <c r="B68" s="1" t="n">
        <v>43945</v>
      </c>
      <c r="C68" s="1" t="n">
        <v>45205</v>
      </c>
      <c r="D68" t="inlineStr">
        <is>
          <t>UPPSALA LÄN</t>
        </is>
      </c>
      <c r="E68" t="inlineStr">
        <is>
          <t>KNIVSTA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25658-2020</t>
        </is>
      </c>
      <c r="B69" s="1" t="n">
        <v>43983</v>
      </c>
      <c r="C69" s="1" t="n">
        <v>45205</v>
      </c>
      <c r="D69" t="inlineStr">
        <is>
          <t>UPPSALA LÄN</t>
        </is>
      </c>
      <c r="E69" t="inlineStr">
        <is>
          <t>KNIVSTA</t>
        </is>
      </c>
      <c r="G69" t="n">
        <v>15.2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32953-2020</t>
        </is>
      </c>
      <c r="B70" s="1" t="n">
        <v>44020</v>
      </c>
      <c r="C70" s="1" t="n">
        <v>45205</v>
      </c>
      <c r="D70" t="inlineStr">
        <is>
          <t>UPPSALA LÄN</t>
        </is>
      </c>
      <c r="E70" t="inlineStr">
        <is>
          <t>KNIVSTA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44089-2020</t>
        </is>
      </c>
      <c r="B71" s="1" t="n">
        <v>44083</v>
      </c>
      <c r="C71" s="1" t="n">
        <v>45205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46988-2020</t>
        </is>
      </c>
      <c r="B72" s="1" t="n">
        <v>44096</v>
      </c>
      <c r="C72" s="1" t="n">
        <v>45205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57286-2020</t>
        </is>
      </c>
      <c r="B73" s="1" t="n">
        <v>44139</v>
      </c>
      <c r="C73" s="1" t="n">
        <v>45205</v>
      </c>
      <c r="D73" t="inlineStr">
        <is>
          <t>UPPSALA LÄN</t>
        </is>
      </c>
      <c r="E73" t="inlineStr">
        <is>
          <t>KNIVSTA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57559-2020</t>
        </is>
      </c>
      <c r="B74" s="1" t="n">
        <v>44140</v>
      </c>
      <c r="C74" s="1" t="n">
        <v>45205</v>
      </c>
      <c r="D74" t="inlineStr">
        <is>
          <t>UPPSALA LÄN</t>
        </is>
      </c>
      <c r="E74" t="inlineStr">
        <is>
          <t>KNIVSTA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68257-2020</t>
        </is>
      </c>
      <c r="B75" s="1" t="n">
        <v>44182</v>
      </c>
      <c r="C75" s="1" t="n">
        <v>45205</v>
      </c>
      <c r="D75" t="inlineStr">
        <is>
          <t>UPPSALA LÄN</t>
        </is>
      </c>
      <c r="E75" t="inlineStr">
        <is>
          <t>KNIVSTA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9725-2021</t>
        </is>
      </c>
      <c r="B76" s="1" t="n">
        <v>44252</v>
      </c>
      <c r="C76" s="1" t="n">
        <v>45205</v>
      </c>
      <c r="D76" t="inlineStr">
        <is>
          <t>UPPSALA LÄN</t>
        </is>
      </c>
      <c r="E76" t="inlineStr">
        <is>
          <t>KNIVSTA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12864-2021</t>
        </is>
      </c>
      <c r="B77" s="1" t="n">
        <v>44271</v>
      </c>
      <c r="C77" s="1" t="n">
        <v>45205</v>
      </c>
      <c r="D77" t="inlineStr">
        <is>
          <t>UPPSALA LÄN</t>
        </is>
      </c>
      <c r="E77" t="inlineStr">
        <is>
          <t>KNIVSTA</t>
        </is>
      </c>
      <c r="F77" t="inlineStr">
        <is>
          <t>Kyrkan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20505-2021</t>
        </is>
      </c>
      <c r="B78" s="1" t="n">
        <v>44313</v>
      </c>
      <c r="C78" s="1" t="n">
        <v>45205</v>
      </c>
      <c r="D78" t="inlineStr">
        <is>
          <t>UPPSALA LÄN</t>
        </is>
      </c>
      <c r="E78" t="inlineStr">
        <is>
          <t>KNIVSTA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19796-2021</t>
        </is>
      </c>
      <c r="B79" s="1" t="n">
        <v>44313</v>
      </c>
      <c r="C79" s="1" t="n">
        <v>45205</v>
      </c>
      <c r="D79" t="inlineStr">
        <is>
          <t>UPPSALA LÄN</t>
        </is>
      </c>
      <c r="E79" t="inlineStr">
        <is>
          <t>KNIVSTA</t>
        </is>
      </c>
      <c r="G79" t="n">
        <v>14.6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20827-2021</t>
        </is>
      </c>
      <c r="B80" s="1" t="n">
        <v>44318</v>
      </c>
      <c r="C80" s="1" t="n">
        <v>45205</v>
      </c>
      <c r="D80" t="inlineStr">
        <is>
          <t>UPPSALA LÄN</t>
        </is>
      </c>
      <c r="E80" t="inlineStr">
        <is>
          <t>KNIVSTA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25359-2021</t>
        </is>
      </c>
      <c r="B81" s="1" t="n">
        <v>44342</v>
      </c>
      <c r="C81" s="1" t="n">
        <v>45205</v>
      </c>
      <c r="D81" t="inlineStr">
        <is>
          <t>UPPSALA LÄN</t>
        </is>
      </c>
      <c r="E81" t="inlineStr">
        <is>
          <t>KNIVSTA</t>
        </is>
      </c>
      <c r="F81" t="inlineStr">
        <is>
          <t>Holmen skog AB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31143-2021</t>
        </is>
      </c>
      <c r="B82" s="1" t="n">
        <v>44368</v>
      </c>
      <c r="C82" s="1" t="n">
        <v>45205</v>
      </c>
      <c r="D82" t="inlineStr">
        <is>
          <t>UPPSALA LÄN</t>
        </is>
      </c>
      <c r="E82" t="inlineStr">
        <is>
          <t>KNIVSTA</t>
        </is>
      </c>
      <c r="G82" t="n">
        <v>13.1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32975-2021</t>
        </is>
      </c>
      <c r="B83" s="1" t="n">
        <v>44376</v>
      </c>
      <c r="C83" s="1" t="n">
        <v>45205</v>
      </c>
      <c r="D83" t="inlineStr">
        <is>
          <t>UPPSALA LÄN</t>
        </is>
      </c>
      <c r="E83" t="inlineStr">
        <is>
          <t>KNIVSTA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35232-2021</t>
        </is>
      </c>
      <c r="B84" s="1" t="n">
        <v>44384</v>
      </c>
      <c r="C84" s="1" t="n">
        <v>45205</v>
      </c>
      <c r="D84" t="inlineStr">
        <is>
          <t>UPPSALA LÄN</t>
        </is>
      </c>
      <c r="E84" t="inlineStr">
        <is>
          <t>KNIVSTA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47652-2021</t>
        </is>
      </c>
      <c r="B85" s="1" t="n">
        <v>44448</v>
      </c>
      <c r="C85" s="1" t="n">
        <v>45205</v>
      </c>
      <c r="D85" t="inlineStr">
        <is>
          <t>UPPSALA LÄN</t>
        </is>
      </c>
      <c r="E85" t="inlineStr">
        <is>
          <t>KNIVSTA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47654-2021</t>
        </is>
      </c>
      <c r="B86" s="1" t="n">
        <v>44448</v>
      </c>
      <c r="C86" s="1" t="n">
        <v>45205</v>
      </c>
      <c r="D86" t="inlineStr">
        <is>
          <t>UPPSALA LÄN</t>
        </is>
      </c>
      <c r="E86" t="inlineStr">
        <is>
          <t>KNIVSTA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54155-2021</t>
        </is>
      </c>
      <c r="B87" s="1" t="n">
        <v>44470</v>
      </c>
      <c r="C87" s="1" t="n">
        <v>45205</v>
      </c>
      <c r="D87" t="inlineStr">
        <is>
          <t>UPPSALA LÄN</t>
        </is>
      </c>
      <c r="E87" t="inlineStr">
        <is>
          <t>KNIVSTA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60885-2021</t>
        </is>
      </c>
      <c r="B88" s="1" t="n">
        <v>44497</v>
      </c>
      <c r="C88" s="1" t="n">
        <v>45205</v>
      </c>
      <c r="D88" t="inlineStr">
        <is>
          <t>UPPSALA LÄN</t>
        </is>
      </c>
      <c r="E88" t="inlineStr">
        <is>
          <t>KNIVSTA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62441-2021</t>
        </is>
      </c>
      <c r="B89" s="1" t="n">
        <v>44503</v>
      </c>
      <c r="C89" s="1" t="n">
        <v>45205</v>
      </c>
      <c r="D89" t="inlineStr">
        <is>
          <t>UPPSALA LÄN</t>
        </is>
      </c>
      <c r="E89" t="inlineStr">
        <is>
          <t>KNIVSTA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62451-2021</t>
        </is>
      </c>
      <c r="B90" s="1" t="n">
        <v>44509</v>
      </c>
      <c r="C90" s="1" t="n">
        <v>45205</v>
      </c>
      <c r="D90" t="inlineStr">
        <is>
          <t>UPPSALA LÄN</t>
        </is>
      </c>
      <c r="E90" t="inlineStr">
        <is>
          <t>KNIVSTA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64044-2021</t>
        </is>
      </c>
      <c r="B91" s="1" t="n">
        <v>44510</v>
      </c>
      <c r="C91" s="1" t="n">
        <v>45205</v>
      </c>
      <c r="D91" t="inlineStr">
        <is>
          <t>UPPSALA LÄN</t>
        </is>
      </c>
      <c r="E91" t="inlineStr">
        <is>
          <t>KNIVSTA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66298-2021</t>
        </is>
      </c>
      <c r="B92" s="1" t="n">
        <v>44518</v>
      </c>
      <c r="C92" s="1" t="n">
        <v>45205</v>
      </c>
      <c r="D92" t="inlineStr">
        <is>
          <t>UPPSALA LÄN</t>
        </is>
      </c>
      <c r="E92" t="inlineStr">
        <is>
          <t>KNIVSTA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66336-2021</t>
        </is>
      </c>
      <c r="B93" s="1" t="n">
        <v>44518</v>
      </c>
      <c r="C93" s="1" t="n">
        <v>45205</v>
      </c>
      <c r="D93" t="inlineStr">
        <is>
          <t>UPPSALA LÄN</t>
        </is>
      </c>
      <c r="E93" t="inlineStr">
        <is>
          <t>KNIVSTA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66256-2021</t>
        </is>
      </c>
      <c r="B94" s="1" t="n">
        <v>44518</v>
      </c>
      <c r="C94" s="1" t="n">
        <v>45205</v>
      </c>
      <c r="D94" t="inlineStr">
        <is>
          <t>UPPSALA LÄN</t>
        </is>
      </c>
      <c r="E94" t="inlineStr">
        <is>
          <t>KNIVSTA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66293-2021</t>
        </is>
      </c>
      <c r="B95" s="1" t="n">
        <v>44518</v>
      </c>
      <c r="C95" s="1" t="n">
        <v>45205</v>
      </c>
      <c r="D95" t="inlineStr">
        <is>
          <t>UPPSALA LÄN</t>
        </is>
      </c>
      <c r="E95" t="inlineStr">
        <is>
          <t>KNIVSTA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66310-2021</t>
        </is>
      </c>
      <c r="B96" s="1" t="n">
        <v>44518</v>
      </c>
      <c r="C96" s="1" t="n">
        <v>45205</v>
      </c>
      <c r="D96" t="inlineStr">
        <is>
          <t>UPPSALA LÄN</t>
        </is>
      </c>
      <c r="E96" t="inlineStr">
        <is>
          <t>KNIVSTA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66330-2021</t>
        </is>
      </c>
      <c r="B97" s="1" t="n">
        <v>44518</v>
      </c>
      <c r="C97" s="1" t="n">
        <v>45205</v>
      </c>
      <c r="D97" t="inlineStr">
        <is>
          <t>UPPSALA LÄN</t>
        </is>
      </c>
      <c r="E97" t="inlineStr">
        <is>
          <t>KNIVSTA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66284-2021</t>
        </is>
      </c>
      <c r="B98" s="1" t="n">
        <v>44518</v>
      </c>
      <c r="C98" s="1" t="n">
        <v>45205</v>
      </c>
      <c r="D98" t="inlineStr">
        <is>
          <t>UPPSALA LÄN</t>
        </is>
      </c>
      <c r="E98" t="inlineStr">
        <is>
          <t>KNIVSTA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66305-2021</t>
        </is>
      </c>
      <c r="B99" s="1" t="n">
        <v>44518</v>
      </c>
      <c r="C99" s="1" t="n">
        <v>45205</v>
      </c>
      <c r="D99" t="inlineStr">
        <is>
          <t>UPPSALA LÄN</t>
        </is>
      </c>
      <c r="E99" t="inlineStr">
        <is>
          <t>KNIVSTA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72471-2021</t>
        </is>
      </c>
      <c r="B100" s="1" t="n">
        <v>44545</v>
      </c>
      <c r="C100" s="1" t="n">
        <v>45205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72885-2021</t>
        </is>
      </c>
      <c r="B101" s="1" t="n">
        <v>44547</v>
      </c>
      <c r="C101" s="1" t="n">
        <v>45205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72883-2021</t>
        </is>
      </c>
      <c r="B102" s="1" t="n">
        <v>44547</v>
      </c>
      <c r="C102" s="1" t="n">
        <v>45205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73754-2021</t>
        </is>
      </c>
      <c r="B103" s="1" t="n">
        <v>44552</v>
      </c>
      <c r="C103" s="1" t="n">
        <v>45205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8.6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1323-2022</t>
        </is>
      </c>
      <c r="B104" s="1" t="n">
        <v>44572</v>
      </c>
      <c r="C104" s="1" t="n">
        <v>45205</v>
      </c>
      <c r="D104" t="inlineStr">
        <is>
          <t>UPPSALA LÄN</t>
        </is>
      </c>
      <c r="E104" t="inlineStr">
        <is>
          <t>KNIVSTA</t>
        </is>
      </c>
      <c r="F104" t="inlineStr">
        <is>
          <t>Holmen skog AB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8576-2022</t>
        </is>
      </c>
      <c r="B105" s="1" t="n">
        <v>44613</v>
      </c>
      <c r="C105" s="1" t="n">
        <v>45205</v>
      </c>
      <c r="D105" t="inlineStr">
        <is>
          <t>UPPSALA LÄN</t>
        </is>
      </c>
      <c r="E105" t="inlineStr">
        <is>
          <t>KNIVSTA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16773-2022</t>
        </is>
      </c>
      <c r="B106" s="1" t="n">
        <v>44673</v>
      </c>
      <c r="C106" s="1" t="n">
        <v>45205</v>
      </c>
      <c r="D106" t="inlineStr">
        <is>
          <t>UPPSALA LÄN</t>
        </is>
      </c>
      <c r="E106" t="inlineStr">
        <is>
          <t>KNIVSTA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16775-2022</t>
        </is>
      </c>
      <c r="B107" s="1" t="n">
        <v>44673</v>
      </c>
      <c r="C107" s="1" t="n">
        <v>45205</v>
      </c>
      <c r="D107" t="inlineStr">
        <is>
          <t>UPPSALA LÄN</t>
        </is>
      </c>
      <c r="E107" t="inlineStr">
        <is>
          <t>KNIVSTA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18258-2022</t>
        </is>
      </c>
      <c r="B108" s="1" t="n">
        <v>44685</v>
      </c>
      <c r="C108" s="1" t="n">
        <v>45205</v>
      </c>
      <c r="D108" t="inlineStr">
        <is>
          <t>UPPSALA LÄN</t>
        </is>
      </c>
      <c r="E108" t="inlineStr">
        <is>
          <t>KNIVSTA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24132-2022</t>
        </is>
      </c>
      <c r="B109" s="1" t="n">
        <v>44725</v>
      </c>
      <c r="C109" s="1" t="n">
        <v>45205</v>
      </c>
      <c r="D109" t="inlineStr">
        <is>
          <t>UPPSALA LÄN</t>
        </is>
      </c>
      <c r="E109" t="inlineStr">
        <is>
          <t>KNIVSTA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26182-2022</t>
        </is>
      </c>
      <c r="B110" s="1" t="n">
        <v>44735</v>
      </c>
      <c r="C110" s="1" t="n">
        <v>45205</v>
      </c>
      <c r="D110" t="inlineStr">
        <is>
          <t>UPPSALA LÄN</t>
        </is>
      </c>
      <c r="E110" t="inlineStr">
        <is>
          <t>KNIVSTA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30351-2022</t>
        </is>
      </c>
      <c r="B111" s="1" t="n">
        <v>44757</v>
      </c>
      <c r="C111" s="1" t="n">
        <v>45205</v>
      </c>
      <c r="D111" t="inlineStr">
        <is>
          <t>UPPSALA LÄN</t>
        </is>
      </c>
      <c r="E111" t="inlineStr">
        <is>
          <t>KNIVSTA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31875-2022</t>
        </is>
      </c>
      <c r="B112" s="1" t="n">
        <v>44777</v>
      </c>
      <c r="C112" s="1" t="n">
        <v>45205</v>
      </c>
      <c r="D112" t="inlineStr">
        <is>
          <t>UPPSALA LÄN</t>
        </is>
      </c>
      <c r="E112" t="inlineStr">
        <is>
          <t>KNIVSTA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34078-2022</t>
        </is>
      </c>
      <c r="B113" s="1" t="n">
        <v>44791</v>
      </c>
      <c r="C113" s="1" t="n">
        <v>45205</v>
      </c>
      <c r="D113" t="inlineStr">
        <is>
          <t>UPPSALA LÄN</t>
        </is>
      </c>
      <c r="E113" t="inlineStr">
        <is>
          <t>KNIVSTA</t>
        </is>
      </c>
      <c r="F113" t="inlineStr">
        <is>
          <t>Övriga statliga verk och myndigheter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45916-2022</t>
        </is>
      </c>
      <c r="B114" s="1" t="n">
        <v>44846</v>
      </c>
      <c r="C114" s="1" t="n">
        <v>45205</v>
      </c>
      <c r="D114" t="inlineStr">
        <is>
          <t>UPPSALA LÄN</t>
        </is>
      </c>
      <c r="E114" t="inlineStr">
        <is>
          <t>KNIVSTA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46149-2022</t>
        </is>
      </c>
      <c r="B115" s="1" t="n">
        <v>44847</v>
      </c>
      <c r="C115" s="1" t="n">
        <v>45205</v>
      </c>
      <c r="D115" t="inlineStr">
        <is>
          <t>UPPSALA LÄN</t>
        </is>
      </c>
      <c r="E115" t="inlineStr">
        <is>
          <t>KNIVSTA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5402-2023</t>
        </is>
      </c>
      <c r="B116" s="1" t="n">
        <v>44959</v>
      </c>
      <c r="C116" s="1" t="n">
        <v>45205</v>
      </c>
      <c r="D116" t="inlineStr">
        <is>
          <t>UPPSALA LÄN</t>
        </is>
      </c>
      <c r="E116" t="inlineStr">
        <is>
          <t>KNIVSTA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7507-2023</t>
        </is>
      </c>
      <c r="B117" s="1" t="n">
        <v>44971</v>
      </c>
      <c r="C117" s="1" t="n">
        <v>45205</v>
      </c>
      <c r="D117" t="inlineStr">
        <is>
          <t>UPPSALA LÄN</t>
        </is>
      </c>
      <c r="E117" t="inlineStr">
        <is>
          <t>KNIVSTA</t>
        </is>
      </c>
      <c r="F117" t="inlineStr">
        <is>
          <t>Allmännings- och besparingsskogar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11191-2023</t>
        </is>
      </c>
      <c r="B118" s="1" t="n">
        <v>44987</v>
      </c>
      <c r="C118" s="1" t="n">
        <v>45205</v>
      </c>
      <c r="D118" t="inlineStr">
        <is>
          <t>UPPSALA LÄN</t>
        </is>
      </c>
      <c r="E118" t="inlineStr">
        <is>
          <t>KNIVSTA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10914-2023</t>
        </is>
      </c>
      <c r="B119" s="1" t="n">
        <v>44991</v>
      </c>
      <c r="C119" s="1" t="n">
        <v>45205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10898-2023</t>
        </is>
      </c>
      <c r="B120" s="1" t="n">
        <v>44991</v>
      </c>
      <c r="C120" s="1" t="n">
        <v>45205</v>
      </c>
      <c r="D120" t="inlineStr">
        <is>
          <t>UPPSALA LÄN</t>
        </is>
      </c>
      <c r="E120" t="inlineStr">
        <is>
          <t>KNIVSTA</t>
        </is>
      </c>
      <c r="F120" t="inlineStr">
        <is>
          <t>Holmen skog AB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11450-2023</t>
        </is>
      </c>
      <c r="B121" s="1" t="n">
        <v>44993</v>
      </c>
      <c r="C121" s="1" t="n">
        <v>45205</v>
      </c>
      <c r="D121" t="inlineStr">
        <is>
          <t>UPPSALA LÄN</t>
        </is>
      </c>
      <c r="E121" t="inlineStr">
        <is>
          <t>KNIVSTA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11452-2023</t>
        </is>
      </c>
      <c r="B122" s="1" t="n">
        <v>44993</v>
      </c>
      <c r="C122" s="1" t="n">
        <v>45205</v>
      </c>
      <c r="D122" t="inlineStr">
        <is>
          <t>UPPSALA LÄN</t>
        </is>
      </c>
      <c r="E122" t="inlineStr">
        <is>
          <t>KNIVSTA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15441-2023</t>
        </is>
      </c>
      <c r="B123" s="1" t="n">
        <v>45016</v>
      </c>
      <c r="C123" s="1" t="n">
        <v>45205</v>
      </c>
      <c r="D123" t="inlineStr">
        <is>
          <t>UPPSALA LÄN</t>
        </is>
      </c>
      <c r="E123" t="inlineStr">
        <is>
          <t>KNIVSTA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17094-2023</t>
        </is>
      </c>
      <c r="B124" s="1" t="n">
        <v>45034</v>
      </c>
      <c r="C124" s="1" t="n">
        <v>45205</v>
      </c>
      <c r="D124" t="inlineStr">
        <is>
          <t>UPPSALA LÄN</t>
        </is>
      </c>
      <c r="E124" t="inlineStr">
        <is>
          <t>KNIVSTA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17101-2023</t>
        </is>
      </c>
      <c r="B125" s="1" t="n">
        <v>45034</v>
      </c>
      <c r="C125" s="1" t="n">
        <v>45205</v>
      </c>
      <c r="D125" t="inlineStr">
        <is>
          <t>UPPSALA LÄN</t>
        </is>
      </c>
      <c r="E125" t="inlineStr">
        <is>
          <t>KNIVSTA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23239-2023</t>
        </is>
      </c>
      <c r="B126" s="1" t="n">
        <v>45075</v>
      </c>
      <c r="C126" s="1" t="n">
        <v>45205</v>
      </c>
      <c r="D126" t="inlineStr">
        <is>
          <t>UPPSALA LÄN</t>
        </is>
      </c>
      <c r="E126" t="inlineStr">
        <is>
          <t>KNIVSTA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23042-2023</t>
        </is>
      </c>
      <c r="B127" s="1" t="n">
        <v>45075</v>
      </c>
      <c r="C127" s="1" t="n">
        <v>45205</v>
      </c>
      <c r="D127" t="inlineStr">
        <is>
          <t>UPPSALA LÄN</t>
        </is>
      </c>
      <c r="E127" t="inlineStr">
        <is>
          <t>KNIVSTA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23466-2023</t>
        </is>
      </c>
      <c r="B128" s="1" t="n">
        <v>45076</v>
      </c>
      <c r="C128" s="1" t="n">
        <v>45205</v>
      </c>
      <c r="D128" t="inlineStr">
        <is>
          <t>UPPSALA LÄN</t>
        </is>
      </c>
      <c r="E128" t="inlineStr">
        <is>
          <t>KNIVSTA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29220-2023</t>
        </is>
      </c>
      <c r="B129" s="1" t="n">
        <v>45097</v>
      </c>
      <c r="C129" s="1" t="n">
        <v>45205</v>
      </c>
      <c r="D129" t="inlineStr">
        <is>
          <t>UPPSALA LÄN</t>
        </is>
      </c>
      <c r="E129" t="inlineStr">
        <is>
          <t>KNIVSTA</t>
        </is>
      </c>
      <c r="G129" t="n">
        <v>21.3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30128-2023</t>
        </is>
      </c>
      <c r="B130" s="1" t="n">
        <v>45110</v>
      </c>
      <c r="C130" s="1" t="n">
        <v>45205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30111-2023</t>
        </is>
      </c>
      <c r="B131" s="1" t="n">
        <v>45110</v>
      </c>
      <c r="C131" s="1" t="n">
        <v>45205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30178-2023</t>
        </is>
      </c>
      <c r="B132" s="1" t="n">
        <v>45110</v>
      </c>
      <c r="C132" s="1" t="n">
        <v>45205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30167-2023</t>
        </is>
      </c>
      <c r="B133" s="1" t="n">
        <v>45110</v>
      </c>
      <c r="C133" s="1" t="n">
        <v>45205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30693-2023</t>
        </is>
      </c>
      <c r="B134" s="1" t="n">
        <v>45112</v>
      </c>
      <c r="C134" s="1" t="n">
        <v>45205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30719-2023</t>
        </is>
      </c>
      <c r="B135" s="1" t="n">
        <v>45112</v>
      </c>
      <c r="C135" s="1" t="n">
        <v>45205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30627-2023</t>
        </is>
      </c>
      <c r="B136" s="1" t="n">
        <v>45112</v>
      </c>
      <c r="C136" s="1" t="n">
        <v>45205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30764-2023</t>
        </is>
      </c>
      <c r="B137" s="1" t="n">
        <v>45112</v>
      </c>
      <c r="C137" s="1" t="n">
        <v>45205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32654-2023</t>
        </is>
      </c>
      <c r="B138" s="1" t="n">
        <v>45121</v>
      </c>
      <c r="C138" s="1" t="n">
        <v>45205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32663-2023</t>
        </is>
      </c>
      <c r="B139" s="1" t="n">
        <v>45121</v>
      </c>
      <c r="C139" s="1" t="n">
        <v>45205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32658-2023</t>
        </is>
      </c>
      <c r="B140" s="1" t="n">
        <v>45121</v>
      </c>
      <c r="C140" s="1" t="n">
        <v>45205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33776-2023</t>
        </is>
      </c>
      <c r="B141" s="1" t="n">
        <v>45133</v>
      </c>
      <c r="C141" s="1" t="n">
        <v>45205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33777-2023</t>
        </is>
      </c>
      <c r="B142" s="1" t="n">
        <v>45133</v>
      </c>
      <c r="C142" s="1" t="n">
        <v>45205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38584-2023</t>
        </is>
      </c>
      <c r="B143" s="1" t="n">
        <v>45162</v>
      </c>
      <c r="C143" s="1" t="n">
        <v>45205</v>
      </c>
      <c r="D143" t="inlineStr">
        <is>
          <t>UPPSALA LÄN</t>
        </is>
      </c>
      <c r="E143" t="inlineStr">
        <is>
          <t>KNIVSTA</t>
        </is>
      </c>
      <c r="F143" t="inlineStr">
        <is>
          <t>Holmen skog AB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40024-2023</t>
        </is>
      </c>
      <c r="B144" s="1" t="n">
        <v>45167</v>
      </c>
      <c r="C144" s="1" t="n">
        <v>45205</v>
      </c>
      <c r="D144" t="inlineStr">
        <is>
          <t>UPPSALA LÄN</t>
        </is>
      </c>
      <c r="E144" t="inlineStr">
        <is>
          <t>KNIVSTA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43908-2023</t>
        </is>
      </c>
      <c r="B145" s="1" t="n">
        <v>45187</v>
      </c>
      <c r="C145" s="1" t="n">
        <v>45205</v>
      </c>
      <c r="D145" t="inlineStr">
        <is>
          <t>UPPSALA LÄN</t>
        </is>
      </c>
      <c r="E145" t="inlineStr">
        <is>
          <t>KNIVSTA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>
      <c r="A146" t="inlineStr">
        <is>
          <t>A 46160-2023</t>
        </is>
      </c>
      <c r="B146" s="1" t="n">
        <v>45196</v>
      </c>
      <c r="C146" s="1" t="n">
        <v>45205</v>
      </c>
      <c r="D146" t="inlineStr">
        <is>
          <t>UPPSALA LÄN</t>
        </is>
      </c>
      <c r="E146" t="inlineStr">
        <is>
          <t>KNIVSTA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2023-10-06T15:47:37Z</dcterms:created>
  <dcterms:modified xmlns:dcterms="http://purl.org/dc/terms/" xmlns:xsi="http://www.w3.org/2001/XMLSchema-instance" xsi:type="dcterms:W3CDTF">2023-10-06T15:47:37Z</dcterms:modified>
</cp:coreProperties>
</file>