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45205</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 "A 67861-2019")</f>
        <v/>
      </c>
      <c r="T2">
        <f>HYPERLINK("https://klasma.github.io/Logging_KRAMFORS/kartor/A 67861-2019.png", "A 67861-2019")</f>
        <v/>
      </c>
      <c r="V2">
        <f>HYPERLINK("https://klasma.github.io/Logging_KRAMFORS/klagomål/A 67861-2019.docx", "A 67861-2019")</f>
        <v/>
      </c>
      <c r="W2">
        <f>HYPERLINK("https://klasma.github.io/Logging_KRAMFORS/klagomålsmail/A 67861-2019.docx", "A 67861-2019")</f>
        <v/>
      </c>
      <c r="X2">
        <f>HYPERLINK("https://klasma.github.io/Logging_KRAMFORS/tillsyn/A 67861-2019.docx", "A 67861-2019")</f>
        <v/>
      </c>
      <c r="Y2">
        <f>HYPERLINK("https://klasma.github.io/Logging_KRAMFORS/tillsynsmail/A 67861-2019.docx", "A 67861-2019")</f>
        <v/>
      </c>
    </row>
    <row r="3" ht="15" customHeight="1">
      <c r="A3" t="inlineStr">
        <is>
          <t>A 16158-2021</t>
        </is>
      </c>
      <c r="B3" s="1" t="n">
        <v>44287</v>
      </c>
      <c r="C3" s="1" t="n">
        <v>45205</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 "A 16158-2021")</f>
        <v/>
      </c>
      <c r="T3">
        <f>HYPERLINK("https://klasma.github.io/Logging_KRAMFORS/kartor/A 16158-2021.png", "A 16158-2021")</f>
        <v/>
      </c>
      <c r="U3">
        <f>HYPERLINK("https://klasma.github.io/Logging_KRAMFORS/knärot/A 16158-2021.png", "A 16158-2021")</f>
        <v/>
      </c>
      <c r="V3">
        <f>HYPERLINK("https://klasma.github.io/Logging_KRAMFORS/klagomål/A 16158-2021.docx", "A 16158-2021")</f>
        <v/>
      </c>
      <c r="W3">
        <f>HYPERLINK("https://klasma.github.io/Logging_KRAMFORS/klagomålsmail/A 16158-2021.docx", "A 16158-2021")</f>
        <v/>
      </c>
      <c r="X3">
        <f>HYPERLINK("https://klasma.github.io/Logging_KRAMFORS/tillsyn/A 16158-2021.docx", "A 16158-2021")</f>
        <v/>
      </c>
      <c r="Y3">
        <f>HYPERLINK("https://klasma.github.io/Logging_KRAMFORS/tillsynsmail/A 16158-2021.docx", "A 16158-2021")</f>
        <v/>
      </c>
    </row>
    <row r="4" ht="15" customHeight="1">
      <c r="A4" t="inlineStr">
        <is>
          <t>A 30588-2021</t>
        </is>
      </c>
      <c r="B4" s="1" t="n">
        <v>44364</v>
      </c>
      <c r="C4" s="1" t="n">
        <v>45205</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 "A 30588-2021")</f>
        <v/>
      </c>
      <c r="T4">
        <f>HYPERLINK("https://klasma.github.io/Logging_KRAMFORS/kartor/A 30588-2021.png", "A 30588-2021")</f>
        <v/>
      </c>
      <c r="V4">
        <f>HYPERLINK("https://klasma.github.io/Logging_KRAMFORS/klagomål/A 30588-2021.docx", "A 30588-2021")</f>
        <v/>
      </c>
      <c r="W4">
        <f>HYPERLINK("https://klasma.github.io/Logging_KRAMFORS/klagomålsmail/A 30588-2021.docx", "A 30588-2021")</f>
        <v/>
      </c>
      <c r="X4">
        <f>HYPERLINK("https://klasma.github.io/Logging_KRAMFORS/tillsyn/A 30588-2021.docx", "A 30588-2021")</f>
        <v/>
      </c>
      <c r="Y4">
        <f>HYPERLINK("https://klasma.github.io/Logging_KRAMFORS/tillsynsmail/A 30588-2021.docx", "A 30588-2021")</f>
        <v/>
      </c>
    </row>
    <row r="5" ht="15" customHeight="1">
      <c r="A5" t="inlineStr">
        <is>
          <t>A 30587-2021</t>
        </is>
      </c>
      <c r="B5" s="1" t="n">
        <v>44364</v>
      </c>
      <c r="C5" s="1" t="n">
        <v>45205</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 "A 30587-2021")</f>
        <v/>
      </c>
      <c r="T5">
        <f>HYPERLINK("https://klasma.github.io/Logging_KRAMFORS/kartor/A 30587-2021.png", "A 30587-2021")</f>
        <v/>
      </c>
      <c r="V5">
        <f>HYPERLINK("https://klasma.github.io/Logging_KRAMFORS/klagomål/A 30587-2021.docx", "A 30587-2021")</f>
        <v/>
      </c>
      <c r="W5">
        <f>HYPERLINK("https://klasma.github.io/Logging_KRAMFORS/klagomålsmail/A 30587-2021.docx", "A 30587-2021")</f>
        <v/>
      </c>
      <c r="X5">
        <f>HYPERLINK("https://klasma.github.io/Logging_KRAMFORS/tillsyn/A 30587-2021.docx", "A 30587-2021")</f>
        <v/>
      </c>
      <c r="Y5">
        <f>HYPERLINK("https://klasma.github.io/Logging_KRAMFORS/tillsynsmail/A 30587-2021.docx", "A 30587-2021")</f>
        <v/>
      </c>
    </row>
    <row r="6" ht="15" customHeight="1">
      <c r="A6" t="inlineStr">
        <is>
          <t>A 37808-2022</t>
        </is>
      </c>
      <c r="B6" s="1" t="n">
        <v>44810</v>
      </c>
      <c r="C6" s="1" t="n">
        <v>45205</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 "A 37808-2022")</f>
        <v/>
      </c>
      <c r="T6">
        <f>HYPERLINK("https://klasma.github.io/Logging_KRAMFORS/kartor/A 37808-2022.png", "A 37808-2022")</f>
        <v/>
      </c>
      <c r="V6">
        <f>HYPERLINK("https://klasma.github.io/Logging_KRAMFORS/klagomål/A 37808-2022.docx", "A 37808-2022")</f>
        <v/>
      </c>
      <c r="W6">
        <f>HYPERLINK("https://klasma.github.io/Logging_KRAMFORS/klagomålsmail/A 37808-2022.docx", "A 37808-2022")</f>
        <v/>
      </c>
      <c r="X6">
        <f>HYPERLINK("https://klasma.github.io/Logging_KRAMFORS/tillsyn/A 37808-2022.docx", "A 37808-2022")</f>
        <v/>
      </c>
      <c r="Y6">
        <f>HYPERLINK("https://klasma.github.io/Logging_KRAMFORS/tillsynsmail/A 37808-2022.docx", "A 37808-2022")</f>
        <v/>
      </c>
    </row>
    <row r="7" ht="15" customHeight="1">
      <c r="A7" t="inlineStr">
        <is>
          <t>A 65357-2019</t>
        </is>
      </c>
      <c r="B7" s="1" t="n">
        <v>43803</v>
      </c>
      <c r="C7" s="1" t="n">
        <v>45205</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 "A 65357-2019")</f>
        <v/>
      </c>
      <c r="T7">
        <f>HYPERLINK("https://klasma.github.io/Logging_KRAMFORS/kartor/A 65357-2019.png", "A 65357-2019")</f>
        <v/>
      </c>
      <c r="V7">
        <f>HYPERLINK("https://klasma.github.io/Logging_KRAMFORS/klagomål/A 65357-2019.docx", "A 65357-2019")</f>
        <v/>
      </c>
      <c r="W7">
        <f>HYPERLINK("https://klasma.github.io/Logging_KRAMFORS/klagomålsmail/A 65357-2019.docx", "A 65357-2019")</f>
        <v/>
      </c>
      <c r="X7">
        <f>HYPERLINK("https://klasma.github.io/Logging_KRAMFORS/tillsyn/A 65357-2019.docx", "A 65357-2019")</f>
        <v/>
      </c>
      <c r="Y7">
        <f>HYPERLINK("https://klasma.github.io/Logging_KRAMFORS/tillsynsmail/A 65357-2019.docx", "A 65357-2019")</f>
        <v/>
      </c>
    </row>
    <row r="8" ht="15" customHeight="1">
      <c r="A8" t="inlineStr">
        <is>
          <t>A 3261-2020</t>
        </is>
      </c>
      <c r="B8" s="1" t="n">
        <v>43852</v>
      </c>
      <c r="C8" s="1" t="n">
        <v>45205</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 "A 3261-2020")</f>
        <v/>
      </c>
      <c r="T8">
        <f>HYPERLINK("https://klasma.github.io/Logging_KRAMFORS/kartor/A 3261-2020.png", "A 3261-2020")</f>
        <v/>
      </c>
      <c r="V8">
        <f>HYPERLINK("https://klasma.github.io/Logging_KRAMFORS/klagomål/A 3261-2020.docx", "A 3261-2020")</f>
        <v/>
      </c>
      <c r="W8">
        <f>HYPERLINK("https://klasma.github.io/Logging_KRAMFORS/klagomålsmail/A 3261-2020.docx", "A 3261-2020")</f>
        <v/>
      </c>
      <c r="X8">
        <f>HYPERLINK("https://klasma.github.io/Logging_KRAMFORS/tillsyn/A 3261-2020.docx", "A 3261-2020")</f>
        <v/>
      </c>
      <c r="Y8">
        <f>HYPERLINK("https://klasma.github.io/Logging_KRAMFORS/tillsynsmail/A 3261-2020.docx", "A 3261-2020")</f>
        <v/>
      </c>
    </row>
    <row r="9" ht="15" customHeight="1">
      <c r="A9" t="inlineStr">
        <is>
          <t>A 70316-2018</t>
        </is>
      </c>
      <c r="B9" s="1" t="n">
        <v>43445</v>
      </c>
      <c r="C9" s="1" t="n">
        <v>45205</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 "A 70316-2018")</f>
        <v/>
      </c>
      <c r="T9">
        <f>HYPERLINK("https://klasma.github.io/Logging_KRAMFORS/kartor/A 70316-2018.png", "A 70316-2018")</f>
        <v/>
      </c>
      <c r="V9">
        <f>HYPERLINK("https://klasma.github.io/Logging_KRAMFORS/klagomål/A 70316-2018.docx", "A 70316-2018")</f>
        <v/>
      </c>
      <c r="W9">
        <f>HYPERLINK("https://klasma.github.io/Logging_KRAMFORS/klagomålsmail/A 70316-2018.docx", "A 70316-2018")</f>
        <v/>
      </c>
      <c r="X9">
        <f>HYPERLINK("https://klasma.github.io/Logging_KRAMFORS/tillsyn/A 70316-2018.docx", "A 70316-2018")</f>
        <v/>
      </c>
      <c r="Y9">
        <f>HYPERLINK("https://klasma.github.io/Logging_KRAMFORS/tillsynsmail/A 70316-2018.docx", "A 70316-2018")</f>
        <v/>
      </c>
    </row>
    <row r="10" ht="15" customHeight="1">
      <c r="A10" t="inlineStr">
        <is>
          <t>A 65056-2019</t>
        </is>
      </c>
      <c r="B10" s="1" t="n">
        <v>43801</v>
      </c>
      <c r="C10" s="1" t="n">
        <v>45205</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 "A 65056-2019")</f>
        <v/>
      </c>
      <c r="T10">
        <f>HYPERLINK("https://klasma.github.io/Logging_KRAMFORS/kartor/A 65056-2019.png", "A 65056-2019")</f>
        <v/>
      </c>
      <c r="V10">
        <f>HYPERLINK("https://klasma.github.io/Logging_KRAMFORS/klagomål/A 65056-2019.docx", "A 65056-2019")</f>
        <v/>
      </c>
      <c r="W10">
        <f>HYPERLINK("https://klasma.github.io/Logging_KRAMFORS/klagomålsmail/A 65056-2019.docx", "A 65056-2019")</f>
        <v/>
      </c>
      <c r="X10">
        <f>HYPERLINK("https://klasma.github.io/Logging_KRAMFORS/tillsyn/A 65056-2019.docx", "A 65056-2019")</f>
        <v/>
      </c>
      <c r="Y10">
        <f>HYPERLINK("https://klasma.github.io/Logging_KRAMFORS/tillsynsmail/A 65056-2019.docx", "A 65056-2019")</f>
        <v/>
      </c>
    </row>
    <row r="11" ht="15" customHeight="1">
      <c r="A11" t="inlineStr">
        <is>
          <t>A 16159-2020</t>
        </is>
      </c>
      <c r="B11" s="1" t="n">
        <v>43916</v>
      </c>
      <c r="C11" s="1" t="n">
        <v>45205</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 "A 16159-2020")</f>
        <v/>
      </c>
      <c r="T11">
        <f>HYPERLINK("https://klasma.github.io/Logging_KRAMFORS/kartor/A 16159-2020.png", "A 16159-2020")</f>
        <v/>
      </c>
      <c r="V11">
        <f>HYPERLINK("https://klasma.github.io/Logging_KRAMFORS/klagomål/A 16159-2020.docx", "A 16159-2020")</f>
        <v/>
      </c>
      <c r="W11">
        <f>HYPERLINK("https://klasma.github.io/Logging_KRAMFORS/klagomålsmail/A 16159-2020.docx", "A 16159-2020")</f>
        <v/>
      </c>
      <c r="X11">
        <f>HYPERLINK("https://klasma.github.io/Logging_KRAMFORS/tillsyn/A 16159-2020.docx", "A 16159-2020")</f>
        <v/>
      </c>
      <c r="Y11">
        <f>HYPERLINK("https://klasma.github.io/Logging_KRAMFORS/tillsynsmail/A 16159-2020.docx", "A 16159-2020")</f>
        <v/>
      </c>
    </row>
    <row r="12" ht="15" customHeight="1">
      <c r="A12" t="inlineStr">
        <is>
          <t>A 62734-2018</t>
        </is>
      </c>
      <c r="B12" s="1" t="n">
        <v>43413</v>
      </c>
      <c r="C12" s="1" t="n">
        <v>45205</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 "A 62734-2018")</f>
        <v/>
      </c>
      <c r="T12">
        <f>HYPERLINK("https://klasma.github.io/Logging_KRAMFORS/kartor/A 62734-2018.png", "A 62734-2018")</f>
        <v/>
      </c>
      <c r="V12">
        <f>HYPERLINK("https://klasma.github.io/Logging_KRAMFORS/klagomål/A 62734-2018.docx", "A 62734-2018")</f>
        <v/>
      </c>
      <c r="W12">
        <f>HYPERLINK("https://klasma.github.io/Logging_KRAMFORS/klagomålsmail/A 62734-2018.docx", "A 62734-2018")</f>
        <v/>
      </c>
      <c r="X12">
        <f>HYPERLINK("https://klasma.github.io/Logging_KRAMFORS/tillsyn/A 62734-2018.docx", "A 62734-2018")</f>
        <v/>
      </c>
      <c r="Y12">
        <f>HYPERLINK("https://klasma.github.io/Logging_KRAMFORS/tillsynsmail/A 62734-2018.docx", "A 62734-2018")</f>
        <v/>
      </c>
    </row>
    <row r="13" ht="15" customHeight="1">
      <c r="A13" t="inlineStr">
        <is>
          <t>A 38950-2021</t>
        </is>
      </c>
      <c r="B13" s="1" t="n">
        <v>44411</v>
      </c>
      <c r="C13" s="1" t="n">
        <v>45205</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 "A 38950-2021")</f>
        <v/>
      </c>
      <c r="T13">
        <f>HYPERLINK("https://klasma.github.io/Logging_KRAMFORS/kartor/A 38950-2021.png", "A 38950-2021")</f>
        <v/>
      </c>
      <c r="V13">
        <f>HYPERLINK("https://klasma.github.io/Logging_KRAMFORS/klagomål/A 38950-2021.docx", "A 38950-2021")</f>
        <v/>
      </c>
      <c r="W13">
        <f>HYPERLINK("https://klasma.github.io/Logging_KRAMFORS/klagomålsmail/A 38950-2021.docx", "A 38950-2021")</f>
        <v/>
      </c>
      <c r="X13">
        <f>HYPERLINK("https://klasma.github.io/Logging_KRAMFORS/tillsyn/A 38950-2021.docx", "A 38950-2021")</f>
        <v/>
      </c>
      <c r="Y13">
        <f>HYPERLINK("https://klasma.github.io/Logging_KRAMFORS/tillsynsmail/A 38950-2021.docx", "A 38950-2021")</f>
        <v/>
      </c>
    </row>
    <row r="14" ht="15" customHeight="1">
      <c r="A14" t="inlineStr">
        <is>
          <t>A 45577-2021</t>
        </is>
      </c>
      <c r="B14" s="1" t="n">
        <v>44440</v>
      </c>
      <c r="C14" s="1" t="n">
        <v>45205</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 "A 45577-2021")</f>
        <v/>
      </c>
      <c r="T14">
        <f>HYPERLINK("https://klasma.github.io/Logging_KRAMFORS/kartor/A 45577-2021.png", "A 45577-2021")</f>
        <v/>
      </c>
      <c r="V14">
        <f>HYPERLINK("https://klasma.github.io/Logging_KRAMFORS/klagomål/A 45577-2021.docx", "A 45577-2021")</f>
        <v/>
      </c>
      <c r="W14">
        <f>HYPERLINK("https://klasma.github.io/Logging_KRAMFORS/klagomålsmail/A 45577-2021.docx", "A 45577-2021")</f>
        <v/>
      </c>
      <c r="X14">
        <f>HYPERLINK("https://klasma.github.io/Logging_KRAMFORS/tillsyn/A 45577-2021.docx", "A 45577-2021")</f>
        <v/>
      </c>
      <c r="Y14">
        <f>HYPERLINK("https://klasma.github.io/Logging_KRAMFORS/tillsynsmail/A 45577-2021.docx", "A 45577-2021")</f>
        <v/>
      </c>
    </row>
    <row r="15" ht="15" customHeight="1">
      <c r="A15" t="inlineStr">
        <is>
          <t>A 43845-2018</t>
        </is>
      </c>
      <c r="B15" s="1" t="n">
        <v>43357</v>
      </c>
      <c r="C15" s="1" t="n">
        <v>45205</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 "A 43845-2018")</f>
        <v/>
      </c>
      <c r="T15">
        <f>HYPERLINK("https://klasma.github.io/Logging_KRAMFORS/kartor/A 43845-2018.png", "A 43845-2018")</f>
        <v/>
      </c>
      <c r="V15">
        <f>HYPERLINK("https://klasma.github.io/Logging_KRAMFORS/klagomål/A 43845-2018.docx", "A 43845-2018")</f>
        <v/>
      </c>
      <c r="W15">
        <f>HYPERLINK("https://klasma.github.io/Logging_KRAMFORS/klagomålsmail/A 43845-2018.docx", "A 43845-2018")</f>
        <v/>
      </c>
      <c r="X15">
        <f>HYPERLINK("https://klasma.github.io/Logging_KRAMFORS/tillsyn/A 43845-2018.docx", "A 43845-2018")</f>
        <v/>
      </c>
      <c r="Y15">
        <f>HYPERLINK("https://klasma.github.io/Logging_KRAMFORS/tillsynsmail/A 43845-2018.docx", "A 43845-2018")</f>
        <v/>
      </c>
    </row>
    <row r="16" ht="15" customHeight="1">
      <c r="A16" t="inlineStr">
        <is>
          <t>A 65170-2018</t>
        </is>
      </c>
      <c r="B16" s="1" t="n">
        <v>43423</v>
      </c>
      <c r="C16" s="1" t="n">
        <v>45205</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 "A 65170-2018")</f>
        <v/>
      </c>
      <c r="T16">
        <f>HYPERLINK("https://klasma.github.io/Logging_KRAMFORS/kartor/A 65170-2018.png", "A 65170-2018")</f>
        <v/>
      </c>
      <c r="V16">
        <f>HYPERLINK("https://klasma.github.io/Logging_KRAMFORS/klagomål/A 65170-2018.docx", "A 65170-2018")</f>
        <v/>
      </c>
      <c r="W16">
        <f>HYPERLINK("https://klasma.github.io/Logging_KRAMFORS/klagomålsmail/A 65170-2018.docx", "A 65170-2018")</f>
        <v/>
      </c>
      <c r="X16">
        <f>HYPERLINK("https://klasma.github.io/Logging_KRAMFORS/tillsyn/A 65170-2018.docx", "A 65170-2018")</f>
        <v/>
      </c>
      <c r="Y16">
        <f>HYPERLINK("https://klasma.github.io/Logging_KRAMFORS/tillsynsmail/A 65170-2018.docx", "A 65170-2018")</f>
        <v/>
      </c>
    </row>
    <row r="17" ht="15" customHeight="1">
      <c r="A17" t="inlineStr">
        <is>
          <t>A 62509-2019</t>
        </is>
      </c>
      <c r="B17" s="1" t="n">
        <v>43788</v>
      </c>
      <c r="C17" s="1" t="n">
        <v>45205</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 "A 62509-2019")</f>
        <v/>
      </c>
      <c r="T17">
        <f>HYPERLINK("https://klasma.github.io/Logging_KRAMFORS/kartor/A 62509-2019.png", "A 62509-2019")</f>
        <v/>
      </c>
      <c r="V17">
        <f>HYPERLINK("https://klasma.github.io/Logging_KRAMFORS/klagomål/A 62509-2019.docx", "A 62509-2019")</f>
        <v/>
      </c>
      <c r="W17">
        <f>HYPERLINK("https://klasma.github.io/Logging_KRAMFORS/klagomålsmail/A 62509-2019.docx", "A 62509-2019")</f>
        <v/>
      </c>
      <c r="X17">
        <f>HYPERLINK("https://klasma.github.io/Logging_KRAMFORS/tillsyn/A 62509-2019.docx", "A 62509-2019")</f>
        <v/>
      </c>
      <c r="Y17">
        <f>HYPERLINK("https://klasma.github.io/Logging_KRAMFORS/tillsynsmail/A 62509-2019.docx", "A 62509-2019")</f>
        <v/>
      </c>
    </row>
    <row r="18" ht="15" customHeight="1">
      <c r="A18" t="inlineStr">
        <is>
          <t>A 10152-2020</t>
        </is>
      </c>
      <c r="B18" s="1" t="n">
        <v>43886</v>
      </c>
      <c r="C18" s="1" t="n">
        <v>45205</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 "A 10152-2020")</f>
        <v/>
      </c>
      <c r="T18">
        <f>HYPERLINK("https://klasma.github.io/Logging_KRAMFORS/kartor/A 10152-2020.png", "A 10152-2020")</f>
        <v/>
      </c>
      <c r="V18">
        <f>HYPERLINK("https://klasma.github.io/Logging_KRAMFORS/klagomål/A 10152-2020.docx", "A 10152-2020")</f>
        <v/>
      </c>
      <c r="W18">
        <f>HYPERLINK("https://klasma.github.io/Logging_KRAMFORS/klagomålsmail/A 10152-2020.docx", "A 10152-2020")</f>
        <v/>
      </c>
      <c r="X18">
        <f>HYPERLINK("https://klasma.github.io/Logging_KRAMFORS/tillsyn/A 10152-2020.docx", "A 10152-2020")</f>
        <v/>
      </c>
      <c r="Y18">
        <f>HYPERLINK("https://klasma.github.io/Logging_KRAMFORS/tillsynsmail/A 10152-2020.docx", "A 10152-2020")</f>
        <v/>
      </c>
    </row>
    <row r="19" ht="15" customHeight="1">
      <c r="A19" t="inlineStr">
        <is>
          <t>A 12754-2023</t>
        </is>
      </c>
      <c r="B19" s="1" t="n">
        <v>45000</v>
      </c>
      <c r="C19" s="1" t="n">
        <v>45205</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 "A 12754-2023")</f>
        <v/>
      </c>
      <c r="T19">
        <f>HYPERLINK("https://klasma.github.io/Logging_KRAMFORS/kartor/A 12754-2023.png", "A 12754-2023")</f>
        <v/>
      </c>
      <c r="V19">
        <f>HYPERLINK("https://klasma.github.io/Logging_KRAMFORS/klagomål/A 12754-2023.docx", "A 12754-2023")</f>
        <v/>
      </c>
      <c r="W19">
        <f>HYPERLINK("https://klasma.github.io/Logging_KRAMFORS/klagomålsmail/A 12754-2023.docx", "A 12754-2023")</f>
        <v/>
      </c>
      <c r="X19">
        <f>HYPERLINK("https://klasma.github.io/Logging_KRAMFORS/tillsyn/A 12754-2023.docx", "A 12754-2023")</f>
        <v/>
      </c>
      <c r="Y19">
        <f>HYPERLINK("https://klasma.github.io/Logging_KRAMFORS/tillsynsmail/A 12754-2023.docx", "A 12754-2023")</f>
        <v/>
      </c>
    </row>
    <row r="20" ht="15" customHeight="1">
      <c r="A20" t="inlineStr">
        <is>
          <t>A 60390-2019</t>
        </is>
      </c>
      <c r="B20" s="1" t="n">
        <v>43780</v>
      </c>
      <c r="C20" s="1" t="n">
        <v>45205</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 "A 60390-2019")</f>
        <v/>
      </c>
      <c r="T20">
        <f>HYPERLINK("https://klasma.github.io/Logging_KRAMFORS/kartor/A 60390-2019.png", "A 60390-2019")</f>
        <v/>
      </c>
      <c r="V20">
        <f>HYPERLINK("https://klasma.github.io/Logging_KRAMFORS/klagomål/A 60390-2019.docx", "A 60390-2019")</f>
        <v/>
      </c>
      <c r="W20">
        <f>HYPERLINK("https://klasma.github.io/Logging_KRAMFORS/klagomålsmail/A 60390-2019.docx", "A 60390-2019")</f>
        <v/>
      </c>
      <c r="X20">
        <f>HYPERLINK("https://klasma.github.io/Logging_KRAMFORS/tillsyn/A 60390-2019.docx", "A 60390-2019")</f>
        <v/>
      </c>
      <c r="Y20">
        <f>HYPERLINK("https://klasma.github.io/Logging_KRAMFORS/tillsynsmail/A 60390-2019.docx", "A 60390-2019")</f>
        <v/>
      </c>
    </row>
    <row r="21" ht="15" customHeight="1">
      <c r="A21" t="inlineStr">
        <is>
          <t>A 17788-2020</t>
        </is>
      </c>
      <c r="B21" s="1" t="n">
        <v>43924</v>
      </c>
      <c r="C21" s="1" t="n">
        <v>45205</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 "A 17788-2020")</f>
        <v/>
      </c>
      <c r="T21">
        <f>HYPERLINK("https://klasma.github.io/Logging_KRAMFORS/kartor/A 17788-2020.png", "A 17788-2020")</f>
        <v/>
      </c>
      <c r="V21">
        <f>HYPERLINK("https://klasma.github.io/Logging_KRAMFORS/klagomål/A 17788-2020.docx", "A 17788-2020")</f>
        <v/>
      </c>
      <c r="W21">
        <f>HYPERLINK("https://klasma.github.io/Logging_KRAMFORS/klagomålsmail/A 17788-2020.docx", "A 17788-2020")</f>
        <v/>
      </c>
      <c r="X21">
        <f>HYPERLINK("https://klasma.github.io/Logging_KRAMFORS/tillsyn/A 17788-2020.docx", "A 17788-2020")</f>
        <v/>
      </c>
      <c r="Y21">
        <f>HYPERLINK("https://klasma.github.io/Logging_KRAMFORS/tillsynsmail/A 17788-2020.docx", "A 17788-2020")</f>
        <v/>
      </c>
    </row>
    <row r="22" ht="15" customHeight="1">
      <c r="A22" t="inlineStr">
        <is>
          <t>A 66067-2020</t>
        </is>
      </c>
      <c r="B22" s="1" t="n">
        <v>44173</v>
      </c>
      <c r="C22" s="1" t="n">
        <v>45205</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 "A 66067-2020")</f>
        <v/>
      </c>
      <c r="T22">
        <f>HYPERLINK("https://klasma.github.io/Logging_KRAMFORS/kartor/A 66067-2020.png", "A 66067-2020")</f>
        <v/>
      </c>
      <c r="V22">
        <f>HYPERLINK("https://klasma.github.io/Logging_KRAMFORS/klagomål/A 66067-2020.docx", "A 66067-2020")</f>
        <v/>
      </c>
      <c r="W22">
        <f>HYPERLINK("https://klasma.github.io/Logging_KRAMFORS/klagomålsmail/A 66067-2020.docx", "A 66067-2020")</f>
        <v/>
      </c>
      <c r="X22">
        <f>HYPERLINK("https://klasma.github.io/Logging_KRAMFORS/tillsyn/A 66067-2020.docx", "A 66067-2020")</f>
        <v/>
      </c>
      <c r="Y22">
        <f>HYPERLINK("https://klasma.github.io/Logging_KRAMFORS/tillsynsmail/A 66067-2020.docx", "A 66067-2020")</f>
        <v/>
      </c>
    </row>
    <row r="23" ht="15" customHeight="1">
      <c r="A23" t="inlineStr">
        <is>
          <t>A 8056-2021</t>
        </is>
      </c>
      <c r="B23" s="1" t="n">
        <v>44243</v>
      </c>
      <c r="C23" s="1" t="n">
        <v>45205</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 "A 8056-2021")</f>
        <v/>
      </c>
      <c r="T23">
        <f>HYPERLINK("https://klasma.github.io/Logging_KRAMFORS/kartor/A 8056-2021.png", "A 8056-2021")</f>
        <v/>
      </c>
      <c r="V23">
        <f>HYPERLINK("https://klasma.github.io/Logging_KRAMFORS/klagomål/A 8056-2021.docx", "A 8056-2021")</f>
        <v/>
      </c>
      <c r="W23">
        <f>HYPERLINK("https://klasma.github.io/Logging_KRAMFORS/klagomålsmail/A 8056-2021.docx", "A 8056-2021")</f>
        <v/>
      </c>
      <c r="X23">
        <f>HYPERLINK("https://klasma.github.io/Logging_KRAMFORS/tillsyn/A 8056-2021.docx", "A 8056-2021")</f>
        <v/>
      </c>
      <c r="Y23">
        <f>HYPERLINK("https://klasma.github.io/Logging_KRAMFORS/tillsynsmail/A 8056-2021.docx", "A 8056-2021")</f>
        <v/>
      </c>
    </row>
    <row r="24" ht="15" customHeight="1">
      <c r="A24" t="inlineStr">
        <is>
          <t>A 14462-2020</t>
        </is>
      </c>
      <c r="B24" s="1" t="n">
        <v>43901</v>
      </c>
      <c r="C24" s="1" t="n">
        <v>45205</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 "A 14462-2020")</f>
        <v/>
      </c>
      <c r="T24">
        <f>HYPERLINK("https://klasma.github.io/Logging_KRAMFORS/kartor/A 14462-2020.png", "A 14462-2020")</f>
        <v/>
      </c>
      <c r="V24">
        <f>HYPERLINK("https://klasma.github.io/Logging_KRAMFORS/klagomål/A 14462-2020.docx", "A 14462-2020")</f>
        <v/>
      </c>
      <c r="W24">
        <f>HYPERLINK("https://klasma.github.io/Logging_KRAMFORS/klagomålsmail/A 14462-2020.docx", "A 14462-2020")</f>
        <v/>
      </c>
      <c r="X24">
        <f>HYPERLINK("https://klasma.github.io/Logging_KRAMFORS/tillsyn/A 14462-2020.docx", "A 14462-2020")</f>
        <v/>
      </c>
      <c r="Y24">
        <f>HYPERLINK("https://klasma.github.io/Logging_KRAMFORS/tillsynsmail/A 14462-2020.docx", "A 14462-2020")</f>
        <v/>
      </c>
    </row>
    <row r="25" ht="15" customHeight="1">
      <c r="A25" t="inlineStr">
        <is>
          <t>A 40508-2022</t>
        </is>
      </c>
      <c r="B25" s="1" t="n">
        <v>44819</v>
      </c>
      <c r="C25" s="1" t="n">
        <v>45205</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 "A 40508-2022")</f>
        <v/>
      </c>
      <c r="T25">
        <f>HYPERLINK("https://klasma.github.io/Logging_KRAMFORS/kartor/A 40508-2022.png", "A 40508-2022")</f>
        <v/>
      </c>
      <c r="V25">
        <f>HYPERLINK("https://klasma.github.io/Logging_KRAMFORS/klagomål/A 40508-2022.docx", "A 40508-2022")</f>
        <v/>
      </c>
      <c r="W25">
        <f>HYPERLINK("https://klasma.github.io/Logging_KRAMFORS/klagomålsmail/A 40508-2022.docx", "A 40508-2022")</f>
        <v/>
      </c>
      <c r="X25">
        <f>HYPERLINK("https://klasma.github.io/Logging_KRAMFORS/tillsyn/A 40508-2022.docx", "A 40508-2022")</f>
        <v/>
      </c>
      <c r="Y25">
        <f>HYPERLINK("https://klasma.github.io/Logging_KRAMFORS/tillsynsmail/A 40508-2022.docx", "A 40508-2022")</f>
        <v/>
      </c>
    </row>
    <row r="26" ht="15" customHeight="1">
      <c r="A26" t="inlineStr">
        <is>
          <t>A 38935-2023</t>
        </is>
      </c>
      <c r="B26" s="1" t="n">
        <v>45161</v>
      </c>
      <c r="C26" s="1" t="n">
        <v>45205</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 "A 38935-2023")</f>
        <v/>
      </c>
      <c r="T26">
        <f>HYPERLINK("https://klasma.github.io/Logging_KRAMFORS/kartor/A 38935-2023.png", "A 38935-2023")</f>
        <v/>
      </c>
      <c r="V26">
        <f>HYPERLINK("https://klasma.github.io/Logging_KRAMFORS/klagomål/A 38935-2023.docx", "A 38935-2023")</f>
        <v/>
      </c>
      <c r="W26">
        <f>HYPERLINK("https://klasma.github.io/Logging_KRAMFORS/klagomålsmail/A 38935-2023.docx", "A 38935-2023")</f>
        <v/>
      </c>
      <c r="X26">
        <f>HYPERLINK("https://klasma.github.io/Logging_KRAMFORS/tillsyn/A 38935-2023.docx", "A 38935-2023")</f>
        <v/>
      </c>
      <c r="Y26">
        <f>HYPERLINK("https://klasma.github.io/Logging_KRAMFORS/tillsynsmail/A 38935-2023.docx", "A 38935-2023")</f>
        <v/>
      </c>
    </row>
    <row r="27" ht="15" customHeight="1">
      <c r="A27" t="inlineStr">
        <is>
          <t>A 36745-2018</t>
        </is>
      </c>
      <c r="B27" s="1" t="n">
        <v>43329</v>
      </c>
      <c r="C27" s="1" t="n">
        <v>45205</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 "A 36745-2018")</f>
        <v/>
      </c>
      <c r="T27">
        <f>HYPERLINK("https://klasma.github.io/Logging_KRAMFORS/kartor/A 36745-2018.png", "A 36745-2018")</f>
        <v/>
      </c>
      <c r="V27">
        <f>HYPERLINK("https://klasma.github.io/Logging_KRAMFORS/klagomål/A 36745-2018.docx", "A 36745-2018")</f>
        <v/>
      </c>
      <c r="W27">
        <f>HYPERLINK("https://klasma.github.io/Logging_KRAMFORS/klagomålsmail/A 36745-2018.docx", "A 36745-2018")</f>
        <v/>
      </c>
      <c r="X27">
        <f>HYPERLINK("https://klasma.github.io/Logging_KRAMFORS/tillsyn/A 36745-2018.docx", "A 36745-2018")</f>
        <v/>
      </c>
      <c r="Y27">
        <f>HYPERLINK("https://klasma.github.io/Logging_KRAMFORS/tillsynsmail/A 36745-2018.docx", "A 36745-2018")</f>
        <v/>
      </c>
    </row>
    <row r="28" ht="15" customHeight="1">
      <c r="A28" t="inlineStr">
        <is>
          <t>A 5787-2019</t>
        </is>
      </c>
      <c r="B28" s="1" t="n">
        <v>43482</v>
      </c>
      <c r="C28" s="1" t="n">
        <v>45205</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 "A 5787-2019")</f>
        <v/>
      </c>
      <c r="T28">
        <f>HYPERLINK("https://klasma.github.io/Logging_KRAMFORS/kartor/A 5787-2019.png", "A 5787-2019")</f>
        <v/>
      </c>
      <c r="V28">
        <f>HYPERLINK("https://klasma.github.io/Logging_KRAMFORS/klagomål/A 5787-2019.docx", "A 5787-2019")</f>
        <v/>
      </c>
      <c r="W28">
        <f>HYPERLINK("https://klasma.github.io/Logging_KRAMFORS/klagomålsmail/A 5787-2019.docx", "A 5787-2019")</f>
        <v/>
      </c>
      <c r="X28">
        <f>HYPERLINK("https://klasma.github.io/Logging_KRAMFORS/tillsyn/A 5787-2019.docx", "A 5787-2019")</f>
        <v/>
      </c>
      <c r="Y28">
        <f>HYPERLINK("https://klasma.github.io/Logging_KRAMFORS/tillsynsmail/A 5787-2019.docx", "A 5787-2019")</f>
        <v/>
      </c>
    </row>
    <row r="29" ht="15" customHeight="1">
      <c r="A29" t="inlineStr">
        <is>
          <t>A 3611-2020</t>
        </is>
      </c>
      <c r="B29" s="1" t="n">
        <v>43853</v>
      </c>
      <c r="C29" s="1" t="n">
        <v>45205</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 "A 3611-2020")</f>
        <v/>
      </c>
      <c r="T29">
        <f>HYPERLINK("https://klasma.github.io/Logging_KRAMFORS/kartor/A 3611-2020.png", "A 3611-2020")</f>
        <v/>
      </c>
      <c r="V29">
        <f>HYPERLINK("https://klasma.github.io/Logging_KRAMFORS/klagomål/A 3611-2020.docx", "A 3611-2020")</f>
        <v/>
      </c>
      <c r="W29">
        <f>HYPERLINK("https://klasma.github.io/Logging_KRAMFORS/klagomålsmail/A 3611-2020.docx", "A 3611-2020")</f>
        <v/>
      </c>
      <c r="X29">
        <f>HYPERLINK("https://klasma.github.io/Logging_KRAMFORS/tillsyn/A 3611-2020.docx", "A 3611-2020")</f>
        <v/>
      </c>
      <c r="Y29">
        <f>HYPERLINK("https://klasma.github.io/Logging_KRAMFORS/tillsynsmail/A 3611-2020.docx", "A 3611-2020")</f>
        <v/>
      </c>
    </row>
    <row r="30" ht="15" customHeight="1">
      <c r="A30" t="inlineStr">
        <is>
          <t>A 17141-2020</t>
        </is>
      </c>
      <c r="B30" s="1" t="n">
        <v>43922</v>
      </c>
      <c r="C30" s="1" t="n">
        <v>45205</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 "A 17141-2020")</f>
        <v/>
      </c>
      <c r="T30">
        <f>HYPERLINK("https://klasma.github.io/Logging_KRAMFORS/kartor/A 17141-2020.png", "A 17141-2020")</f>
        <v/>
      </c>
      <c r="V30">
        <f>HYPERLINK("https://klasma.github.io/Logging_KRAMFORS/klagomål/A 17141-2020.docx", "A 17141-2020")</f>
        <v/>
      </c>
      <c r="W30">
        <f>HYPERLINK("https://klasma.github.io/Logging_KRAMFORS/klagomålsmail/A 17141-2020.docx", "A 17141-2020")</f>
        <v/>
      </c>
      <c r="X30">
        <f>HYPERLINK("https://klasma.github.io/Logging_KRAMFORS/tillsyn/A 17141-2020.docx", "A 17141-2020")</f>
        <v/>
      </c>
      <c r="Y30">
        <f>HYPERLINK("https://klasma.github.io/Logging_KRAMFORS/tillsynsmail/A 17141-2020.docx", "A 17141-2020")</f>
        <v/>
      </c>
    </row>
    <row r="31" ht="15" customHeight="1">
      <c r="A31" t="inlineStr">
        <is>
          <t>A 2806-2021</t>
        </is>
      </c>
      <c r="B31" s="1" t="n">
        <v>44215</v>
      </c>
      <c r="C31" s="1" t="n">
        <v>45205</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 "A 2806-2021")</f>
        <v/>
      </c>
      <c r="T31">
        <f>HYPERLINK("https://klasma.github.io/Logging_KRAMFORS/kartor/A 2806-2021.png", "A 2806-2021")</f>
        <v/>
      </c>
      <c r="V31">
        <f>HYPERLINK("https://klasma.github.io/Logging_KRAMFORS/klagomål/A 2806-2021.docx", "A 2806-2021")</f>
        <v/>
      </c>
      <c r="W31">
        <f>HYPERLINK("https://klasma.github.io/Logging_KRAMFORS/klagomålsmail/A 2806-2021.docx", "A 2806-2021")</f>
        <v/>
      </c>
      <c r="X31">
        <f>HYPERLINK("https://klasma.github.io/Logging_KRAMFORS/tillsyn/A 2806-2021.docx", "A 2806-2021")</f>
        <v/>
      </c>
      <c r="Y31">
        <f>HYPERLINK("https://klasma.github.io/Logging_KRAMFORS/tillsynsmail/A 2806-2021.docx", "A 2806-2021")</f>
        <v/>
      </c>
    </row>
    <row r="32" ht="15" customHeight="1">
      <c r="A32" t="inlineStr">
        <is>
          <t>A 33614-2021</t>
        </is>
      </c>
      <c r="B32" s="1" t="n">
        <v>44377</v>
      </c>
      <c r="C32" s="1" t="n">
        <v>45205</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 "A 33614-2021")</f>
        <v/>
      </c>
      <c r="T32">
        <f>HYPERLINK("https://klasma.github.io/Logging_KRAMFORS/kartor/A 33614-2021.png", "A 33614-2021")</f>
        <v/>
      </c>
      <c r="V32">
        <f>HYPERLINK("https://klasma.github.io/Logging_KRAMFORS/klagomål/A 33614-2021.docx", "A 33614-2021")</f>
        <v/>
      </c>
      <c r="W32">
        <f>HYPERLINK("https://klasma.github.io/Logging_KRAMFORS/klagomålsmail/A 33614-2021.docx", "A 33614-2021")</f>
        <v/>
      </c>
      <c r="X32">
        <f>HYPERLINK("https://klasma.github.io/Logging_KRAMFORS/tillsyn/A 33614-2021.docx", "A 33614-2021")</f>
        <v/>
      </c>
      <c r="Y32">
        <f>HYPERLINK("https://klasma.github.io/Logging_KRAMFORS/tillsynsmail/A 33614-2021.docx", "A 33614-2021")</f>
        <v/>
      </c>
    </row>
    <row r="33" ht="15" customHeight="1">
      <c r="A33" t="inlineStr">
        <is>
          <t>A 67478-2021</t>
        </is>
      </c>
      <c r="B33" s="1" t="n">
        <v>44524</v>
      </c>
      <c r="C33" s="1" t="n">
        <v>45205</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 "A 67478-2021")</f>
        <v/>
      </c>
      <c r="T33">
        <f>HYPERLINK("https://klasma.github.io/Logging_KRAMFORS/kartor/A 67478-2021.png", "A 67478-2021")</f>
        <v/>
      </c>
      <c r="V33">
        <f>HYPERLINK("https://klasma.github.io/Logging_KRAMFORS/klagomål/A 67478-2021.docx", "A 67478-2021")</f>
        <v/>
      </c>
      <c r="W33">
        <f>HYPERLINK("https://klasma.github.io/Logging_KRAMFORS/klagomålsmail/A 67478-2021.docx", "A 67478-2021")</f>
        <v/>
      </c>
      <c r="X33">
        <f>HYPERLINK("https://klasma.github.io/Logging_KRAMFORS/tillsyn/A 67478-2021.docx", "A 67478-2021")</f>
        <v/>
      </c>
      <c r="Y33">
        <f>HYPERLINK("https://klasma.github.io/Logging_KRAMFORS/tillsynsmail/A 67478-2021.docx", "A 67478-2021")</f>
        <v/>
      </c>
    </row>
    <row r="34" ht="15" customHeight="1">
      <c r="A34" t="inlineStr">
        <is>
          <t>A 16561-2019</t>
        </is>
      </c>
      <c r="B34" s="1" t="n">
        <v>43546</v>
      </c>
      <c r="C34" s="1" t="n">
        <v>45205</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 "A 16561-2019")</f>
        <v/>
      </c>
      <c r="T34">
        <f>HYPERLINK("https://klasma.github.io/Logging_KRAMFORS/kartor/A 16561-2019.png", "A 16561-2019")</f>
        <v/>
      </c>
      <c r="V34">
        <f>HYPERLINK("https://klasma.github.io/Logging_KRAMFORS/klagomål/A 16561-2019.docx", "A 16561-2019")</f>
        <v/>
      </c>
      <c r="W34">
        <f>HYPERLINK("https://klasma.github.io/Logging_KRAMFORS/klagomålsmail/A 16561-2019.docx", "A 16561-2019")</f>
        <v/>
      </c>
      <c r="X34">
        <f>HYPERLINK("https://klasma.github.io/Logging_KRAMFORS/tillsyn/A 16561-2019.docx", "A 16561-2019")</f>
        <v/>
      </c>
      <c r="Y34">
        <f>HYPERLINK("https://klasma.github.io/Logging_KRAMFORS/tillsynsmail/A 16561-2019.docx", "A 16561-2019")</f>
        <v/>
      </c>
    </row>
    <row r="35" ht="15" customHeight="1">
      <c r="A35" t="inlineStr">
        <is>
          <t>A 45006-2019</t>
        </is>
      </c>
      <c r="B35" s="1" t="n">
        <v>43707</v>
      </c>
      <c r="C35" s="1" t="n">
        <v>45205</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 "A 45006-2019")</f>
        <v/>
      </c>
      <c r="T35">
        <f>HYPERLINK("https://klasma.github.io/Logging_KRAMFORS/kartor/A 45006-2019.png", "A 45006-2019")</f>
        <v/>
      </c>
      <c r="V35">
        <f>HYPERLINK("https://klasma.github.io/Logging_KRAMFORS/klagomål/A 45006-2019.docx", "A 45006-2019")</f>
        <v/>
      </c>
      <c r="W35">
        <f>HYPERLINK("https://klasma.github.io/Logging_KRAMFORS/klagomålsmail/A 45006-2019.docx", "A 45006-2019")</f>
        <v/>
      </c>
      <c r="X35">
        <f>HYPERLINK("https://klasma.github.io/Logging_KRAMFORS/tillsyn/A 45006-2019.docx", "A 45006-2019")</f>
        <v/>
      </c>
      <c r="Y35">
        <f>HYPERLINK("https://klasma.github.io/Logging_KRAMFORS/tillsynsmail/A 45006-2019.docx", "A 45006-2019")</f>
        <v/>
      </c>
    </row>
    <row r="36" ht="15" customHeight="1">
      <c r="A36" t="inlineStr">
        <is>
          <t>A 3610-2020</t>
        </is>
      </c>
      <c r="B36" s="1" t="n">
        <v>43853</v>
      </c>
      <c r="C36" s="1" t="n">
        <v>45205</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 "A 3610-2020")</f>
        <v/>
      </c>
      <c r="T36">
        <f>HYPERLINK("https://klasma.github.io/Logging_KRAMFORS/kartor/A 3610-2020.png", "A 3610-2020")</f>
        <v/>
      </c>
      <c r="V36">
        <f>HYPERLINK("https://klasma.github.io/Logging_KRAMFORS/klagomål/A 3610-2020.docx", "A 3610-2020")</f>
        <v/>
      </c>
      <c r="W36">
        <f>HYPERLINK("https://klasma.github.io/Logging_KRAMFORS/klagomålsmail/A 3610-2020.docx", "A 3610-2020")</f>
        <v/>
      </c>
      <c r="X36">
        <f>HYPERLINK("https://klasma.github.io/Logging_KRAMFORS/tillsyn/A 3610-2020.docx", "A 3610-2020")</f>
        <v/>
      </c>
      <c r="Y36">
        <f>HYPERLINK("https://klasma.github.io/Logging_KRAMFORS/tillsynsmail/A 3610-2020.docx", "A 3610-2020")</f>
        <v/>
      </c>
    </row>
    <row r="37" ht="15" customHeight="1">
      <c r="A37" t="inlineStr">
        <is>
          <t>A 716-2021</t>
        </is>
      </c>
      <c r="B37" s="1" t="n">
        <v>44204</v>
      </c>
      <c r="C37" s="1" t="n">
        <v>45205</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 "A 716-2021")</f>
        <v/>
      </c>
      <c r="T37">
        <f>HYPERLINK("https://klasma.github.io/Logging_KRAMFORS/kartor/A 716-2021.png", "A 716-2021")</f>
        <v/>
      </c>
      <c r="V37">
        <f>HYPERLINK("https://klasma.github.io/Logging_KRAMFORS/klagomål/A 716-2021.docx", "A 716-2021")</f>
        <v/>
      </c>
      <c r="W37">
        <f>HYPERLINK("https://klasma.github.io/Logging_KRAMFORS/klagomålsmail/A 716-2021.docx", "A 716-2021")</f>
        <v/>
      </c>
      <c r="X37">
        <f>HYPERLINK("https://klasma.github.io/Logging_KRAMFORS/tillsyn/A 716-2021.docx", "A 716-2021")</f>
        <v/>
      </c>
      <c r="Y37">
        <f>HYPERLINK("https://klasma.github.io/Logging_KRAMFORS/tillsynsmail/A 716-2021.docx", "A 716-2021")</f>
        <v/>
      </c>
    </row>
    <row r="38" ht="15" customHeight="1">
      <c r="A38" t="inlineStr">
        <is>
          <t>A 17601-2021</t>
        </is>
      </c>
      <c r="B38" s="1" t="n">
        <v>44299</v>
      </c>
      <c r="C38" s="1" t="n">
        <v>45205</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 "A 17601-2021")</f>
        <v/>
      </c>
      <c r="T38">
        <f>HYPERLINK("https://klasma.github.io/Logging_KRAMFORS/kartor/A 17601-2021.png", "A 17601-2021")</f>
        <v/>
      </c>
      <c r="V38">
        <f>HYPERLINK("https://klasma.github.io/Logging_KRAMFORS/klagomål/A 17601-2021.docx", "A 17601-2021")</f>
        <v/>
      </c>
      <c r="W38">
        <f>HYPERLINK("https://klasma.github.io/Logging_KRAMFORS/klagomålsmail/A 17601-2021.docx", "A 17601-2021")</f>
        <v/>
      </c>
      <c r="X38">
        <f>HYPERLINK("https://klasma.github.io/Logging_KRAMFORS/tillsyn/A 17601-2021.docx", "A 17601-2021")</f>
        <v/>
      </c>
      <c r="Y38">
        <f>HYPERLINK("https://klasma.github.io/Logging_KRAMFORS/tillsynsmail/A 17601-2021.docx", "A 17601-2021")</f>
        <v/>
      </c>
    </row>
    <row r="39" ht="15" customHeight="1">
      <c r="A39" t="inlineStr">
        <is>
          <t>A 31417-2023</t>
        </is>
      </c>
      <c r="B39" s="1" t="n">
        <v>45114</v>
      </c>
      <c r="C39" s="1" t="n">
        <v>45205</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 "A 31417-2023")</f>
        <v/>
      </c>
      <c r="T39">
        <f>HYPERLINK("https://klasma.github.io/Logging_KRAMFORS/kartor/A 31417-2023.png", "A 31417-2023")</f>
        <v/>
      </c>
      <c r="V39">
        <f>HYPERLINK("https://klasma.github.io/Logging_KRAMFORS/klagomål/A 31417-2023.docx", "A 31417-2023")</f>
        <v/>
      </c>
      <c r="W39">
        <f>HYPERLINK("https://klasma.github.io/Logging_KRAMFORS/klagomålsmail/A 31417-2023.docx", "A 31417-2023")</f>
        <v/>
      </c>
      <c r="X39">
        <f>HYPERLINK("https://klasma.github.io/Logging_KRAMFORS/tillsyn/A 31417-2023.docx", "A 31417-2023")</f>
        <v/>
      </c>
      <c r="Y39">
        <f>HYPERLINK("https://klasma.github.io/Logging_KRAMFORS/tillsynsmail/A 31417-2023.docx", "A 31417-2023")</f>
        <v/>
      </c>
    </row>
    <row r="40" ht="15" customHeight="1">
      <c r="A40" t="inlineStr">
        <is>
          <t>A 33210-2023</t>
        </is>
      </c>
      <c r="B40" s="1" t="n">
        <v>45114</v>
      </c>
      <c r="C40" s="1" t="n">
        <v>45205</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 "A 33210-2023")</f>
        <v/>
      </c>
      <c r="T40">
        <f>HYPERLINK("https://klasma.github.io/Logging_KRAMFORS/kartor/A 33210-2023.png", "A 33210-2023")</f>
        <v/>
      </c>
      <c r="V40">
        <f>HYPERLINK("https://klasma.github.io/Logging_KRAMFORS/klagomål/A 33210-2023.docx", "A 33210-2023")</f>
        <v/>
      </c>
      <c r="W40">
        <f>HYPERLINK("https://klasma.github.io/Logging_KRAMFORS/klagomålsmail/A 33210-2023.docx", "A 33210-2023")</f>
        <v/>
      </c>
      <c r="X40">
        <f>HYPERLINK("https://klasma.github.io/Logging_KRAMFORS/tillsyn/A 33210-2023.docx", "A 33210-2023")</f>
        <v/>
      </c>
      <c r="Y40">
        <f>HYPERLINK("https://klasma.github.io/Logging_KRAMFORS/tillsynsmail/A 33210-2023.docx", "A 33210-2023")</f>
        <v/>
      </c>
    </row>
    <row r="41" ht="15" customHeight="1">
      <c r="A41" t="inlineStr">
        <is>
          <t>A 38977-2023</t>
        </is>
      </c>
      <c r="B41" s="1" t="n">
        <v>45161</v>
      </c>
      <c r="C41" s="1" t="n">
        <v>45205</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 "A 38977-2023")</f>
        <v/>
      </c>
      <c r="T41">
        <f>HYPERLINK("https://klasma.github.io/Logging_KRAMFORS/kartor/A 38977-2023.png", "A 38977-2023")</f>
        <v/>
      </c>
      <c r="V41">
        <f>HYPERLINK("https://klasma.github.io/Logging_KRAMFORS/klagomål/A 38977-2023.docx", "A 38977-2023")</f>
        <v/>
      </c>
      <c r="W41">
        <f>HYPERLINK("https://klasma.github.io/Logging_KRAMFORS/klagomålsmail/A 38977-2023.docx", "A 38977-2023")</f>
        <v/>
      </c>
      <c r="X41">
        <f>HYPERLINK("https://klasma.github.io/Logging_KRAMFORS/tillsyn/A 38977-2023.docx", "A 38977-2023")</f>
        <v/>
      </c>
      <c r="Y41">
        <f>HYPERLINK("https://klasma.github.io/Logging_KRAMFORS/tillsynsmail/A 38977-2023.docx", "A 38977-2023")</f>
        <v/>
      </c>
    </row>
    <row r="42" ht="15" customHeight="1">
      <c r="A42" t="inlineStr">
        <is>
          <t>A 16648-2020</t>
        </is>
      </c>
      <c r="B42" s="1" t="n">
        <v>43920</v>
      </c>
      <c r="C42" s="1" t="n">
        <v>45205</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 "A 16648-2020")</f>
        <v/>
      </c>
      <c r="T42">
        <f>HYPERLINK("https://klasma.github.io/Logging_KRAMFORS/kartor/A 16648-2020.png", "A 16648-2020")</f>
        <v/>
      </c>
      <c r="V42">
        <f>HYPERLINK("https://klasma.github.io/Logging_KRAMFORS/klagomål/A 16648-2020.docx", "A 16648-2020")</f>
        <v/>
      </c>
      <c r="W42">
        <f>HYPERLINK("https://klasma.github.io/Logging_KRAMFORS/klagomålsmail/A 16648-2020.docx", "A 16648-2020")</f>
        <v/>
      </c>
      <c r="X42">
        <f>HYPERLINK("https://klasma.github.io/Logging_KRAMFORS/tillsyn/A 16648-2020.docx", "A 16648-2020")</f>
        <v/>
      </c>
      <c r="Y42">
        <f>HYPERLINK("https://klasma.github.io/Logging_KRAMFORS/tillsynsmail/A 16648-2020.docx", "A 16648-2020")</f>
        <v/>
      </c>
    </row>
    <row r="43" ht="15" customHeight="1">
      <c r="A43" t="inlineStr">
        <is>
          <t>A 21885-2023</t>
        </is>
      </c>
      <c r="B43" s="1" t="n">
        <v>45065</v>
      </c>
      <c r="C43" s="1" t="n">
        <v>45205</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 "A 21885-2023")</f>
        <v/>
      </c>
      <c r="T43">
        <f>HYPERLINK("https://klasma.github.io/Logging_KRAMFORS/kartor/A 21885-2023.png", "A 21885-2023")</f>
        <v/>
      </c>
      <c r="V43">
        <f>HYPERLINK("https://klasma.github.io/Logging_KRAMFORS/klagomål/A 21885-2023.docx", "A 21885-2023")</f>
        <v/>
      </c>
      <c r="W43">
        <f>HYPERLINK("https://klasma.github.io/Logging_KRAMFORS/klagomålsmail/A 21885-2023.docx", "A 21885-2023")</f>
        <v/>
      </c>
      <c r="X43">
        <f>HYPERLINK("https://klasma.github.io/Logging_KRAMFORS/tillsyn/A 21885-2023.docx", "A 21885-2023")</f>
        <v/>
      </c>
      <c r="Y43">
        <f>HYPERLINK("https://klasma.github.io/Logging_KRAMFORS/tillsynsmail/A 21885-2023.docx", "A 21885-2023")</f>
        <v/>
      </c>
    </row>
    <row r="44" ht="15" customHeight="1">
      <c r="A44" t="inlineStr">
        <is>
          <t>A 34259-2018</t>
        </is>
      </c>
      <c r="B44" s="1" t="n">
        <v>43318</v>
      </c>
      <c r="C44" s="1" t="n">
        <v>45205</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45205</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45205</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45205</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45205</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45205</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45205</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45205</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45205</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45205</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45205</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45205</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45205</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45205</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45205</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45205</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45205</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45205</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45205</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45205</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45205</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45205</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45205</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45205</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45205</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45205</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45205</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45205</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45205</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45205</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45205</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45205</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45205</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45205</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45205</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45205</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45205</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45205</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45205</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45205</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45205</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45205</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45205</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45205</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45205</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45205</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45205</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45205</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45205</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45205</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45205</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45205</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45205</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45205</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45205</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45205</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45205</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45205</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45205</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45205</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45205</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45205</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45205</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45205</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45205</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45205</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45205</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45205</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45205</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45205</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45205</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45205</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45205</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45205</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45205</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45205</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45205</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45205</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45205</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45205</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45205</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45205</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45205</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45205</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45205</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45205</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45205</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45205</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45205</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45205</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45205</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45205</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45205</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45205</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45205</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45205</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45205</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45205</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45205</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45205</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45205</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45205</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45205</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45205</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45205</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45205</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45205</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45205</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45205</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45205</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45205</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45205</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45205</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45205</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45205</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45205</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45205</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45205</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45205</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45205</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45205</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45205</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45205</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45205</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45205</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45205</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45205</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45205</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45205</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45205</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45205</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45205</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45205</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45205</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45205</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45205</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45205</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45205</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45205</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45205</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45205</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45205</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45205</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45205</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45205</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45205</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45205</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45205</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45205</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45205</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45205</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45205</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45205</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45205</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45205</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45205</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45205</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45205</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45205</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45205</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45205</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45205</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45205</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45205</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45205</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45205</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45205</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45205</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45205</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45205</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45205</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45205</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45205</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45205</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45205</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45205</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45205</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45205</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45205</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45205</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45205</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45205</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45205</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45205</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45205</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45205</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45205</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45205</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45205</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45205</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45205</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45205</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45205</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45205</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45205</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45205</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45205</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45205</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45205</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45205</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45205</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45205</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45205</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45205</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45205</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45205</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45205</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45205</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45205</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45205</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45205</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45205</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45205</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45205</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45205</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45205</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45205</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45205</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45205</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45205</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45205</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45205</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45205</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45205</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45205</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45205</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45205</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45205</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45205</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45205</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45205</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45205</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45205</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45205</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45205</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45205</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45205</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45205</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45205</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45205</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45205</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45205</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45205</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45205</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45205</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45205</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45205</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45205</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45205</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45205</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45205</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45205</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45205</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45205</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45205</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45205</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45205</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45205</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45205</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45205</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45205</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45205</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45205</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45205</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45205</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45205</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45205</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45205</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45205</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45205</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45205</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45205</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45205</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45205</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45205</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45205</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45205</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45205</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45205</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45205</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45205</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45205</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45205</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45205</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45205</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45205</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45205</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45205</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45205</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45205</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45205</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45205</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45205</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45205</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45205</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45205</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45205</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45205</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45205</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45205</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45205</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45205</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45205</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45205</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45205</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45205</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45205</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45205</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45205</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45205</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45205</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45205</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45205</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45205</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45205</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45205</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45205</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45205</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45205</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45205</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45205</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45205</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45205</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45205</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45205</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45205</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45205</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45205</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45205</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45205</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45205</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45205</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45205</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45205</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45205</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45205</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45205</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45205</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45205</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45205</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45205</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45205</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45205</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45205</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45205</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45205</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45205</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45205</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45205</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45205</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45205</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45205</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45205</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45205</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45205</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45205</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45205</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45205</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45205</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45205</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45205</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45205</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45205</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45205</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45205</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45205</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45205</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45205</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45205</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45205</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45205</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45205</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45205</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45205</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45205</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45205</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45205</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45205</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45205</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45205</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45205</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45205</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45205</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45205</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45205</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45205</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45205</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45205</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45205</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45205</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45205</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45205</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45205</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45205</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45205</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45205</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45205</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45205</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45205</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45205</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45205</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45205</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45205</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45205</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45205</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45205</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45205</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45205</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45205</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45205</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45205</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45205</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45205</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45205</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45205</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45205</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45205</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45205</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45205</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45205</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45205</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45205</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45205</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45205</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45205</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45205</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45205</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45205</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45205</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45205</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45205</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45205</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45205</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45205</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45205</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45205</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45205</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45205</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45205</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45205</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45205</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45205</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45205</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45205</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45205</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45205</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45205</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45205</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45205</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45205</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45205</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45205</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45205</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45205</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45205</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45205</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45205</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45205</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45205</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45205</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45205</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45205</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45205</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45205</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45205</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45205</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45205</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45205</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45205</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45205</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45205</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45205</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45205</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45205</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45205</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45205</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45205</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45205</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45205</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45205</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45205</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45205</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45205</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45205</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45205</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45205</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45205</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45205</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45205</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45205</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45205</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45205</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45205</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45205</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45205</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45205</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45205</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45205</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45205</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45205</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45205</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45205</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45205</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45205</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45205</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45205</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45205</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45205</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45205</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45205</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45205</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45205</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45205</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45205</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45205</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45205</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45205</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45205</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45205</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45205</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45205</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45205</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45205</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45205</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45205</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45205</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45205</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45205</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45205</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45205</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45205</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45205</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45205</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45205</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45205</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45205</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45205</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45205</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45205</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45205</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45205</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45205</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45205</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45205</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45205</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45205</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45205</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45205</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45205</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45205</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45205</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45205</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45205</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45205</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45205</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45205</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45205</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45205</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45205</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45205</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45205</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45205</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45205</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45205</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45205</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45205</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45205</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45205</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45205</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45205</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45205</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45205</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45205</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45205</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45205</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45205</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45205</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45205</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45205</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45205</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45205</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45205</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45205</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45205</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45205</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45205</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45205</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45205</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45205</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45205</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45205</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45205</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45205</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45205</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45205</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45205</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45205</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45205</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45205</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45205</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45205</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45205</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45205</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45205</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45205</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45205</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45205</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45205</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45205</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45205</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45205</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45205</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45205</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45205</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45205</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45205</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45205</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45205</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45205</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45205</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45205</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45205</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45205</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45205</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45205</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45205</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45205</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45205</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45205</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45205</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45205</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45205</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45205</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45205</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45205</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45205</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45205</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45205</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45205</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45205</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45205</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45205</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45205</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45205</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45205</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45205</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45205</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45205</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45205</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45205</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45205</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45205</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45205</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45205</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45205</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45205</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45205</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45205</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45205</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45205</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45205</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45205</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45205</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45205</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45205</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45205</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45205</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45205</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45205</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45205</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45205</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45205</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45205</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45205</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45205</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45205</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45205</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45205</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45205</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45205</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45205</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45205</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45205</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45205</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45205</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45205</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45205</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45205</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45205</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45205</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45205</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45205</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45205</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45205</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45205</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45205</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45205</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45205</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45205</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45205</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45205</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45205</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45205</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45205</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45205</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45205</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45205</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45205</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45205</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45205</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45205</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45205</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45205</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45205</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45205</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45205</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45205</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45205</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45205</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45205</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45205</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45205</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45205</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45205</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45205</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45205</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45205</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45205</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45205</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45205</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45205</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45205</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ht="15" customHeight="1">
      <c r="A776" t="inlineStr">
        <is>
          <t>A 40875-2023</t>
        </is>
      </c>
      <c r="B776" s="1" t="n">
        <v>45173</v>
      </c>
      <c r="C776" s="1" t="n">
        <v>45205</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row r="777" ht="15" customHeight="1">
      <c r="A777" t="inlineStr">
        <is>
          <t>A 42918-2023</t>
        </is>
      </c>
      <c r="B777" s="1" t="n">
        <v>45182</v>
      </c>
      <c r="C777" s="1" t="n">
        <v>45205</v>
      </c>
      <c r="D777" t="inlineStr">
        <is>
          <t>VÄSTERNORRLANDS LÄN</t>
        </is>
      </c>
      <c r="E777" t="inlineStr">
        <is>
          <t>KRAMFORS</t>
        </is>
      </c>
      <c r="G777" t="n">
        <v>0.5</v>
      </c>
      <c r="H777" t="n">
        <v>0</v>
      </c>
      <c r="I777" t="n">
        <v>0</v>
      </c>
      <c r="J777" t="n">
        <v>0</v>
      </c>
      <c r="K777" t="n">
        <v>0</v>
      </c>
      <c r="L777" t="n">
        <v>0</v>
      </c>
      <c r="M777" t="n">
        <v>0</v>
      </c>
      <c r="N777" t="n">
        <v>0</v>
      </c>
      <c r="O777" t="n">
        <v>0</v>
      </c>
      <c r="P777" t="n">
        <v>0</v>
      </c>
      <c r="Q777" t="n">
        <v>0</v>
      </c>
      <c r="R777" s="2" t="inlineStr"/>
    </row>
    <row r="778" ht="15" customHeight="1">
      <c r="A778" t="inlineStr">
        <is>
          <t>A 42992-2023</t>
        </is>
      </c>
      <c r="B778" s="1" t="n">
        <v>45182</v>
      </c>
      <c r="C778" s="1" t="n">
        <v>45205</v>
      </c>
      <c r="D778" t="inlineStr">
        <is>
          <t>VÄSTERNORRLANDS LÄN</t>
        </is>
      </c>
      <c r="E778" t="inlineStr">
        <is>
          <t>KRAMFORS</t>
        </is>
      </c>
      <c r="G778" t="n">
        <v>0.7</v>
      </c>
      <c r="H778" t="n">
        <v>0</v>
      </c>
      <c r="I778" t="n">
        <v>0</v>
      </c>
      <c r="J778" t="n">
        <v>0</v>
      </c>
      <c r="K778" t="n">
        <v>0</v>
      </c>
      <c r="L778" t="n">
        <v>0</v>
      </c>
      <c r="M778" t="n">
        <v>0</v>
      </c>
      <c r="N778" t="n">
        <v>0</v>
      </c>
      <c r="O778" t="n">
        <v>0</v>
      </c>
      <c r="P778" t="n">
        <v>0</v>
      </c>
      <c r="Q778" t="n">
        <v>0</v>
      </c>
      <c r="R778" s="2" t="inlineStr"/>
    </row>
    <row r="779" ht="15" customHeight="1">
      <c r="A779" t="inlineStr">
        <is>
          <t>A 44685-2023</t>
        </is>
      </c>
      <c r="B779" s="1" t="n">
        <v>45189</v>
      </c>
      <c r="C779" s="1" t="n">
        <v>45205</v>
      </c>
      <c r="D779" t="inlineStr">
        <is>
          <t>VÄSTERNORRLANDS LÄN</t>
        </is>
      </c>
      <c r="E779" t="inlineStr">
        <is>
          <t>KRAMFORS</t>
        </is>
      </c>
      <c r="G779" t="n">
        <v>0.2</v>
      </c>
      <c r="H779" t="n">
        <v>0</v>
      </c>
      <c r="I779" t="n">
        <v>0</v>
      </c>
      <c r="J779" t="n">
        <v>0</v>
      </c>
      <c r="K779" t="n">
        <v>0</v>
      </c>
      <c r="L779" t="n">
        <v>0</v>
      </c>
      <c r="M779" t="n">
        <v>0</v>
      </c>
      <c r="N779" t="n">
        <v>0</v>
      </c>
      <c r="O779" t="n">
        <v>0</v>
      </c>
      <c r="P779" t="n">
        <v>0</v>
      </c>
      <c r="Q779" t="n">
        <v>0</v>
      </c>
      <c r="R779" s="2" t="inlineStr"/>
    </row>
    <row r="780" ht="15" customHeight="1">
      <c r="A780" t="inlineStr">
        <is>
          <t>A 44707-2023</t>
        </is>
      </c>
      <c r="B780" s="1" t="n">
        <v>45190</v>
      </c>
      <c r="C780" s="1" t="n">
        <v>45205</v>
      </c>
      <c r="D780" t="inlineStr">
        <is>
          <t>VÄSTERNORRLANDS LÄN</t>
        </is>
      </c>
      <c r="E780" t="inlineStr">
        <is>
          <t>KRAMFORS</t>
        </is>
      </c>
      <c r="G780" t="n">
        <v>2</v>
      </c>
      <c r="H780" t="n">
        <v>0</v>
      </c>
      <c r="I780" t="n">
        <v>0</v>
      </c>
      <c r="J780" t="n">
        <v>0</v>
      </c>
      <c r="K780" t="n">
        <v>0</v>
      </c>
      <c r="L780" t="n">
        <v>0</v>
      </c>
      <c r="M780" t="n">
        <v>0</v>
      </c>
      <c r="N780" t="n">
        <v>0</v>
      </c>
      <c r="O780" t="n">
        <v>0</v>
      </c>
      <c r="P780" t="n">
        <v>0</v>
      </c>
      <c r="Q780" t="n">
        <v>0</v>
      </c>
      <c r="R780" s="2" t="inlineStr"/>
    </row>
    <row r="781" ht="15" customHeight="1">
      <c r="A781" t="inlineStr">
        <is>
          <t>A 44971-2023</t>
        </is>
      </c>
      <c r="B781" s="1" t="n">
        <v>45190</v>
      </c>
      <c r="C781" s="1" t="n">
        <v>45205</v>
      </c>
      <c r="D781" t="inlineStr">
        <is>
          <t>VÄSTERNORRLANDS LÄN</t>
        </is>
      </c>
      <c r="E781" t="inlineStr">
        <is>
          <t>KRAMFORS</t>
        </is>
      </c>
      <c r="G781" t="n">
        <v>12.8</v>
      </c>
      <c r="H781" t="n">
        <v>0</v>
      </c>
      <c r="I781" t="n">
        <v>0</v>
      </c>
      <c r="J781" t="n">
        <v>0</v>
      </c>
      <c r="K781" t="n">
        <v>0</v>
      </c>
      <c r="L781" t="n">
        <v>0</v>
      </c>
      <c r="M781" t="n">
        <v>0</v>
      </c>
      <c r="N781" t="n">
        <v>0</v>
      </c>
      <c r="O781" t="n">
        <v>0</v>
      </c>
      <c r="P781" t="n">
        <v>0</v>
      </c>
      <c r="Q781" t="n">
        <v>0</v>
      </c>
      <c r="R781" s="2" t="inlineStr"/>
    </row>
    <row r="782" ht="15" customHeight="1">
      <c r="A782" t="inlineStr">
        <is>
          <t>A 47543-2023</t>
        </is>
      </c>
      <c r="B782" s="1" t="n">
        <v>45203</v>
      </c>
      <c r="C782" s="1" t="n">
        <v>45205</v>
      </c>
      <c r="D782" t="inlineStr">
        <is>
          <t>VÄSTERNORRLANDS LÄN</t>
        </is>
      </c>
      <c r="E782" t="inlineStr">
        <is>
          <t>KRAMFORS</t>
        </is>
      </c>
      <c r="G782" t="n">
        <v>16</v>
      </c>
      <c r="H782" t="n">
        <v>0</v>
      </c>
      <c r="I782" t="n">
        <v>0</v>
      </c>
      <c r="J782" t="n">
        <v>0</v>
      </c>
      <c r="K782" t="n">
        <v>0</v>
      </c>
      <c r="L782" t="n">
        <v>0</v>
      </c>
      <c r="M782" t="n">
        <v>0</v>
      </c>
      <c r="N782" t="n">
        <v>0</v>
      </c>
      <c r="O782" t="n">
        <v>0</v>
      </c>
      <c r="P782" t="n">
        <v>0</v>
      </c>
      <c r="Q782" t="n">
        <v>0</v>
      </c>
      <c r="R782" s="2" t="inlineStr"/>
    </row>
    <row r="783">
      <c r="A783" t="inlineStr">
        <is>
          <t>A 47541-2023</t>
        </is>
      </c>
      <c r="B783" s="1" t="n">
        <v>45203</v>
      </c>
      <c r="C783" s="1" t="n">
        <v>45205</v>
      </c>
      <c r="D783" t="inlineStr">
        <is>
          <t>VÄSTERNORRLANDS LÄN</t>
        </is>
      </c>
      <c r="E783" t="inlineStr">
        <is>
          <t>KRAMFORS</t>
        </is>
      </c>
      <c r="G783" t="n">
        <v>13</v>
      </c>
      <c r="H783" t="n">
        <v>0</v>
      </c>
      <c r="I783" t="n">
        <v>0</v>
      </c>
      <c r="J783" t="n">
        <v>0</v>
      </c>
      <c r="K783" t="n">
        <v>0</v>
      </c>
      <c r="L783" t="n">
        <v>0</v>
      </c>
      <c r="M783" t="n">
        <v>0</v>
      </c>
      <c r="N783" t="n">
        <v>0</v>
      </c>
      <c r="O783" t="n">
        <v>0</v>
      </c>
      <c r="P783" t="n">
        <v>0</v>
      </c>
      <c r="Q783" t="n">
        <v>0</v>
      </c>
      <c r="R7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2023-10-06T15:46:39Z</dcterms:created>
  <dcterms:modified xmlns:dcterms="http://purl.org/dc/terms/" xmlns:xsi="http://www.w3.org/2001/XMLSchema-instance" xsi:type="dcterms:W3CDTF">2023-10-06T15:46:40Z</dcterms:modified>
</cp:coreProperties>
</file>