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45189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45189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45189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45189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45189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45189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45189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45189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45189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45189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45189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45189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45189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45189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45189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45189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45189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45189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45189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45189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45189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45189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45189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45189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45189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45189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45189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45189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45189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45189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45189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45189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45189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45189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40960-2018.xlsx", "A 40960-2018")</f>
        <v/>
      </c>
      <c r="T37">
        <f>HYPERLINK("https://klasma.github.io/Logging_VAXJO/kartor/A 40960-2018.png", "A 40960-2018")</f>
        <v/>
      </c>
      <c r="V37">
        <f>HYPERLINK("https://klasma.github.io/Logging_VAXJO/klagomål/A 40960-2018.docx", "A 40960-2018")</f>
        <v/>
      </c>
      <c r="W37">
        <f>HYPERLINK("https://klasma.github.io/Logging_VAXJO/klagomålsmail/A 40960-2018.docx", "A 40960-2018")</f>
        <v/>
      </c>
      <c r="X37">
        <f>HYPERLINK("https://klasma.github.io/Logging_VAXJO/tillsyn/A 40960-2018.docx", "A 40960-2018")</f>
        <v/>
      </c>
      <c r="Y37">
        <f>HYPERLINK("https://klasma.github.io/Logging_VAXJO/tillsynsmail/A 40960-2018.docx", "A 40960-2018")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45189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59861-2018.xlsx", "A 59861-2018")</f>
        <v/>
      </c>
      <c r="T38">
        <f>HYPERLINK("https://klasma.github.io/Logging_LJUNGBY/kartor/A 59861-2018.png", "A 59861-2018")</f>
        <v/>
      </c>
      <c r="V38">
        <f>HYPERLINK("https://klasma.github.io/Logging_LJUNGBY/klagomål/A 59861-2018.docx", "A 59861-2018")</f>
        <v/>
      </c>
      <c r="W38">
        <f>HYPERLINK("https://klasma.github.io/Logging_LJUNGBY/klagomålsmail/A 59861-2018.docx", "A 59861-2018")</f>
        <v/>
      </c>
      <c r="X38">
        <f>HYPERLINK("https://klasma.github.io/Logging_LJUNGBY/tillsyn/A 59861-2018.docx", "A 59861-2018")</f>
        <v/>
      </c>
      <c r="Y38">
        <f>HYPERLINK("https://klasma.github.io/Logging_LJUNGBY/tillsynsmail/A 59861-2018.docx", "A 59861-2018")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45189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4723-2019.xlsx", "A 4723-2019")</f>
        <v/>
      </c>
      <c r="T39">
        <f>HYPERLINK("https://klasma.github.io/Logging_VAXJO/kartor/A 4723-2019.png", "A 4723-2019")</f>
        <v/>
      </c>
      <c r="V39">
        <f>HYPERLINK("https://klasma.github.io/Logging_VAXJO/klagomål/A 4723-2019.docx", "A 4723-2019")</f>
        <v/>
      </c>
      <c r="W39">
        <f>HYPERLINK("https://klasma.github.io/Logging_VAXJO/klagomålsmail/A 4723-2019.docx", "A 4723-2019")</f>
        <v/>
      </c>
      <c r="X39">
        <f>HYPERLINK("https://klasma.github.io/Logging_VAXJO/tillsyn/A 4723-2019.docx", "A 4723-2019")</f>
        <v/>
      </c>
      <c r="Y39">
        <f>HYPERLINK("https://klasma.github.io/Logging_VAXJO/tillsynsmail/A 4723-2019.docx", "A 4723-2019")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45189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4593-2019.xlsx", "A 4593-2019")</f>
        <v/>
      </c>
      <c r="T40">
        <f>HYPERLINK("https://klasma.github.io/Logging_ALVESTA/kartor/A 4593-2019.png", "A 4593-2019")</f>
        <v/>
      </c>
      <c r="V40">
        <f>HYPERLINK("https://klasma.github.io/Logging_ALVESTA/klagomål/A 4593-2019.docx", "A 4593-2019")</f>
        <v/>
      </c>
      <c r="W40">
        <f>HYPERLINK("https://klasma.github.io/Logging_ALVESTA/klagomålsmail/A 4593-2019.docx", "A 4593-2019")</f>
        <v/>
      </c>
      <c r="X40">
        <f>HYPERLINK("https://klasma.github.io/Logging_ALVESTA/tillsyn/A 4593-2019.docx", "A 4593-2019")</f>
        <v/>
      </c>
      <c r="Y40">
        <f>HYPERLINK("https://klasma.github.io/Logging_ALVESTA/tillsynsmail/A 4593-2019.docx", "A 4593-2019")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45189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7092-2019.xlsx", "A 7092-2019")</f>
        <v/>
      </c>
      <c r="T41">
        <f>HYPERLINK("https://klasma.github.io/Logging_UPPVIDINGE/kartor/A 7092-2019.png", "A 7092-2019")</f>
        <v/>
      </c>
      <c r="V41">
        <f>HYPERLINK("https://klasma.github.io/Logging_UPPVIDINGE/klagomål/A 7092-2019.docx", "A 7092-2019")</f>
        <v/>
      </c>
      <c r="W41">
        <f>HYPERLINK("https://klasma.github.io/Logging_UPPVIDINGE/klagomålsmail/A 7092-2019.docx", "A 7092-2019")</f>
        <v/>
      </c>
      <c r="X41">
        <f>HYPERLINK("https://klasma.github.io/Logging_UPPVIDINGE/tillsyn/A 7092-2019.docx", "A 7092-2019")</f>
        <v/>
      </c>
      <c r="Y41">
        <f>HYPERLINK("https://klasma.github.io/Logging_UPPVIDINGE/tillsynsmail/A 7092-2019.docx", "A 7092-2019")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45189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7555-2019.xlsx", "A 7555-2019")</f>
        <v/>
      </c>
      <c r="T42">
        <f>HYPERLINK("https://klasma.github.io/Logging_VAXJO/kartor/A 7555-2019.png", "A 7555-2019")</f>
        <v/>
      </c>
      <c r="V42">
        <f>HYPERLINK("https://klasma.github.io/Logging_VAXJO/klagomål/A 7555-2019.docx", "A 7555-2019")</f>
        <v/>
      </c>
      <c r="W42">
        <f>HYPERLINK("https://klasma.github.io/Logging_VAXJO/klagomålsmail/A 7555-2019.docx", "A 7555-2019")</f>
        <v/>
      </c>
      <c r="X42">
        <f>HYPERLINK("https://klasma.github.io/Logging_VAXJO/tillsyn/A 7555-2019.docx", "A 7555-2019")</f>
        <v/>
      </c>
      <c r="Y42">
        <f>HYPERLINK("https://klasma.github.io/Logging_VAXJO/tillsynsmail/A 7555-2019.docx", "A 7555-2019")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45189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17321-2019.xlsx", "A 17321-2019")</f>
        <v/>
      </c>
      <c r="T43">
        <f>HYPERLINK("https://klasma.github.io/Logging_LJUNGBY/kartor/A 17321-2019.png", "A 17321-2019")</f>
        <v/>
      </c>
      <c r="U43">
        <f>HYPERLINK("https://klasma.github.io/Logging_LJUNGBY/knärot/A 17321-2019.png", "A 17321-2019")</f>
        <v/>
      </c>
      <c r="V43">
        <f>HYPERLINK("https://klasma.github.io/Logging_LJUNGBY/klagomål/A 17321-2019.docx", "A 17321-2019")</f>
        <v/>
      </c>
      <c r="W43">
        <f>HYPERLINK("https://klasma.github.io/Logging_LJUNGBY/klagomålsmail/A 17321-2019.docx", "A 17321-2019")</f>
        <v/>
      </c>
      <c r="X43">
        <f>HYPERLINK("https://klasma.github.io/Logging_LJUNGBY/tillsyn/A 17321-2019.docx", "A 17321-2019")</f>
        <v/>
      </c>
      <c r="Y43">
        <f>HYPERLINK("https://klasma.github.io/Logging_LJUNGBY/tillsynsmail/A 17321-2019.docx", "A 17321-2019")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45189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18593-2019.xlsx", "A 18593-2019")</f>
        <v/>
      </c>
      <c r="T44">
        <f>HYPERLINK("https://klasma.github.io/Logging_ALVESTA/kartor/A 18593-2019.png", "A 18593-2019")</f>
        <v/>
      </c>
      <c r="V44">
        <f>HYPERLINK("https://klasma.github.io/Logging_ALVESTA/klagomål/A 18593-2019.docx", "A 18593-2019")</f>
        <v/>
      </c>
      <c r="W44">
        <f>HYPERLINK("https://klasma.github.io/Logging_ALVESTA/klagomålsmail/A 18593-2019.docx", "A 18593-2019")</f>
        <v/>
      </c>
      <c r="X44">
        <f>HYPERLINK("https://klasma.github.io/Logging_ALVESTA/tillsyn/A 18593-2019.docx", "A 18593-2019")</f>
        <v/>
      </c>
      <c r="Y44">
        <f>HYPERLINK("https://klasma.github.io/Logging_ALVESTA/tillsynsmail/A 18593-2019.docx", "A 18593-2019")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45189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37015-2019.xlsx", "A 37015-2019")</f>
        <v/>
      </c>
      <c r="T45">
        <f>HYPERLINK("https://klasma.github.io/Logging_VAXJO/kartor/A 37015-2019.png", "A 37015-2019")</f>
        <v/>
      </c>
      <c r="V45">
        <f>HYPERLINK("https://klasma.github.io/Logging_VAXJO/klagomål/A 37015-2019.docx", "A 37015-2019")</f>
        <v/>
      </c>
      <c r="W45">
        <f>HYPERLINK("https://klasma.github.io/Logging_VAXJO/klagomålsmail/A 37015-2019.docx", "A 37015-2019")</f>
        <v/>
      </c>
      <c r="X45">
        <f>HYPERLINK("https://klasma.github.io/Logging_VAXJO/tillsyn/A 37015-2019.docx", "A 37015-2019")</f>
        <v/>
      </c>
      <c r="Y45">
        <f>HYPERLINK("https://klasma.github.io/Logging_VAXJO/tillsynsmail/A 37015-2019.docx", "A 37015-2019")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45189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40210-2019.xlsx", "A 40210-2019")</f>
        <v/>
      </c>
      <c r="T46">
        <f>HYPERLINK("https://klasma.github.io/Logging_UPPVIDINGE/kartor/A 40210-2019.png", "A 40210-2019")</f>
        <v/>
      </c>
      <c r="V46">
        <f>HYPERLINK("https://klasma.github.io/Logging_UPPVIDINGE/klagomål/A 40210-2019.docx", "A 40210-2019")</f>
        <v/>
      </c>
      <c r="W46">
        <f>HYPERLINK("https://klasma.github.io/Logging_UPPVIDINGE/klagomålsmail/A 40210-2019.docx", "A 40210-2019")</f>
        <v/>
      </c>
      <c r="X46">
        <f>HYPERLINK("https://klasma.github.io/Logging_UPPVIDINGE/tillsyn/A 40210-2019.docx", "A 40210-2019")</f>
        <v/>
      </c>
      <c r="Y46">
        <f>HYPERLINK("https://klasma.github.io/Logging_UPPVIDINGE/tillsynsmail/A 40210-2019.docx", "A 40210-2019")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45189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41523-2019.xlsx", "A 41523-2019")</f>
        <v/>
      </c>
      <c r="T47">
        <f>HYPERLINK("https://klasma.github.io/Logging_LJUNGBY/kartor/A 41523-2019.png", "A 41523-2019")</f>
        <v/>
      </c>
      <c r="V47">
        <f>HYPERLINK("https://klasma.github.io/Logging_LJUNGBY/klagomål/A 41523-2019.docx", "A 41523-2019")</f>
        <v/>
      </c>
      <c r="W47">
        <f>HYPERLINK("https://klasma.github.io/Logging_LJUNGBY/klagomålsmail/A 41523-2019.docx", "A 41523-2019")</f>
        <v/>
      </c>
      <c r="X47">
        <f>HYPERLINK("https://klasma.github.io/Logging_LJUNGBY/tillsyn/A 41523-2019.docx", "A 41523-2019")</f>
        <v/>
      </c>
      <c r="Y47">
        <f>HYPERLINK("https://klasma.github.io/Logging_LJUNGBY/tillsynsmail/A 41523-2019.docx", "A 41523-2019")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45189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48017-2019.xlsx", "A 48017-2019")</f>
        <v/>
      </c>
      <c r="T48">
        <f>HYPERLINK("https://klasma.github.io/Logging_LJUNGBY/kartor/A 48017-2019.png", "A 48017-2019")</f>
        <v/>
      </c>
      <c r="V48">
        <f>HYPERLINK("https://klasma.github.io/Logging_LJUNGBY/klagomål/A 48017-2019.docx", "A 48017-2019")</f>
        <v/>
      </c>
      <c r="W48">
        <f>HYPERLINK("https://klasma.github.io/Logging_LJUNGBY/klagomålsmail/A 48017-2019.docx", "A 48017-2019")</f>
        <v/>
      </c>
      <c r="X48">
        <f>HYPERLINK("https://klasma.github.io/Logging_LJUNGBY/tillsyn/A 48017-2019.docx", "A 48017-2019")</f>
        <v/>
      </c>
      <c r="Y48">
        <f>HYPERLINK("https://klasma.github.io/Logging_LJUNGBY/tillsynsmail/A 48017-2019.docx", "A 48017-2019")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45189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48668-2019.xlsx", "A 48668-2019")</f>
        <v/>
      </c>
      <c r="T49">
        <f>HYPERLINK("https://klasma.github.io/Logging_ALVESTA/kartor/A 48668-2019.png", "A 48668-2019")</f>
        <v/>
      </c>
      <c r="V49">
        <f>HYPERLINK("https://klasma.github.io/Logging_ALVESTA/klagomål/A 48668-2019.docx", "A 48668-2019")</f>
        <v/>
      </c>
      <c r="W49">
        <f>HYPERLINK("https://klasma.github.io/Logging_ALVESTA/klagomålsmail/A 48668-2019.docx", "A 48668-2019")</f>
        <v/>
      </c>
      <c r="X49">
        <f>HYPERLINK("https://klasma.github.io/Logging_ALVESTA/tillsyn/A 48668-2019.docx", "A 48668-2019")</f>
        <v/>
      </c>
      <c r="Y49">
        <f>HYPERLINK("https://klasma.github.io/Logging_ALVESTA/tillsynsmail/A 48668-2019.docx", "A 48668-2019")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45189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51645-2019.xlsx", "A 51645-2019")</f>
        <v/>
      </c>
      <c r="T50">
        <f>HYPERLINK("https://klasma.github.io/Logging_LJUNGBY/kartor/A 51645-2019.png", "A 51645-2019")</f>
        <v/>
      </c>
      <c r="U50">
        <f>HYPERLINK("https://klasma.github.io/Logging_LJUNGBY/knärot/A 51645-2019.png", "A 51645-2019")</f>
        <v/>
      </c>
      <c r="V50">
        <f>HYPERLINK("https://klasma.github.io/Logging_LJUNGBY/klagomål/A 51645-2019.docx", "A 51645-2019")</f>
        <v/>
      </c>
      <c r="W50">
        <f>HYPERLINK("https://klasma.github.io/Logging_LJUNGBY/klagomålsmail/A 51645-2019.docx", "A 51645-2019")</f>
        <v/>
      </c>
      <c r="X50">
        <f>HYPERLINK("https://klasma.github.io/Logging_LJUNGBY/tillsyn/A 51645-2019.docx", "A 51645-2019")</f>
        <v/>
      </c>
      <c r="Y50">
        <f>HYPERLINK("https://klasma.github.io/Logging_LJUNGBY/tillsynsmail/A 51645-2019.docx", "A 51645-2019")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45189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66340-2019.xlsx", "A 66340-2019")</f>
        <v/>
      </c>
      <c r="T51">
        <f>HYPERLINK("https://klasma.github.io/Logging_VAXJO/kartor/A 66340-2019.png", "A 66340-2019")</f>
        <v/>
      </c>
      <c r="V51">
        <f>HYPERLINK("https://klasma.github.io/Logging_VAXJO/klagomål/A 66340-2019.docx", "A 66340-2019")</f>
        <v/>
      </c>
      <c r="W51">
        <f>HYPERLINK("https://klasma.github.io/Logging_VAXJO/klagomålsmail/A 66340-2019.docx", "A 66340-2019")</f>
        <v/>
      </c>
      <c r="X51">
        <f>HYPERLINK("https://klasma.github.io/Logging_VAXJO/tillsyn/A 66340-2019.docx", "A 66340-2019")</f>
        <v/>
      </c>
      <c r="Y51">
        <f>HYPERLINK("https://klasma.github.io/Logging_VAXJO/tillsynsmail/A 66340-2019.docx", "A 66340-2019")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45189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4736-2020.xlsx", "A 4736-2020")</f>
        <v/>
      </c>
      <c r="T52">
        <f>HYPERLINK("https://klasma.github.io/Logging_TINGSRYD/kartor/A 4736-2020.png", "A 4736-2020")</f>
        <v/>
      </c>
      <c r="U52">
        <f>HYPERLINK("https://klasma.github.io/Logging_TINGSRYD/knärot/A 4736-2020.png", "A 4736-2020")</f>
        <v/>
      </c>
      <c r="V52">
        <f>HYPERLINK("https://klasma.github.io/Logging_TINGSRYD/klagomål/A 4736-2020.docx", "A 4736-2020")</f>
        <v/>
      </c>
      <c r="W52">
        <f>HYPERLINK("https://klasma.github.io/Logging_TINGSRYD/klagomålsmail/A 4736-2020.docx", "A 4736-2020")</f>
        <v/>
      </c>
      <c r="X52">
        <f>HYPERLINK("https://klasma.github.io/Logging_TINGSRYD/tillsyn/A 4736-2020.docx", "A 4736-2020")</f>
        <v/>
      </c>
      <c r="Y52">
        <f>HYPERLINK("https://klasma.github.io/Logging_TINGSRYD/tillsynsmail/A 4736-2020.docx", "A 4736-2020")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45189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24921-2020.xlsx", "A 24921-2020")</f>
        <v/>
      </c>
      <c r="T53">
        <f>HYPERLINK("https://klasma.github.io/Logging_UPPVIDINGE/kartor/A 24921-2020.png", "A 24921-2020")</f>
        <v/>
      </c>
      <c r="U53">
        <f>HYPERLINK("https://klasma.github.io/Logging_UPPVIDINGE/knärot/A 24921-2020.png", "A 24921-2020")</f>
        <v/>
      </c>
      <c r="V53">
        <f>HYPERLINK("https://klasma.github.io/Logging_UPPVIDINGE/klagomål/A 24921-2020.docx", "A 24921-2020")</f>
        <v/>
      </c>
      <c r="W53">
        <f>HYPERLINK("https://klasma.github.io/Logging_UPPVIDINGE/klagomålsmail/A 24921-2020.docx", "A 24921-2020")</f>
        <v/>
      </c>
      <c r="X53">
        <f>HYPERLINK("https://klasma.github.io/Logging_UPPVIDINGE/tillsyn/A 24921-2020.docx", "A 24921-2020")</f>
        <v/>
      </c>
      <c r="Y53">
        <f>HYPERLINK("https://klasma.github.io/Logging_UPPVIDINGE/tillsynsmail/A 24921-2020.docx", "A 24921-2020")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45189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1809-2021.xlsx", "A 1809-2021")</f>
        <v/>
      </c>
      <c r="T54">
        <f>HYPERLINK("https://klasma.github.io/Logging_UPPVIDINGE/kartor/A 1809-2021.png", "A 1809-2021")</f>
        <v/>
      </c>
      <c r="V54">
        <f>HYPERLINK("https://klasma.github.io/Logging_UPPVIDINGE/klagomål/A 1809-2021.docx", "A 1809-2021")</f>
        <v/>
      </c>
      <c r="W54">
        <f>HYPERLINK("https://klasma.github.io/Logging_UPPVIDINGE/klagomålsmail/A 1809-2021.docx", "A 1809-2021")</f>
        <v/>
      </c>
      <c r="X54">
        <f>HYPERLINK("https://klasma.github.io/Logging_UPPVIDINGE/tillsyn/A 1809-2021.docx", "A 1809-2021")</f>
        <v/>
      </c>
      <c r="Y54">
        <f>HYPERLINK("https://klasma.github.io/Logging_UPPVIDINGE/tillsynsmail/A 1809-2021.docx", "A 1809-2021")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45189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2988-2021.xlsx", "A 2988-2021")</f>
        <v/>
      </c>
      <c r="T55">
        <f>HYPERLINK("https://klasma.github.io/Logging_LJUNGBY/kartor/A 2988-2021.png", "A 2988-2021")</f>
        <v/>
      </c>
      <c r="U55">
        <f>HYPERLINK("https://klasma.github.io/Logging_LJUNGBY/knärot/A 2988-2021.png", "A 2988-2021")</f>
        <v/>
      </c>
      <c r="V55">
        <f>HYPERLINK("https://klasma.github.io/Logging_LJUNGBY/klagomål/A 2988-2021.docx", "A 2988-2021")</f>
        <v/>
      </c>
      <c r="W55">
        <f>HYPERLINK("https://klasma.github.io/Logging_LJUNGBY/klagomålsmail/A 2988-2021.docx", "A 2988-2021")</f>
        <v/>
      </c>
      <c r="X55">
        <f>HYPERLINK("https://klasma.github.io/Logging_LJUNGBY/tillsyn/A 2988-2021.docx", "A 2988-2021")</f>
        <v/>
      </c>
      <c r="Y55">
        <f>HYPERLINK("https://klasma.github.io/Logging_LJUNGBY/tillsynsmail/A 2988-2021.docx", "A 2988-2021")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45189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6379-2021.xlsx", "A 6379-2021")</f>
        <v/>
      </c>
      <c r="T56">
        <f>HYPERLINK("https://klasma.github.io/Logging_VAXJO/kartor/A 6379-2021.png", "A 6379-2021")</f>
        <v/>
      </c>
      <c r="V56">
        <f>HYPERLINK("https://klasma.github.io/Logging_VAXJO/klagomål/A 6379-2021.docx", "A 6379-2021")</f>
        <v/>
      </c>
      <c r="W56">
        <f>HYPERLINK("https://klasma.github.io/Logging_VAXJO/klagomålsmail/A 6379-2021.docx", "A 6379-2021")</f>
        <v/>
      </c>
      <c r="X56">
        <f>HYPERLINK("https://klasma.github.io/Logging_VAXJO/tillsyn/A 6379-2021.docx", "A 6379-2021")</f>
        <v/>
      </c>
      <c r="Y56">
        <f>HYPERLINK("https://klasma.github.io/Logging_VAXJO/tillsynsmail/A 6379-2021.docx", "A 6379-2021")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45189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10670-2021.xlsx", "A 10670-2021")</f>
        <v/>
      </c>
      <c r="T57">
        <f>HYPERLINK("https://klasma.github.io/Logging_LJUNGBY/kartor/A 10670-2021.png", "A 10670-2021")</f>
        <v/>
      </c>
      <c r="V57">
        <f>HYPERLINK("https://klasma.github.io/Logging_LJUNGBY/klagomål/A 10670-2021.docx", "A 10670-2021")</f>
        <v/>
      </c>
      <c r="W57">
        <f>HYPERLINK("https://klasma.github.io/Logging_LJUNGBY/klagomålsmail/A 10670-2021.docx", "A 10670-2021")</f>
        <v/>
      </c>
      <c r="X57">
        <f>HYPERLINK("https://klasma.github.io/Logging_LJUNGBY/tillsyn/A 10670-2021.docx", "A 10670-2021")</f>
        <v/>
      </c>
      <c r="Y57">
        <f>HYPERLINK("https://klasma.github.io/Logging_LJUNGBY/tillsynsmail/A 10670-2021.docx", "A 10670-2021")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45189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11648-2021.xlsx", "A 11648-2021")</f>
        <v/>
      </c>
      <c r="T58">
        <f>HYPERLINK("https://klasma.github.io/Logging_VAXJO/kartor/A 11648-2021.png", "A 11648-2021")</f>
        <v/>
      </c>
      <c r="V58">
        <f>HYPERLINK("https://klasma.github.io/Logging_VAXJO/klagomål/A 11648-2021.docx", "A 11648-2021")</f>
        <v/>
      </c>
      <c r="W58">
        <f>HYPERLINK("https://klasma.github.io/Logging_VAXJO/klagomålsmail/A 11648-2021.docx", "A 11648-2021")</f>
        <v/>
      </c>
      <c r="X58">
        <f>HYPERLINK("https://klasma.github.io/Logging_VAXJO/tillsyn/A 11648-2021.docx", "A 11648-2021")</f>
        <v/>
      </c>
      <c r="Y58">
        <f>HYPERLINK("https://klasma.github.io/Logging_VAXJO/tillsynsmail/A 11648-2021.docx", "A 11648-2021")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45189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18959-2021.xlsx", "A 18959-2021")</f>
        <v/>
      </c>
      <c r="T59">
        <f>HYPERLINK("https://klasma.github.io/Logging_LESSEBO/kartor/A 18959-2021.png", "A 18959-2021")</f>
        <v/>
      </c>
      <c r="V59">
        <f>HYPERLINK("https://klasma.github.io/Logging_LESSEBO/klagomål/A 18959-2021.docx", "A 18959-2021")</f>
        <v/>
      </c>
      <c r="W59">
        <f>HYPERLINK("https://klasma.github.io/Logging_LESSEBO/klagomålsmail/A 18959-2021.docx", "A 18959-2021")</f>
        <v/>
      </c>
      <c r="X59">
        <f>HYPERLINK("https://klasma.github.io/Logging_LESSEBO/tillsyn/A 18959-2021.docx", "A 18959-2021")</f>
        <v/>
      </c>
      <c r="Y59">
        <f>HYPERLINK("https://klasma.github.io/Logging_LESSEBO/tillsynsmail/A 18959-2021.docx", "A 18959-2021")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45189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20623-2021.xlsx", "A 20623-2021")</f>
        <v/>
      </c>
      <c r="T60">
        <f>HYPERLINK("https://klasma.github.io/Logging_UPPVIDINGE/kartor/A 20623-2021.png", "A 20623-2021")</f>
        <v/>
      </c>
      <c r="V60">
        <f>HYPERLINK("https://klasma.github.io/Logging_UPPVIDINGE/klagomål/A 20623-2021.docx", "A 20623-2021")</f>
        <v/>
      </c>
      <c r="W60">
        <f>HYPERLINK("https://klasma.github.io/Logging_UPPVIDINGE/klagomålsmail/A 20623-2021.docx", "A 20623-2021")</f>
        <v/>
      </c>
      <c r="X60">
        <f>HYPERLINK("https://klasma.github.io/Logging_UPPVIDINGE/tillsyn/A 20623-2021.docx", "A 20623-2021")</f>
        <v/>
      </c>
      <c r="Y60">
        <f>HYPERLINK("https://klasma.github.io/Logging_UPPVIDINGE/tillsynsmail/A 20623-2021.docx", "A 20623-2021")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45189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25716-2021.xlsx", "A 25716-2021")</f>
        <v/>
      </c>
      <c r="T61">
        <f>HYPERLINK("https://klasma.github.io/Logging_LJUNGBY/kartor/A 25716-2021.png", "A 25716-2021")</f>
        <v/>
      </c>
      <c r="U61">
        <f>HYPERLINK("https://klasma.github.io/Logging_LJUNGBY/knärot/A 25716-2021.png", "A 25716-2021")</f>
        <v/>
      </c>
      <c r="V61">
        <f>HYPERLINK("https://klasma.github.io/Logging_LJUNGBY/klagomål/A 25716-2021.docx", "A 25716-2021")</f>
        <v/>
      </c>
      <c r="W61">
        <f>HYPERLINK("https://klasma.github.io/Logging_LJUNGBY/klagomålsmail/A 25716-2021.docx", "A 25716-2021")</f>
        <v/>
      </c>
      <c r="X61">
        <f>HYPERLINK("https://klasma.github.io/Logging_LJUNGBY/tillsyn/A 25716-2021.docx", "A 25716-2021")</f>
        <v/>
      </c>
      <c r="Y61">
        <f>HYPERLINK("https://klasma.github.io/Logging_LJUNGBY/tillsynsmail/A 25716-2021.docx", "A 25716-2021")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45189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49727-2021.xlsx", "A 49727-2021")</f>
        <v/>
      </c>
      <c r="T62">
        <f>HYPERLINK("https://klasma.github.io/Logging_UPPVIDINGE/kartor/A 49727-2021.png", "A 49727-2021")</f>
        <v/>
      </c>
      <c r="V62">
        <f>HYPERLINK("https://klasma.github.io/Logging_UPPVIDINGE/klagomål/A 49727-2021.docx", "A 49727-2021")</f>
        <v/>
      </c>
      <c r="W62">
        <f>HYPERLINK("https://klasma.github.io/Logging_UPPVIDINGE/klagomålsmail/A 49727-2021.docx", "A 49727-2021")</f>
        <v/>
      </c>
      <c r="X62">
        <f>HYPERLINK("https://klasma.github.io/Logging_UPPVIDINGE/tillsyn/A 49727-2021.docx", "A 49727-2021")</f>
        <v/>
      </c>
      <c r="Y62">
        <f>HYPERLINK("https://klasma.github.io/Logging_UPPVIDINGE/tillsynsmail/A 49727-2021.docx", "A 49727-2021")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45189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70221-2021.xlsx", "A 70221-2021")</f>
        <v/>
      </c>
      <c r="T63">
        <f>HYPERLINK("https://klasma.github.io/Logging_ALVESTA/kartor/A 70221-2021.png", "A 70221-2021")</f>
        <v/>
      </c>
      <c r="V63">
        <f>HYPERLINK("https://klasma.github.io/Logging_ALVESTA/klagomål/A 70221-2021.docx", "A 70221-2021")</f>
        <v/>
      </c>
      <c r="W63">
        <f>HYPERLINK("https://klasma.github.io/Logging_ALVESTA/klagomålsmail/A 70221-2021.docx", "A 70221-2021")</f>
        <v/>
      </c>
      <c r="X63">
        <f>HYPERLINK("https://klasma.github.io/Logging_ALVESTA/tillsyn/A 70221-2021.docx", "A 70221-2021")</f>
        <v/>
      </c>
      <c r="Y63">
        <f>HYPERLINK("https://klasma.github.io/Logging_ALVESTA/tillsynsmail/A 70221-2021.docx", "A 70221-2021")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45189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4825-2022.xlsx", "A 4825-2022")</f>
        <v/>
      </c>
      <c r="T64">
        <f>HYPERLINK("https://klasma.github.io/Logging_ALVESTA/kartor/A 4825-2022.png", "A 4825-2022")</f>
        <v/>
      </c>
      <c r="V64">
        <f>HYPERLINK("https://klasma.github.io/Logging_ALVESTA/klagomål/A 4825-2022.docx", "A 4825-2022")</f>
        <v/>
      </c>
      <c r="W64">
        <f>HYPERLINK("https://klasma.github.io/Logging_ALVESTA/klagomålsmail/A 4825-2022.docx", "A 4825-2022")</f>
        <v/>
      </c>
      <c r="X64">
        <f>HYPERLINK("https://klasma.github.io/Logging_ALVESTA/tillsyn/A 4825-2022.docx", "A 4825-2022")</f>
        <v/>
      </c>
      <c r="Y64">
        <f>HYPERLINK("https://klasma.github.io/Logging_ALVESTA/tillsynsmail/A 4825-2022.docx", "A 4825-2022")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45189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8314-2022.xlsx", "A 8314-2022")</f>
        <v/>
      </c>
      <c r="T65">
        <f>HYPERLINK("https://klasma.github.io/Logging_LJUNGBY/kartor/A 8314-2022.png", "A 8314-2022")</f>
        <v/>
      </c>
      <c r="V65">
        <f>HYPERLINK("https://klasma.github.io/Logging_LJUNGBY/klagomål/A 8314-2022.docx", "A 8314-2022")</f>
        <v/>
      </c>
      <c r="W65">
        <f>HYPERLINK("https://klasma.github.io/Logging_LJUNGBY/klagomålsmail/A 8314-2022.docx", "A 8314-2022")</f>
        <v/>
      </c>
      <c r="X65">
        <f>HYPERLINK("https://klasma.github.io/Logging_LJUNGBY/tillsyn/A 8314-2022.docx", "A 8314-2022")</f>
        <v/>
      </c>
      <c r="Y65">
        <f>HYPERLINK("https://klasma.github.io/Logging_LJUNGBY/tillsynsmail/A 8314-2022.docx", "A 8314-2022")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45189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39507-2022.xlsx", "A 39507-2022")</f>
        <v/>
      </c>
      <c r="T66">
        <f>HYPERLINK("https://klasma.github.io/Logging_MARKARYD/kartor/A 39507-2022.png", "A 39507-2022")</f>
        <v/>
      </c>
      <c r="V66">
        <f>HYPERLINK("https://klasma.github.io/Logging_MARKARYD/klagomål/A 39507-2022.docx", "A 39507-2022")</f>
        <v/>
      </c>
      <c r="W66">
        <f>HYPERLINK("https://klasma.github.io/Logging_MARKARYD/klagomålsmail/A 39507-2022.docx", "A 39507-2022")</f>
        <v/>
      </c>
      <c r="X66">
        <f>HYPERLINK("https://klasma.github.io/Logging_MARKARYD/tillsyn/A 39507-2022.docx", "A 39507-2022")</f>
        <v/>
      </c>
      <c r="Y66">
        <f>HYPERLINK("https://klasma.github.io/Logging_MARKARYD/tillsynsmail/A 39507-2022.docx", "A 39507-2022")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45189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41957-2022.xlsx", "A 41957-2022")</f>
        <v/>
      </c>
      <c r="T67">
        <f>HYPERLINK("https://klasma.github.io/Logging_ALMHULT/kartor/A 41957-2022.png", "A 41957-2022")</f>
        <v/>
      </c>
      <c r="V67">
        <f>HYPERLINK("https://klasma.github.io/Logging_ALMHULT/klagomål/A 41957-2022.docx", "A 41957-2022")</f>
        <v/>
      </c>
      <c r="W67">
        <f>HYPERLINK("https://klasma.github.io/Logging_ALMHULT/klagomålsmail/A 41957-2022.docx", "A 41957-2022")</f>
        <v/>
      </c>
      <c r="X67">
        <f>HYPERLINK("https://klasma.github.io/Logging_ALMHULT/tillsyn/A 41957-2022.docx", "A 41957-2022")</f>
        <v/>
      </c>
      <c r="Y67">
        <f>HYPERLINK("https://klasma.github.io/Logging_ALMHULT/tillsynsmail/A 41957-2022.docx", "A 41957-2022")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45189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42930-2022.xlsx", "A 42930-2022")</f>
        <v/>
      </c>
      <c r="T68">
        <f>HYPERLINK("https://klasma.github.io/Logging_UPPVIDINGE/kartor/A 42930-2022.png", "A 42930-2022")</f>
        <v/>
      </c>
      <c r="V68">
        <f>HYPERLINK("https://klasma.github.io/Logging_UPPVIDINGE/klagomål/A 42930-2022.docx", "A 42930-2022")</f>
        <v/>
      </c>
      <c r="W68">
        <f>HYPERLINK("https://klasma.github.io/Logging_UPPVIDINGE/klagomålsmail/A 42930-2022.docx", "A 42930-2022")</f>
        <v/>
      </c>
      <c r="X68">
        <f>HYPERLINK("https://klasma.github.io/Logging_UPPVIDINGE/tillsyn/A 42930-2022.docx", "A 42930-2022")</f>
        <v/>
      </c>
      <c r="Y68">
        <f>HYPERLINK("https://klasma.github.io/Logging_UPPVIDINGE/tillsynsmail/A 42930-2022.docx", "A 42930-2022")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45189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49737-2022.xlsx", "A 49737-2022")</f>
        <v/>
      </c>
      <c r="T69">
        <f>HYPERLINK("https://klasma.github.io/Logging_UPPVIDINGE/kartor/A 49737-2022.png", "A 49737-2022")</f>
        <v/>
      </c>
      <c r="V69">
        <f>HYPERLINK("https://klasma.github.io/Logging_UPPVIDINGE/klagomål/A 49737-2022.docx", "A 49737-2022")</f>
        <v/>
      </c>
      <c r="W69">
        <f>HYPERLINK("https://klasma.github.io/Logging_UPPVIDINGE/klagomålsmail/A 49737-2022.docx", "A 49737-2022")</f>
        <v/>
      </c>
      <c r="X69">
        <f>HYPERLINK("https://klasma.github.io/Logging_UPPVIDINGE/tillsyn/A 49737-2022.docx", "A 49737-2022")</f>
        <v/>
      </c>
      <c r="Y69">
        <f>HYPERLINK("https://klasma.github.io/Logging_UPPVIDINGE/tillsynsmail/A 49737-2022.docx", "A 49737-2022")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45189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51691-2022.xlsx", "A 51691-2022")</f>
        <v/>
      </c>
      <c r="T70">
        <f>HYPERLINK("https://klasma.github.io/Logging_TINGSRYD/kartor/A 51691-2022.png", "A 51691-2022")</f>
        <v/>
      </c>
      <c r="U70">
        <f>HYPERLINK("https://klasma.github.io/Logging_TINGSRYD/knärot/A 51691-2022.png", "A 51691-2022")</f>
        <v/>
      </c>
      <c r="V70">
        <f>HYPERLINK("https://klasma.github.io/Logging_TINGSRYD/klagomål/A 51691-2022.docx", "A 51691-2022")</f>
        <v/>
      </c>
      <c r="W70">
        <f>HYPERLINK("https://klasma.github.io/Logging_TINGSRYD/klagomålsmail/A 51691-2022.docx", "A 51691-2022")</f>
        <v/>
      </c>
      <c r="X70">
        <f>HYPERLINK("https://klasma.github.io/Logging_TINGSRYD/tillsyn/A 51691-2022.docx", "A 51691-2022")</f>
        <v/>
      </c>
      <c r="Y70">
        <f>HYPERLINK("https://klasma.github.io/Logging_TINGSRYD/tillsynsmail/A 51691-2022.docx", "A 51691-2022")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45189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52816-2022.xlsx", "A 52816-2022")</f>
        <v/>
      </c>
      <c r="T71">
        <f>HYPERLINK("https://klasma.github.io/Logging_ALVESTA/kartor/A 52816-2022.png", "A 52816-2022")</f>
        <v/>
      </c>
      <c r="V71">
        <f>HYPERLINK("https://klasma.github.io/Logging_ALVESTA/klagomål/A 52816-2022.docx", "A 52816-2022")</f>
        <v/>
      </c>
      <c r="W71">
        <f>HYPERLINK("https://klasma.github.io/Logging_ALVESTA/klagomålsmail/A 52816-2022.docx", "A 52816-2022")</f>
        <v/>
      </c>
      <c r="X71">
        <f>HYPERLINK("https://klasma.github.io/Logging_ALVESTA/tillsyn/A 52816-2022.docx", "A 52816-2022")</f>
        <v/>
      </c>
      <c r="Y71">
        <f>HYPERLINK("https://klasma.github.io/Logging_ALVESTA/tillsynsmail/A 52816-2022.docx", "A 52816-2022")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45189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62341-2022.xlsx", "A 62341-2022")</f>
        <v/>
      </c>
      <c r="T72">
        <f>HYPERLINK("https://klasma.github.io/Logging_UPPVIDINGE/kartor/A 62341-2022.png", "A 62341-2022")</f>
        <v/>
      </c>
      <c r="V72">
        <f>HYPERLINK("https://klasma.github.io/Logging_UPPVIDINGE/klagomål/A 62341-2022.docx", "A 62341-2022")</f>
        <v/>
      </c>
      <c r="W72">
        <f>HYPERLINK("https://klasma.github.io/Logging_UPPVIDINGE/klagomålsmail/A 62341-2022.docx", "A 62341-2022")</f>
        <v/>
      </c>
      <c r="X72">
        <f>HYPERLINK("https://klasma.github.io/Logging_UPPVIDINGE/tillsyn/A 62341-2022.docx", "A 62341-2022")</f>
        <v/>
      </c>
      <c r="Y72">
        <f>HYPERLINK("https://klasma.github.io/Logging_UPPVIDINGE/tillsynsmail/A 62341-2022.docx", "A 62341-2022")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45189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1917-2023.xlsx", "A 1917-2023")</f>
        <v/>
      </c>
      <c r="T73">
        <f>HYPERLINK("https://klasma.github.io/Logging_UPPVIDINGE/kartor/A 1917-2023.png", "A 1917-2023")</f>
        <v/>
      </c>
      <c r="V73">
        <f>HYPERLINK("https://klasma.github.io/Logging_UPPVIDINGE/klagomål/A 1917-2023.docx", "A 1917-2023")</f>
        <v/>
      </c>
      <c r="W73">
        <f>HYPERLINK("https://klasma.github.io/Logging_UPPVIDINGE/klagomålsmail/A 1917-2023.docx", "A 1917-2023")</f>
        <v/>
      </c>
      <c r="X73">
        <f>HYPERLINK("https://klasma.github.io/Logging_UPPVIDINGE/tillsyn/A 1917-2023.docx", "A 1917-2023")</f>
        <v/>
      </c>
      <c r="Y73">
        <f>HYPERLINK("https://klasma.github.io/Logging_UPPVIDINGE/tillsynsmail/A 1917-2023.docx", "A 1917-2023")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45189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11855-2023.xlsx", "A 11855-2023")</f>
        <v/>
      </c>
      <c r="T74">
        <f>HYPERLINK("https://klasma.github.io/Logging_LJUNGBY/kartor/A 11855-2023.png", "A 11855-2023")</f>
        <v/>
      </c>
      <c r="V74">
        <f>HYPERLINK("https://klasma.github.io/Logging_LJUNGBY/klagomål/A 11855-2023.docx", "A 11855-2023")</f>
        <v/>
      </c>
      <c r="W74">
        <f>HYPERLINK("https://klasma.github.io/Logging_LJUNGBY/klagomålsmail/A 11855-2023.docx", "A 11855-2023")</f>
        <v/>
      </c>
      <c r="X74">
        <f>HYPERLINK("https://klasma.github.io/Logging_LJUNGBY/tillsyn/A 11855-2023.docx", "A 11855-2023")</f>
        <v/>
      </c>
      <c r="Y74">
        <f>HYPERLINK("https://klasma.github.io/Logging_LJUNGBY/tillsynsmail/A 11855-2023.docx", "A 11855-2023")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45189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24024-2023.xlsx", "A 24024-2023")</f>
        <v/>
      </c>
      <c r="T75">
        <f>HYPERLINK("https://klasma.github.io/Logging_LJUNGBY/kartor/A 24024-2023.png", "A 24024-2023")</f>
        <v/>
      </c>
      <c r="V75">
        <f>HYPERLINK("https://klasma.github.io/Logging_LJUNGBY/klagomål/A 24024-2023.docx", "A 24024-2023")</f>
        <v/>
      </c>
      <c r="W75">
        <f>HYPERLINK("https://klasma.github.io/Logging_LJUNGBY/klagomålsmail/A 24024-2023.docx", "A 24024-2023")</f>
        <v/>
      </c>
      <c r="X75">
        <f>HYPERLINK("https://klasma.github.io/Logging_LJUNGBY/tillsyn/A 24024-2023.docx", "A 24024-2023")</f>
        <v/>
      </c>
      <c r="Y75">
        <f>HYPERLINK("https://klasma.github.io/Logging_LJUNGBY/tillsynsmail/A 24024-2023.docx", "A 24024-2023")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45189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24031-2023.xlsx", "A 24031-2023")</f>
        <v/>
      </c>
      <c r="T76">
        <f>HYPERLINK("https://klasma.github.io/Logging_LJUNGBY/kartor/A 24031-2023.png", "A 24031-2023")</f>
        <v/>
      </c>
      <c r="V76">
        <f>HYPERLINK("https://klasma.github.io/Logging_LJUNGBY/klagomål/A 24031-2023.docx", "A 24031-2023")</f>
        <v/>
      </c>
      <c r="W76">
        <f>HYPERLINK("https://klasma.github.io/Logging_LJUNGBY/klagomålsmail/A 24031-2023.docx", "A 24031-2023")</f>
        <v/>
      </c>
      <c r="X76">
        <f>HYPERLINK("https://klasma.github.io/Logging_LJUNGBY/tillsyn/A 24031-2023.docx", "A 24031-2023")</f>
        <v/>
      </c>
      <c r="Y76">
        <f>HYPERLINK("https://klasma.github.io/Logging_LJUNGBY/tillsynsmail/A 24031-2023.docx", "A 24031-2023")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45189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26057-2023.xlsx", "A 26057-2023")</f>
        <v/>
      </c>
      <c r="T77">
        <f>HYPERLINK("https://klasma.github.io/Logging_UPPVIDINGE/kartor/A 26057-2023.png", "A 26057-2023")</f>
        <v/>
      </c>
      <c r="V77">
        <f>HYPERLINK("https://klasma.github.io/Logging_UPPVIDINGE/klagomål/A 26057-2023.docx", "A 26057-2023")</f>
        <v/>
      </c>
      <c r="W77">
        <f>HYPERLINK("https://klasma.github.io/Logging_UPPVIDINGE/klagomålsmail/A 26057-2023.docx", "A 26057-2023")</f>
        <v/>
      </c>
      <c r="X77">
        <f>HYPERLINK("https://klasma.github.io/Logging_UPPVIDINGE/tillsyn/A 26057-2023.docx", "A 26057-2023")</f>
        <v/>
      </c>
      <c r="Y77">
        <f>HYPERLINK("https://klasma.github.io/Logging_UPPVIDINGE/tillsynsmail/A 26057-2023.docx", "A 26057-2023")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45189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28468-2023.xlsx", "A 28468-2023")</f>
        <v/>
      </c>
      <c r="T78">
        <f>HYPERLINK("https://klasma.github.io/Logging_UPPVIDINGE/kartor/A 28468-2023.png", "A 28468-2023")</f>
        <v/>
      </c>
      <c r="V78">
        <f>HYPERLINK("https://klasma.github.io/Logging_UPPVIDINGE/klagomål/A 28468-2023.docx", "A 28468-2023")</f>
        <v/>
      </c>
      <c r="W78">
        <f>HYPERLINK("https://klasma.github.io/Logging_UPPVIDINGE/klagomålsmail/A 28468-2023.docx", "A 28468-2023")</f>
        <v/>
      </c>
      <c r="X78">
        <f>HYPERLINK("https://klasma.github.io/Logging_UPPVIDINGE/tillsyn/A 28468-2023.docx", "A 28468-2023")</f>
        <v/>
      </c>
      <c r="Y78">
        <f>HYPERLINK("https://klasma.github.io/Logging_UPPVIDINGE/tillsynsmail/A 28468-2023.docx", "A 28468-2023")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45189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37459-2018.xlsx", "A 37459-2018")</f>
        <v/>
      </c>
      <c r="T79">
        <f>HYPERLINK("https://klasma.github.io/Logging_TINGSRYD/kartor/A 37459-2018.png", "A 37459-2018")</f>
        <v/>
      </c>
      <c r="U79">
        <f>HYPERLINK("https://klasma.github.io/Logging_TINGSRYD/knärot/A 37459-2018.png", "A 37459-2018")</f>
        <v/>
      </c>
      <c r="V79">
        <f>HYPERLINK("https://klasma.github.io/Logging_TINGSRYD/klagomål/A 37459-2018.docx", "A 37459-2018")</f>
        <v/>
      </c>
      <c r="W79">
        <f>HYPERLINK("https://klasma.github.io/Logging_TINGSRYD/klagomålsmail/A 37459-2018.docx", "A 37459-2018")</f>
        <v/>
      </c>
      <c r="X79">
        <f>HYPERLINK("https://klasma.github.io/Logging_TINGSRYD/tillsyn/A 37459-2018.docx", "A 37459-2018")</f>
        <v/>
      </c>
      <c r="Y79">
        <f>HYPERLINK("https://klasma.github.io/Logging_TINGSRYD/tillsynsmail/A 37459-2018.docx", "A 37459-2018")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45189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39453-2018.xlsx", "A 39453-2018")</f>
        <v/>
      </c>
      <c r="T80">
        <f>HYPERLINK("https://klasma.github.io/Logging_LESSEBO/kartor/A 39453-2018.png", "A 39453-2018")</f>
        <v/>
      </c>
      <c r="V80">
        <f>HYPERLINK("https://klasma.github.io/Logging_LESSEBO/klagomål/A 39453-2018.docx", "A 39453-2018")</f>
        <v/>
      </c>
      <c r="W80">
        <f>HYPERLINK("https://klasma.github.io/Logging_LESSEBO/klagomålsmail/A 39453-2018.docx", "A 39453-2018")</f>
        <v/>
      </c>
      <c r="X80">
        <f>HYPERLINK("https://klasma.github.io/Logging_LESSEBO/tillsyn/A 39453-2018.docx", "A 39453-2018")</f>
        <v/>
      </c>
      <c r="Y80">
        <f>HYPERLINK("https://klasma.github.io/Logging_LESSEBO/tillsynsmail/A 39453-2018.docx", "A 39453-2018")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45189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48695-2018.xlsx", "A 48695-2018")</f>
        <v/>
      </c>
      <c r="T81">
        <f>HYPERLINK("https://klasma.github.io/Logging_LJUNGBY/kartor/A 48695-2018.png", "A 48695-2018")</f>
        <v/>
      </c>
      <c r="V81">
        <f>HYPERLINK("https://klasma.github.io/Logging_LJUNGBY/klagomål/A 48695-2018.docx", "A 48695-2018")</f>
        <v/>
      </c>
      <c r="W81">
        <f>HYPERLINK("https://klasma.github.io/Logging_LJUNGBY/klagomålsmail/A 48695-2018.docx", "A 48695-2018")</f>
        <v/>
      </c>
      <c r="X81">
        <f>HYPERLINK("https://klasma.github.io/Logging_LJUNGBY/tillsyn/A 48695-2018.docx", "A 48695-2018")</f>
        <v/>
      </c>
      <c r="Y81">
        <f>HYPERLINK("https://klasma.github.io/Logging_LJUNGBY/tillsynsmail/A 48695-2018.docx", "A 48695-2018")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45189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54429-2018.xlsx", "A 54429-2018")</f>
        <v/>
      </c>
      <c r="T82">
        <f>HYPERLINK("https://klasma.github.io/Logging_TINGSRYD/kartor/A 54429-2018.png", "A 54429-2018")</f>
        <v/>
      </c>
      <c r="V82">
        <f>HYPERLINK("https://klasma.github.io/Logging_TINGSRYD/klagomål/A 54429-2018.docx", "A 54429-2018")</f>
        <v/>
      </c>
      <c r="W82">
        <f>HYPERLINK("https://klasma.github.io/Logging_TINGSRYD/klagomålsmail/A 54429-2018.docx", "A 54429-2018")</f>
        <v/>
      </c>
      <c r="X82">
        <f>HYPERLINK("https://klasma.github.io/Logging_TINGSRYD/tillsyn/A 54429-2018.docx", "A 54429-2018")</f>
        <v/>
      </c>
      <c r="Y82">
        <f>HYPERLINK("https://klasma.github.io/Logging_TINGSRYD/tillsynsmail/A 54429-2018.docx", "A 54429-2018")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45189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58421-2018.xlsx", "A 58421-2018")</f>
        <v/>
      </c>
      <c r="T83">
        <f>HYPERLINK("https://klasma.github.io/Logging_VAXJO/kartor/A 58421-2018.png", "A 58421-2018")</f>
        <v/>
      </c>
      <c r="V83">
        <f>HYPERLINK("https://klasma.github.io/Logging_VAXJO/klagomål/A 58421-2018.docx", "A 58421-2018")</f>
        <v/>
      </c>
      <c r="W83">
        <f>HYPERLINK("https://klasma.github.io/Logging_VAXJO/klagomålsmail/A 58421-2018.docx", "A 58421-2018")</f>
        <v/>
      </c>
      <c r="X83">
        <f>HYPERLINK("https://klasma.github.io/Logging_VAXJO/tillsyn/A 58421-2018.docx", "A 58421-2018")</f>
        <v/>
      </c>
      <c r="Y83">
        <f>HYPERLINK("https://klasma.github.io/Logging_VAXJO/tillsynsmail/A 58421-2018.docx", "A 58421-2018")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45189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58429-2018.xlsx", "A 58429-2018")</f>
        <v/>
      </c>
      <c r="T84">
        <f>HYPERLINK("https://klasma.github.io/Logging_VAXJO/kartor/A 58429-2018.png", "A 58429-2018")</f>
        <v/>
      </c>
      <c r="V84">
        <f>HYPERLINK("https://klasma.github.io/Logging_VAXJO/klagomål/A 58429-2018.docx", "A 58429-2018")</f>
        <v/>
      </c>
      <c r="W84">
        <f>HYPERLINK("https://klasma.github.io/Logging_VAXJO/klagomålsmail/A 58429-2018.docx", "A 58429-2018")</f>
        <v/>
      </c>
      <c r="X84">
        <f>HYPERLINK("https://klasma.github.io/Logging_VAXJO/tillsyn/A 58429-2018.docx", "A 58429-2018")</f>
        <v/>
      </c>
      <c r="Y84">
        <f>HYPERLINK("https://klasma.github.io/Logging_VAXJO/tillsynsmail/A 58429-2018.docx", "A 58429-2018")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45189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59150-2018.xlsx", "A 59150-2018")</f>
        <v/>
      </c>
      <c r="T85">
        <f>HYPERLINK("https://klasma.github.io/Logging_VAXJO/kartor/A 59150-2018.png", "A 59150-2018")</f>
        <v/>
      </c>
      <c r="V85">
        <f>HYPERLINK("https://klasma.github.io/Logging_VAXJO/klagomål/A 59150-2018.docx", "A 59150-2018")</f>
        <v/>
      </c>
      <c r="W85">
        <f>HYPERLINK("https://klasma.github.io/Logging_VAXJO/klagomålsmail/A 59150-2018.docx", "A 59150-2018")</f>
        <v/>
      </c>
      <c r="X85">
        <f>HYPERLINK("https://klasma.github.io/Logging_VAXJO/tillsyn/A 59150-2018.docx", "A 59150-2018")</f>
        <v/>
      </c>
      <c r="Y85">
        <f>HYPERLINK("https://klasma.github.io/Logging_VAXJO/tillsynsmail/A 59150-2018.docx", "A 59150-2018")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45189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59844-2018.xlsx", "A 59844-2018")</f>
        <v/>
      </c>
      <c r="T86">
        <f>HYPERLINK("https://klasma.github.io/Logging_LESSEBO/kartor/A 59844-2018.png", "A 59844-2018")</f>
        <v/>
      </c>
      <c r="V86">
        <f>HYPERLINK("https://klasma.github.io/Logging_LESSEBO/klagomål/A 59844-2018.docx", "A 59844-2018")</f>
        <v/>
      </c>
      <c r="W86">
        <f>HYPERLINK("https://klasma.github.io/Logging_LESSEBO/klagomålsmail/A 59844-2018.docx", "A 59844-2018")</f>
        <v/>
      </c>
      <c r="X86">
        <f>HYPERLINK("https://klasma.github.io/Logging_LESSEBO/tillsyn/A 59844-2018.docx", "A 59844-2018")</f>
        <v/>
      </c>
      <c r="Y86">
        <f>HYPERLINK("https://klasma.github.io/Logging_LESSEBO/tillsynsmail/A 59844-2018.docx", "A 59844-2018")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45189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61620-2018.xlsx", "A 61620-2018")</f>
        <v/>
      </c>
      <c r="T87">
        <f>HYPERLINK("https://klasma.github.io/Logging_ALMHULT/kartor/A 61620-2018.png", "A 61620-2018")</f>
        <v/>
      </c>
      <c r="V87">
        <f>HYPERLINK("https://klasma.github.io/Logging_ALMHULT/klagomål/A 61620-2018.docx", "A 61620-2018")</f>
        <v/>
      </c>
      <c r="W87">
        <f>HYPERLINK("https://klasma.github.io/Logging_ALMHULT/klagomålsmail/A 61620-2018.docx", "A 61620-2018")</f>
        <v/>
      </c>
      <c r="X87">
        <f>HYPERLINK("https://klasma.github.io/Logging_ALMHULT/tillsyn/A 61620-2018.docx", "A 61620-2018")</f>
        <v/>
      </c>
      <c r="Y87">
        <f>HYPERLINK("https://klasma.github.io/Logging_ALMHULT/tillsynsmail/A 61620-2018.docx", "A 61620-2018")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45189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64794-2018.xlsx", "A 64794-2018")</f>
        <v/>
      </c>
      <c r="T88">
        <f>HYPERLINK("https://klasma.github.io/Logging_TINGSRYD/kartor/A 64794-2018.png", "A 64794-2018")</f>
        <v/>
      </c>
      <c r="V88">
        <f>HYPERLINK("https://klasma.github.io/Logging_TINGSRYD/klagomål/A 64794-2018.docx", "A 64794-2018")</f>
        <v/>
      </c>
      <c r="W88">
        <f>HYPERLINK("https://klasma.github.io/Logging_TINGSRYD/klagomålsmail/A 64794-2018.docx", "A 64794-2018")</f>
        <v/>
      </c>
      <c r="X88">
        <f>HYPERLINK("https://klasma.github.io/Logging_TINGSRYD/tillsyn/A 64794-2018.docx", "A 64794-2018")</f>
        <v/>
      </c>
      <c r="Y88">
        <f>HYPERLINK("https://klasma.github.io/Logging_TINGSRYD/tillsynsmail/A 64794-2018.docx", "A 64794-2018")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45189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68145-2018.xlsx", "A 68145-2018")</f>
        <v/>
      </c>
      <c r="T89">
        <f>HYPERLINK("https://klasma.github.io/Logging_VAXJO/kartor/A 68145-2018.png", "A 68145-2018")</f>
        <v/>
      </c>
      <c r="V89">
        <f>HYPERLINK("https://klasma.github.io/Logging_VAXJO/klagomål/A 68145-2018.docx", "A 68145-2018")</f>
        <v/>
      </c>
      <c r="W89">
        <f>HYPERLINK("https://klasma.github.io/Logging_VAXJO/klagomålsmail/A 68145-2018.docx", "A 68145-2018")</f>
        <v/>
      </c>
      <c r="X89">
        <f>HYPERLINK("https://klasma.github.io/Logging_VAXJO/tillsyn/A 68145-2018.docx", "A 68145-2018")</f>
        <v/>
      </c>
      <c r="Y89">
        <f>HYPERLINK("https://klasma.github.io/Logging_VAXJO/tillsynsmail/A 68145-2018.docx", "A 68145-2018")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45189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69243-2018.xlsx", "A 69243-2018")</f>
        <v/>
      </c>
      <c r="T90">
        <f>HYPERLINK("https://klasma.github.io/Logging_TINGSRYD/kartor/A 69243-2018.png", "A 69243-2018")</f>
        <v/>
      </c>
      <c r="V90">
        <f>HYPERLINK("https://klasma.github.io/Logging_TINGSRYD/klagomål/A 69243-2018.docx", "A 69243-2018")</f>
        <v/>
      </c>
      <c r="W90">
        <f>HYPERLINK("https://klasma.github.io/Logging_TINGSRYD/klagomålsmail/A 69243-2018.docx", "A 69243-2018")</f>
        <v/>
      </c>
      <c r="X90">
        <f>HYPERLINK("https://klasma.github.io/Logging_TINGSRYD/tillsyn/A 69243-2018.docx", "A 69243-2018")</f>
        <v/>
      </c>
      <c r="Y90">
        <f>HYPERLINK("https://klasma.github.io/Logging_TINGSRYD/tillsynsmail/A 69243-2018.docx", "A 69243-2018")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45189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69561-2018.xlsx", "A 69561-2018")</f>
        <v/>
      </c>
      <c r="T91">
        <f>HYPERLINK("https://klasma.github.io/Logging_VAXJO/kartor/A 69561-2018.png", "A 69561-2018")</f>
        <v/>
      </c>
      <c r="V91">
        <f>HYPERLINK("https://klasma.github.io/Logging_VAXJO/klagomål/A 69561-2018.docx", "A 69561-2018")</f>
        <v/>
      </c>
      <c r="W91">
        <f>HYPERLINK("https://klasma.github.io/Logging_VAXJO/klagomålsmail/A 69561-2018.docx", "A 69561-2018")</f>
        <v/>
      </c>
      <c r="X91">
        <f>HYPERLINK("https://klasma.github.io/Logging_VAXJO/tillsyn/A 69561-2018.docx", "A 69561-2018")</f>
        <v/>
      </c>
      <c r="Y91">
        <f>HYPERLINK("https://klasma.github.io/Logging_VAXJO/tillsynsmail/A 69561-2018.docx", "A 69561-2018")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45189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71531-2018.xlsx", "A 71531-2018")</f>
        <v/>
      </c>
      <c r="T92">
        <f>HYPERLINK("https://klasma.github.io/Logging_MARKARYD/kartor/A 71531-2018.png", "A 71531-2018")</f>
        <v/>
      </c>
      <c r="U92">
        <f>HYPERLINK("https://klasma.github.io/Logging_MARKARYD/knärot/A 71531-2018.png", "A 71531-2018")</f>
        <v/>
      </c>
      <c r="V92">
        <f>HYPERLINK("https://klasma.github.io/Logging_MARKARYD/klagomål/A 71531-2018.docx", "A 71531-2018")</f>
        <v/>
      </c>
      <c r="W92">
        <f>HYPERLINK("https://klasma.github.io/Logging_MARKARYD/klagomålsmail/A 71531-2018.docx", "A 71531-2018")</f>
        <v/>
      </c>
      <c r="X92">
        <f>HYPERLINK("https://klasma.github.io/Logging_MARKARYD/tillsyn/A 71531-2018.docx", "A 71531-2018")</f>
        <v/>
      </c>
      <c r="Y92">
        <f>HYPERLINK("https://klasma.github.io/Logging_MARKARYD/tillsynsmail/A 71531-2018.docx", "A 71531-2018")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45189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2159-2019.xlsx", "A 2159-2019")</f>
        <v/>
      </c>
      <c r="T93">
        <f>HYPERLINK("https://klasma.github.io/Logging_ALVESTA/kartor/A 2159-2019.png", "A 2159-2019")</f>
        <v/>
      </c>
      <c r="V93">
        <f>HYPERLINK("https://klasma.github.io/Logging_ALVESTA/klagomål/A 2159-2019.docx", "A 2159-2019")</f>
        <v/>
      </c>
      <c r="W93">
        <f>HYPERLINK("https://klasma.github.io/Logging_ALVESTA/klagomålsmail/A 2159-2019.docx", "A 2159-2019")</f>
        <v/>
      </c>
      <c r="X93">
        <f>HYPERLINK("https://klasma.github.io/Logging_ALVESTA/tillsyn/A 2159-2019.docx", "A 2159-2019")</f>
        <v/>
      </c>
      <c r="Y93">
        <f>HYPERLINK("https://klasma.github.io/Logging_ALVESTA/tillsynsmail/A 2159-2019.docx", "A 2159-2019")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45189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4955-2019.xlsx", "A 4955-2019")</f>
        <v/>
      </c>
      <c r="T94">
        <f>HYPERLINK("https://klasma.github.io/Logging_UPPVIDINGE/kartor/A 4955-2019.png", "A 4955-2019")</f>
        <v/>
      </c>
      <c r="V94">
        <f>HYPERLINK("https://klasma.github.io/Logging_UPPVIDINGE/klagomål/A 4955-2019.docx", "A 4955-2019")</f>
        <v/>
      </c>
      <c r="W94">
        <f>HYPERLINK("https://klasma.github.io/Logging_UPPVIDINGE/klagomålsmail/A 4955-2019.docx", "A 4955-2019")</f>
        <v/>
      </c>
      <c r="X94">
        <f>HYPERLINK("https://klasma.github.io/Logging_UPPVIDINGE/tillsyn/A 4955-2019.docx", "A 4955-2019")</f>
        <v/>
      </c>
      <c r="Y94">
        <f>HYPERLINK("https://klasma.github.io/Logging_UPPVIDINGE/tillsynsmail/A 4955-2019.docx", "A 4955-2019")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45189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4988-2019.xlsx", "A 4988-2019")</f>
        <v/>
      </c>
      <c r="T95">
        <f>HYPERLINK("https://klasma.github.io/Logging_UPPVIDINGE/kartor/A 4988-2019.png", "A 4988-2019")</f>
        <v/>
      </c>
      <c r="V95">
        <f>HYPERLINK("https://klasma.github.io/Logging_UPPVIDINGE/klagomål/A 4988-2019.docx", "A 4988-2019")</f>
        <v/>
      </c>
      <c r="W95">
        <f>HYPERLINK("https://klasma.github.io/Logging_UPPVIDINGE/klagomålsmail/A 4988-2019.docx", "A 4988-2019")</f>
        <v/>
      </c>
      <c r="X95">
        <f>HYPERLINK("https://klasma.github.io/Logging_UPPVIDINGE/tillsyn/A 4988-2019.docx", "A 4988-2019")</f>
        <v/>
      </c>
      <c r="Y95">
        <f>HYPERLINK("https://klasma.github.io/Logging_UPPVIDINGE/tillsynsmail/A 4988-2019.docx", "A 4988-2019")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45189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8437-2019.xlsx", "A 8437-2019")</f>
        <v/>
      </c>
      <c r="T96">
        <f>HYPERLINK("https://klasma.github.io/Logging_ALVESTA/kartor/A 8437-2019.png", "A 8437-2019")</f>
        <v/>
      </c>
      <c r="V96">
        <f>HYPERLINK("https://klasma.github.io/Logging_ALVESTA/klagomål/A 8437-2019.docx", "A 8437-2019")</f>
        <v/>
      </c>
      <c r="W96">
        <f>HYPERLINK("https://klasma.github.io/Logging_ALVESTA/klagomålsmail/A 8437-2019.docx", "A 8437-2019")</f>
        <v/>
      </c>
      <c r="X96">
        <f>HYPERLINK("https://klasma.github.io/Logging_ALVESTA/tillsyn/A 8437-2019.docx", "A 8437-2019")</f>
        <v/>
      </c>
      <c r="Y96">
        <f>HYPERLINK("https://klasma.github.io/Logging_ALVESTA/tillsynsmail/A 8437-2019.docx", "A 8437-2019")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45189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9887-2019.xlsx", "A 9887-2019")</f>
        <v/>
      </c>
      <c r="T97">
        <f>HYPERLINK("https://klasma.github.io/Logging_UPPVIDINGE/kartor/A 9887-2019.png", "A 9887-2019")</f>
        <v/>
      </c>
      <c r="V97">
        <f>HYPERLINK("https://klasma.github.io/Logging_UPPVIDINGE/klagomål/A 9887-2019.docx", "A 9887-2019")</f>
        <v/>
      </c>
      <c r="W97">
        <f>HYPERLINK("https://klasma.github.io/Logging_UPPVIDINGE/klagomålsmail/A 9887-2019.docx", "A 9887-2019")</f>
        <v/>
      </c>
      <c r="X97">
        <f>HYPERLINK("https://klasma.github.io/Logging_UPPVIDINGE/tillsyn/A 9887-2019.docx", "A 9887-2019")</f>
        <v/>
      </c>
      <c r="Y97">
        <f>HYPERLINK("https://klasma.github.io/Logging_UPPVIDINGE/tillsynsmail/A 9887-2019.docx", "A 9887-2019")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45189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10169-2019.xlsx", "A 10169-2019")</f>
        <v/>
      </c>
      <c r="T98">
        <f>HYPERLINK("https://klasma.github.io/Logging_LJUNGBY/kartor/A 10169-2019.png", "A 10169-2019")</f>
        <v/>
      </c>
      <c r="V98">
        <f>HYPERLINK("https://klasma.github.io/Logging_LJUNGBY/klagomål/A 10169-2019.docx", "A 10169-2019")</f>
        <v/>
      </c>
      <c r="W98">
        <f>HYPERLINK("https://klasma.github.io/Logging_LJUNGBY/klagomålsmail/A 10169-2019.docx", "A 10169-2019")</f>
        <v/>
      </c>
      <c r="X98">
        <f>HYPERLINK("https://klasma.github.io/Logging_LJUNGBY/tillsyn/A 10169-2019.docx", "A 10169-2019")</f>
        <v/>
      </c>
      <c r="Y98">
        <f>HYPERLINK("https://klasma.github.io/Logging_LJUNGBY/tillsynsmail/A 10169-2019.docx", "A 10169-2019")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45189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12414-2019.xlsx", "A 12414-2019")</f>
        <v/>
      </c>
      <c r="T99">
        <f>HYPERLINK("https://klasma.github.io/Logging_ALVESTA/kartor/A 12414-2019.png", "A 12414-2019")</f>
        <v/>
      </c>
      <c r="V99">
        <f>HYPERLINK("https://klasma.github.io/Logging_ALVESTA/klagomål/A 12414-2019.docx", "A 12414-2019")</f>
        <v/>
      </c>
      <c r="W99">
        <f>HYPERLINK("https://klasma.github.io/Logging_ALVESTA/klagomålsmail/A 12414-2019.docx", "A 12414-2019")</f>
        <v/>
      </c>
      <c r="X99">
        <f>HYPERLINK("https://klasma.github.io/Logging_ALVESTA/tillsyn/A 12414-2019.docx", "A 12414-2019")</f>
        <v/>
      </c>
      <c r="Y99">
        <f>HYPERLINK("https://klasma.github.io/Logging_ALVESTA/tillsynsmail/A 12414-2019.docx", "A 12414-2019")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45189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17331-2019.xlsx", "A 17331-2019")</f>
        <v/>
      </c>
      <c r="T100">
        <f>HYPERLINK("https://klasma.github.io/Logging_LJUNGBY/kartor/A 17331-2019.png", "A 17331-2019")</f>
        <v/>
      </c>
      <c r="U100">
        <f>HYPERLINK("https://klasma.github.io/Logging_LJUNGBY/knärot/A 17331-2019.png", "A 17331-2019")</f>
        <v/>
      </c>
      <c r="V100">
        <f>HYPERLINK("https://klasma.github.io/Logging_LJUNGBY/klagomål/A 17331-2019.docx", "A 17331-2019")</f>
        <v/>
      </c>
      <c r="W100">
        <f>HYPERLINK("https://klasma.github.io/Logging_LJUNGBY/klagomålsmail/A 17331-2019.docx", "A 17331-2019")</f>
        <v/>
      </c>
      <c r="X100">
        <f>HYPERLINK("https://klasma.github.io/Logging_LJUNGBY/tillsyn/A 17331-2019.docx", "A 17331-2019")</f>
        <v/>
      </c>
      <c r="Y100">
        <f>HYPERLINK("https://klasma.github.io/Logging_LJUNGBY/tillsynsmail/A 17331-2019.docx", "A 17331-2019")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45189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18590-2019.xlsx", "A 18590-2019")</f>
        <v/>
      </c>
      <c r="T101">
        <f>HYPERLINK("https://klasma.github.io/Logging_ALVESTA/kartor/A 18590-2019.png", "A 18590-2019")</f>
        <v/>
      </c>
      <c r="V101">
        <f>HYPERLINK("https://klasma.github.io/Logging_ALVESTA/klagomål/A 18590-2019.docx", "A 18590-2019")</f>
        <v/>
      </c>
      <c r="W101">
        <f>HYPERLINK("https://klasma.github.io/Logging_ALVESTA/klagomålsmail/A 18590-2019.docx", "A 18590-2019")</f>
        <v/>
      </c>
      <c r="X101">
        <f>HYPERLINK("https://klasma.github.io/Logging_ALVESTA/tillsyn/A 18590-2019.docx", "A 18590-2019")</f>
        <v/>
      </c>
      <c r="Y101">
        <f>HYPERLINK("https://klasma.github.io/Logging_ALVESTA/tillsynsmail/A 18590-2019.docx", "A 18590-2019")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45189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22170-2019.xlsx", "A 22170-2019")</f>
        <v/>
      </c>
      <c r="T102">
        <f>HYPERLINK("https://klasma.github.io/Logging_TINGSRYD/kartor/A 22170-2019.png", "A 22170-2019")</f>
        <v/>
      </c>
      <c r="V102">
        <f>HYPERLINK("https://klasma.github.io/Logging_TINGSRYD/klagomål/A 22170-2019.docx", "A 22170-2019")</f>
        <v/>
      </c>
      <c r="W102">
        <f>HYPERLINK("https://klasma.github.io/Logging_TINGSRYD/klagomålsmail/A 22170-2019.docx", "A 22170-2019")</f>
        <v/>
      </c>
      <c r="X102">
        <f>HYPERLINK("https://klasma.github.io/Logging_TINGSRYD/tillsyn/A 22170-2019.docx", "A 22170-2019")</f>
        <v/>
      </c>
      <c r="Y102">
        <f>HYPERLINK("https://klasma.github.io/Logging_TINGSRYD/tillsynsmail/A 22170-2019.docx", "A 22170-2019")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45189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22980-2019.xlsx", "A 22980-2019")</f>
        <v/>
      </c>
      <c r="T103">
        <f>HYPERLINK("https://klasma.github.io/Logging_ALVESTA/kartor/A 22980-2019.png", "A 22980-2019")</f>
        <v/>
      </c>
      <c r="V103">
        <f>HYPERLINK("https://klasma.github.io/Logging_ALVESTA/klagomål/A 22980-2019.docx", "A 22980-2019")</f>
        <v/>
      </c>
      <c r="W103">
        <f>HYPERLINK("https://klasma.github.io/Logging_ALVESTA/klagomålsmail/A 22980-2019.docx", "A 22980-2019")</f>
        <v/>
      </c>
      <c r="X103">
        <f>HYPERLINK("https://klasma.github.io/Logging_ALVESTA/tillsyn/A 22980-2019.docx", "A 22980-2019")</f>
        <v/>
      </c>
      <c r="Y103">
        <f>HYPERLINK("https://klasma.github.io/Logging_ALVESTA/tillsynsmail/A 22980-2019.docx", "A 22980-2019")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45189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26557-2019.xlsx", "A 26557-2019")</f>
        <v/>
      </c>
      <c r="T104">
        <f>HYPERLINK("https://klasma.github.io/Logging_ALVESTA/kartor/A 26557-2019.png", "A 26557-2019")</f>
        <v/>
      </c>
      <c r="V104">
        <f>HYPERLINK("https://klasma.github.io/Logging_ALVESTA/klagomål/A 26557-2019.docx", "A 26557-2019")</f>
        <v/>
      </c>
      <c r="W104">
        <f>HYPERLINK("https://klasma.github.io/Logging_ALVESTA/klagomålsmail/A 26557-2019.docx", "A 26557-2019")</f>
        <v/>
      </c>
      <c r="X104">
        <f>HYPERLINK("https://klasma.github.io/Logging_ALVESTA/tillsyn/A 26557-2019.docx", "A 26557-2019")</f>
        <v/>
      </c>
      <c r="Y104">
        <f>HYPERLINK("https://klasma.github.io/Logging_ALVESTA/tillsynsmail/A 26557-2019.docx", "A 26557-2019")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45189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29192-2019.xlsx", "A 29192-2019")</f>
        <v/>
      </c>
      <c r="T105">
        <f>HYPERLINK("https://klasma.github.io/Logging_UPPVIDINGE/kartor/A 29192-2019.png", "A 29192-2019")</f>
        <v/>
      </c>
      <c r="V105">
        <f>HYPERLINK("https://klasma.github.io/Logging_UPPVIDINGE/klagomål/A 29192-2019.docx", "A 29192-2019")</f>
        <v/>
      </c>
      <c r="W105">
        <f>HYPERLINK("https://klasma.github.io/Logging_UPPVIDINGE/klagomålsmail/A 29192-2019.docx", "A 29192-2019")</f>
        <v/>
      </c>
      <c r="X105">
        <f>HYPERLINK("https://klasma.github.io/Logging_UPPVIDINGE/tillsyn/A 29192-2019.docx", "A 29192-2019")</f>
        <v/>
      </c>
      <c r="Y105">
        <f>HYPERLINK("https://klasma.github.io/Logging_UPPVIDINGE/tillsynsmail/A 29192-2019.docx", "A 29192-2019")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45189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32517-2019.xlsx", "A 32517-2019")</f>
        <v/>
      </c>
      <c r="T106">
        <f>HYPERLINK("https://klasma.github.io/Logging_VAXJO/kartor/A 32517-2019.png", "A 32517-2019")</f>
        <v/>
      </c>
      <c r="V106">
        <f>HYPERLINK("https://klasma.github.io/Logging_VAXJO/klagomål/A 32517-2019.docx", "A 32517-2019")</f>
        <v/>
      </c>
      <c r="W106">
        <f>HYPERLINK("https://klasma.github.io/Logging_VAXJO/klagomålsmail/A 32517-2019.docx", "A 32517-2019")</f>
        <v/>
      </c>
      <c r="X106">
        <f>HYPERLINK("https://klasma.github.io/Logging_VAXJO/tillsyn/A 32517-2019.docx", "A 32517-2019")</f>
        <v/>
      </c>
      <c r="Y106">
        <f>HYPERLINK("https://klasma.github.io/Logging_VAXJO/tillsynsmail/A 32517-2019.docx", "A 32517-2019")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45189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40952-2019.xlsx", "A 40952-2019")</f>
        <v/>
      </c>
      <c r="T107">
        <f>HYPERLINK("https://klasma.github.io/Logging_UPPVIDINGE/kartor/A 40952-2019.png", "A 40952-2019")</f>
        <v/>
      </c>
      <c r="V107">
        <f>HYPERLINK("https://klasma.github.io/Logging_UPPVIDINGE/klagomål/A 40952-2019.docx", "A 40952-2019")</f>
        <v/>
      </c>
      <c r="W107">
        <f>HYPERLINK("https://klasma.github.io/Logging_UPPVIDINGE/klagomålsmail/A 40952-2019.docx", "A 40952-2019")</f>
        <v/>
      </c>
      <c r="X107">
        <f>HYPERLINK("https://klasma.github.io/Logging_UPPVIDINGE/tillsyn/A 40952-2019.docx", "A 40952-2019")</f>
        <v/>
      </c>
      <c r="Y107">
        <f>HYPERLINK("https://klasma.github.io/Logging_UPPVIDINGE/tillsynsmail/A 40952-2019.docx", "A 40952-2019")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45189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41158-2019.xlsx", "A 41158-2019")</f>
        <v/>
      </c>
      <c r="T108">
        <f>HYPERLINK("https://klasma.github.io/Logging_VAXJO/kartor/A 41158-2019.png", "A 41158-2019")</f>
        <v/>
      </c>
      <c r="U108">
        <f>HYPERLINK("https://klasma.github.io/Logging_VAXJO/knärot/A 41158-2019.png", "A 41158-2019")</f>
        <v/>
      </c>
      <c r="V108">
        <f>HYPERLINK("https://klasma.github.io/Logging_VAXJO/klagomål/A 41158-2019.docx", "A 41158-2019")</f>
        <v/>
      </c>
      <c r="W108">
        <f>HYPERLINK("https://klasma.github.io/Logging_VAXJO/klagomålsmail/A 41158-2019.docx", "A 41158-2019")</f>
        <v/>
      </c>
      <c r="X108">
        <f>HYPERLINK("https://klasma.github.io/Logging_VAXJO/tillsyn/A 41158-2019.docx", "A 41158-2019")</f>
        <v/>
      </c>
      <c r="Y108">
        <f>HYPERLINK("https://klasma.github.io/Logging_VAXJO/tillsynsmail/A 41158-2019.docx", "A 41158-2019")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45189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53911-2019.xlsx", "A 53911-2019")</f>
        <v/>
      </c>
      <c r="T109">
        <f>HYPERLINK("https://klasma.github.io/Logging_ALVESTA/kartor/A 53911-2019.png", "A 53911-2019")</f>
        <v/>
      </c>
      <c r="V109">
        <f>HYPERLINK("https://klasma.github.io/Logging_ALVESTA/klagomål/A 53911-2019.docx", "A 53911-2019")</f>
        <v/>
      </c>
      <c r="W109">
        <f>HYPERLINK("https://klasma.github.io/Logging_ALVESTA/klagomålsmail/A 53911-2019.docx", "A 53911-2019")</f>
        <v/>
      </c>
      <c r="X109">
        <f>HYPERLINK("https://klasma.github.io/Logging_ALVESTA/tillsyn/A 53911-2019.docx", "A 53911-2019")</f>
        <v/>
      </c>
      <c r="Y109">
        <f>HYPERLINK("https://klasma.github.io/Logging_ALVESTA/tillsynsmail/A 53911-2019.docx", "A 53911-2019")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45189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54638-2019.xlsx", "A 54638-2019")</f>
        <v/>
      </c>
      <c r="T110">
        <f>HYPERLINK("https://klasma.github.io/Logging_LJUNGBY/kartor/A 54638-2019.png", "A 54638-2019")</f>
        <v/>
      </c>
      <c r="V110">
        <f>HYPERLINK("https://klasma.github.io/Logging_LJUNGBY/klagomål/A 54638-2019.docx", "A 54638-2019")</f>
        <v/>
      </c>
      <c r="W110">
        <f>HYPERLINK("https://klasma.github.io/Logging_LJUNGBY/klagomålsmail/A 54638-2019.docx", "A 54638-2019")</f>
        <v/>
      </c>
      <c r="X110">
        <f>HYPERLINK("https://klasma.github.io/Logging_LJUNGBY/tillsyn/A 54638-2019.docx", "A 54638-2019")</f>
        <v/>
      </c>
      <c r="Y110">
        <f>HYPERLINK("https://klasma.github.io/Logging_LJUNGBY/tillsynsmail/A 54638-2019.docx", "A 54638-2019")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45189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62203-2019.xlsx", "A 62203-2019")</f>
        <v/>
      </c>
      <c r="T111">
        <f>HYPERLINK("https://klasma.github.io/Logging_LJUNGBY/kartor/A 62203-2019.png", "A 62203-2019")</f>
        <v/>
      </c>
      <c r="V111">
        <f>HYPERLINK("https://klasma.github.io/Logging_LJUNGBY/klagomål/A 62203-2019.docx", "A 62203-2019")</f>
        <v/>
      </c>
      <c r="W111">
        <f>HYPERLINK("https://klasma.github.io/Logging_LJUNGBY/klagomålsmail/A 62203-2019.docx", "A 62203-2019")</f>
        <v/>
      </c>
      <c r="X111">
        <f>HYPERLINK("https://klasma.github.io/Logging_LJUNGBY/tillsyn/A 62203-2019.docx", "A 62203-2019")</f>
        <v/>
      </c>
      <c r="Y111">
        <f>HYPERLINK("https://klasma.github.io/Logging_LJUNGBY/tillsynsmail/A 62203-2019.docx", "A 62203-2019")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45189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63168-2019.xlsx", "A 63168-2019")</f>
        <v/>
      </c>
      <c r="T112">
        <f>HYPERLINK("https://klasma.github.io/Logging_UPPVIDINGE/kartor/A 63168-2019.png", "A 63168-2019")</f>
        <v/>
      </c>
      <c r="U112">
        <f>HYPERLINK("https://klasma.github.io/Logging_UPPVIDINGE/knärot/A 63168-2019.png", "A 63168-2019")</f>
        <v/>
      </c>
      <c r="V112">
        <f>HYPERLINK("https://klasma.github.io/Logging_UPPVIDINGE/klagomål/A 63168-2019.docx", "A 63168-2019")</f>
        <v/>
      </c>
      <c r="W112">
        <f>HYPERLINK("https://klasma.github.io/Logging_UPPVIDINGE/klagomålsmail/A 63168-2019.docx", "A 63168-2019")</f>
        <v/>
      </c>
      <c r="X112">
        <f>HYPERLINK("https://klasma.github.io/Logging_UPPVIDINGE/tillsyn/A 63168-2019.docx", "A 63168-2019")</f>
        <v/>
      </c>
      <c r="Y112">
        <f>HYPERLINK("https://klasma.github.io/Logging_UPPVIDINGE/tillsynsmail/A 63168-2019.docx", "A 63168-2019")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45189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63735-2019.xlsx", "A 63735-2019")</f>
        <v/>
      </c>
      <c r="T113">
        <f>HYPERLINK("https://klasma.github.io/Logging_UPPVIDINGE/kartor/A 63735-2019.png", "A 63735-2019")</f>
        <v/>
      </c>
      <c r="V113">
        <f>HYPERLINK("https://klasma.github.io/Logging_UPPVIDINGE/klagomål/A 63735-2019.docx", "A 63735-2019")</f>
        <v/>
      </c>
      <c r="W113">
        <f>HYPERLINK("https://klasma.github.io/Logging_UPPVIDINGE/klagomålsmail/A 63735-2019.docx", "A 63735-2019")</f>
        <v/>
      </c>
      <c r="X113">
        <f>HYPERLINK("https://klasma.github.io/Logging_UPPVIDINGE/tillsyn/A 63735-2019.docx", "A 63735-2019")</f>
        <v/>
      </c>
      <c r="Y113">
        <f>HYPERLINK("https://klasma.github.io/Logging_UPPVIDINGE/tillsynsmail/A 63735-2019.docx", "A 63735-2019")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45189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65143-2019.xlsx", "A 65143-2019")</f>
        <v/>
      </c>
      <c r="T114">
        <f>HYPERLINK("https://klasma.github.io/Logging_LESSEBO/kartor/A 65143-2019.png", "A 65143-2019")</f>
        <v/>
      </c>
      <c r="V114">
        <f>HYPERLINK("https://klasma.github.io/Logging_LESSEBO/klagomål/A 65143-2019.docx", "A 65143-2019")</f>
        <v/>
      </c>
      <c r="W114">
        <f>HYPERLINK("https://klasma.github.io/Logging_LESSEBO/klagomålsmail/A 65143-2019.docx", "A 65143-2019")</f>
        <v/>
      </c>
      <c r="X114">
        <f>HYPERLINK("https://klasma.github.io/Logging_LESSEBO/tillsyn/A 65143-2019.docx", "A 65143-2019")</f>
        <v/>
      </c>
      <c r="Y114">
        <f>HYPERLINK("https://klasma.github.io/Logging_LESSEBO/tillsynsmail/A 65143-2019.docx", "A 65143-2019")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45189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4757-2020.xlsx", "A 4757-2020")</f>
        <v/>
      </c>
      <c r="T115">
        <f>HYPERLINK("https://klasma.github.io/Logging_UPPVIDINGE/kartor/A 4757-2020.png", "A 4757-2020")</f>
        <v/>
      </c>
      <c r="V115">
        <f>HYPERLINK("https://klasma.github.io/Logging_UPPVIDINGE/klagomål/A 4757-2020.docx", "A 4757-2020")</f>
        <v/>
      </c>
      <c r="W115">
        <f>HYPERLINK("https://klasma.github.io/Logging_UPPVIDINGE/klagomålsmail/A 4757-2020.docx", "A 4757-2020")</f>
        <v/>
      </c>
      <c r="X115">
        <f>HYPERLINK("https://klasma.github.io/Logging_UPPVIDINGE/tillsyn/A 4757-2020.docx", "A 4757-2020")</f>
        <v/>
      </c>
      <c r="Y115">
        <f>HYPERLINK("https://klasma.github.io/Logging_UPPVIDINGE/tillsynsmail/A 4757-2020.docx", "A 4757-2020")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45189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4022-2020.xlsx", "A 4022-2020")</f>
        <v/>
      </c>
      <c r="T116">
        <f>HYPERLINK("https://klasma.github.io/Logging_TINGSRYD/kartor/A 4022-2020.png", "A 4022-2020")</f>
        <v/>
      </c>
      <c r="V116">
        <f>HYPERLINK("https://klasma.github.io/Logging_TINGSRYD/klagomål/A 4022-2020.docx", "A 4022-2020")</f>
        <v/>
      </c>
      <c r="W116">
        <f>HYPERLINK("https://klasma.github.io/Logging_TINGSRYD/klagomålsmail/A 4022-2020.docx", "A 4022-2020")</f>
        <v/>
      </c>
      <c r="X116">
        <f>HYPERLINK("https://klasma.github.io/Logging_TINGSRYD/tillsyn/A 4022-2020.docx", "A 4022-2020")</f>
        <v/>
      </c>
      <c r="Y116">
        <f>HYPERLINK("https://klasma.github.io/Logging_TINGSRYD/tillsynsmail/A 4022-2020.docx", "A 4022-2020")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45189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5701-2020.xlsx", "A 5701-2020")</f>
        <v/>
      </c>
      <c r="T117">
        <f>HYPERLINK("https://klasma.github.io/Logging_UPPVIDINGE/kartor/A 5701-2020.png", "A 5701-2020")</f>
        <v/>
      </c>
      <c r="U117">
        <f>HYPERLINK("https://klasma.github.io/Logging_UPPVIDINGE/knärot/A 5701-2020.png", "A 5701-2020")</f>
        <v/>
      </c>
      <c r="V117">
        <f>HYPERLINK("https://klasma.github.io/Logging_UPPVIDINGE/klagomål/A 5701-2020.docx", "A 5701-2020")</f>
        <v/>
      </c>
      <c r="W117">
        <f>HYPERLINK("https://klasma.github.io/Logging_UPPVIDINGE/klagomålsmail/A 5701-2020.docx", "A 5701-2020")</f>
        <v/>
      </c>
      <c r="X117">
        <f>HYPERLINK("https://klasma.github.io/Logging_UPPVIDINGE/tillsyn/A 5701-2020.docx", "A 5701-2020")</f>
        <v/>
      </c>
      <c r="Y117">
        <f>HYPERLINK("https://klasma.github.io/Logging_UPPVIDINGE/tillsynsmail/A 5701-2020.docx", "A 5701-2020")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45189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13774-2020.xlsx", "A 13774-2020")</f>
        <v/>
      </c>
      <c r="T118">
        <f>HYPERLINK("https://klasma.github.io/Logging_TINGSRYD/kartor/A 13774-2020.png", "A 13774-2020")</f>
        <v/>
      </c>
      <c r="V118">
        <f>HYPERLINK("https://klasma.github.io/Logging_TINGSRYD/klagomål/A 13774-2020.docx", "A 13774-2020")</f>
        <v/>
      </c>
      <c r="W118">
        <f>HYPERLINK("https://klasma.github.io/Logging_TINGSRYD/klagomålsmail/A 13774-2020.docx", "A 13774-2020")</f>
        <v/>
      </c>
      <c r="X118">
        <f>HYPERLINK("https://klasma.github.io/Logging_TINGSRYD/tillsyn/A 13774-2020.docx", "A 13774-2020")</f>
        <v/>
      </c>
      <c r="Y118">
        <f>HYPERLINK("https://klasma.github.io/Logging_TINGSRYD/tillsynsmail/A 13774-2020.docx", "A 13774-2020")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45189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24609-2020.xlsx", "A 24609-2020")</f>
        <v/>
      </c>
      <c r="T119">
        <f>HYPERLINK("https://klasma.github.io/Logging_ALMHULT/kartor/A 24609-2020.png", "A 24609-2020")</f>
        <v/>
      </c>
      <c r="V119">
        <f>HYPERLINK("https://klasma.github.io/Logging_ALMHULT/klagomål/A 24609-2020.docx", "A 24609-2020")</f>
        <v/>
      </c>
      <c r="W119">
        <f>HYPERLINK("https://klasma.github.io/Logging_ALMHULT/klagomålsmail/A 24609-2020.docx", "A 24609-2020")</f>
        <v/>
      </c>
      <c r="X119">
        <f>HYPERLINK("https://klasma.github.io/Logging_ALMHULT/tillsyn/A 24609-2020.docx", "A 24609-2020")</f>
        <v/>
      </c>
      <c r="Y119">
        <f>HYPERLINK("https://klasma.github.io/Logging_ALMHULT/tillsynsmail/A 24609-2020.docx", "A 24609-2020")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45189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33646-2020.xlsx", "A 33646-2020")</f>
        <v/>
      </c>
      <c r="T120">
        <f>HYPERLINK("https://klasma.github.io/Logging_UPPVIDINGE/kartor/A 33646-2020.png", "A 33646-2020")</f>
        <v/>
      </c>
      <c r="V120">
        <f>HYPERLINK("https://klasma.github.io/Logging_UPPVIDINGE/klagomål/A 33646-2020.docx", "A 33646-2020")</f>
        <v/>
      </c>
      <c r="W120">
        <f>HYPERLINK("https://klasma.github.io/Logging_UPPVIDINGE/klagomålsmail/A 33646-2020.docx", "A 33646-2020")</f>
        <v/>
      </c>
      <c r="X120">
        <f>HYPERLINK("https://klasma.github.io/Logging_UPPVIDINGE/tillsyn/A 33646-2020.docx", "A 33646-2020")</f>
        <v/>
      </c>
      <c r="Y120">
        <f>HYPERLINK("https://klasma.github.io/Logging_UPPVIDINGE/tillsynsmail/A 33646-2020.docx", "A 33646-2020")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45189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34610-2020.xlsx", "A 34610-2020")</f>
        <v/>
      </c>
      <c r="T121">
        <f>HYPERLINK("https://klasma.github.io/Logging_UPPVIDINGE/kartor/A 34610-2020.png", "A 34610-2020")</f>
        <v/>
      </c>
      <c r="V121">
        <f>HYPERLINK("https://klasma.github.io/Logging_UPPVIDINGE/klagomål/A 34610-2020.docx", "A 34610-2020")</f>
        <v/>
      </c>
      <c r="W121">
        <f>HYPERLINK("https://klasma.github.io/Logging_UPPVIDINGE/klagomålsmail/A 34610-2020.docx", "A 34610-2020")</f>
        <v/>
      </c>
      <c r="X121">
        <f>HYPERLINK("https://klasma.github.io/Logging_UPPVIDINGE/tillsyn/A 34610-2020.docx", "A 34610-2020")</f>
        <v/>
      </c>
      <c r="Y121">
        <f>HYPERLINK("https://klasma.github.io/Logging_UPPVIDINGE/tillsynsmail/A 34610-2020.docx", "A 34610-2020")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45189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36311-2020.xlsx", "A 36311-2020")</f>
        <v/>
      </c>
      <c r="T122">
        <f>HYPERLINK("https://klasma.github.io/Logging_ALMHULT/kartor/A 36311-2020.png", "A 36311-2020")</f>
        <v/>
      </c>
      <c r="V122">
        <f>HYPERLINK("https://klasma.github.io/Logging_ALMHULT/klagomål/A 36311-2020.docx", "A 36311-2020")</f>
        <v/>
      </c>
      <c r="W122">
        <f>HYPERLINK("https://klasma.github.io/Logging_ALMHULT/klagomålsmail/A 36311-2020.docx", "A 36311-2020")</f>
        <v/>
      </c>
      <c r="X122">
        <f>HYPERLINK("https://klasma.github.io/Logging_ALMHULT/tillsyn/A 36311-2020.docx", "A 36311-2020")</f>
        <v/>
      </c>
      <c r="Y122">
        <f>HYPERLINK("https://klasma.github.io/Logging_ALMHULT/tillsynsmail/A 36311-2020.docx", "A 36311-2020")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45189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37018-2020.xlsx", "A 37018-2020")</f>
        <v/>
      </c>
      <c r="T123">
        <f>HYPERLINK("https://klasma.github.io/Logging_UPPVIDINGE/kartor/A 37018-2020.png", "A 37018-2020")</f>
        <v/>
      </c>
      <c r="V123">
        <f>HYPERLINK("https://klasma.github.io/Logging_UPPVIDINGE/klagomål/A 37018-2020.docx", "A 37018-2020")</f>
        <v/>
      </c>
      <c r="W123">
        <f>HYPERLINK("https://klasma.github.io/Logging_UPPVIDINGE/klagomålsmail/A 37018-2020.docx", "A 37018-2020")</f>
        <v/>
      </c>
      <c r="X123">
        <f>HYPERLINK("https://klasma.github.io/Logging_UPPVIDINGE/tillsyn/A 37018-2020.docx", "A 37018-2020")</f>
        <v/>
      </c>
      <c r="Y123">
        <f>HYPERLINK("https://klasma.github.io/Logging_UPPVIDINGE/tillsynsmail/A 37018-2020.docx", "A 37018-2020")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45189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41394-2020.xlsx", "A 41394-2020")</f>
        <v/>
      </c>
      <c r="T124">
        <f>HYPERLINK("https://klasma.github.io/Logging_UPPVIDINGE/kartor/A 41394-2020.png", "A 41394-2020")</f>
        <v/>
      </c>
      <c r="V124">
        <f>HYPERLINK("https://klasma.github.io/Logging_UPPVIDINGE/klagomål/A 41394-2020.docx", "A 41394-2020")</f>
        <v/>
      </c>
      <c r="W124">
        <f>HYPERLINK("https://klasma.github.io/Logging_UPPVIDINGE/klagomålsmail/A 41394-2020.docx", "A 41394-2020")</f>
        <v/>
      </c>
      <c r="X124">
        <f>HYPERLINK("https://klasma.github.io/Logging_UPPVIDINGE/tillsyn/A 41394-2020.docx", "A 41394-2020")</f>
        <v/>
      </c>
      <c r="Y124">
        <f>HYPERLINK("https://klasma.github.io/Logging_UPPVIDINGE/tillsynsmail/A 41394-2020.docx", "A 41394-2020")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45189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45420-2020.xlsx", "A 45420-2020")</f>
        <v/>
      </c>
      <c r="T125">
        <f>HYPERLINK("https://klasma.github.io/Logging_UPPVIDINGE/kartor/A 45420-2020.png", "A 45420-2020")</f>
        <v/>
      </c>
      <c r="V125">
        <f>HYPERLINK("https://klasma.github.io/Logging_UPPVIDINGE/klagomål/A 45420-2020.docx", "A 45420-2020")</f>
        <v/>
      </c>
      <c r="W125">
        <f>HYPERLINK("https://klasma.github.io/Logging_UPPVIDINGE/klagomålsmail/A 45420-2020.docx", "A 45420-2020")</f>
        <v/>
      </c>
      <c r="X125">
        <f>HYPERLINK("https://klasma.github.io/Logging_UPPVIDINGE/tillsyn/A 45420-2020.docx", "A 45420-2020")</f>
        <v/>
      </c>
      <c r="Y125">
        <f>HYPERLINK("https://klasma.github.io/Logging_UPPVIDINGE/tillsynsmail/A 45420-2020.docx", "A 45420-2020")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45189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45886-2020.xlsx", "A 45886-2020")</f>
        <v/>
      </c>
      <c r="T126">
        <f>HYPERLINK("https://klasma.github.io/Logging_UPPVIDINGE/kartor/A 45886-2020.png", "A 45886-2020")</f>
        <v/>
      </c>
      <c r="V126">
        <f>HYPERLINK("https://klasma.github.io/Logging_UPPVIDINGE/klagomål/A 45886-2020.docx", "A 45886-2020")</f>
        <v/>
      </c>
      <c r="W126">
        <f>HYPERLINK("https://klasma.github.io/Logging_UPPVIDINGE/klagomålsmail/A 45886-2020.docx", "A 45886-2020")</f>
        <v/>
      </c>
      <c r="X126">
        <f>HYPERLINK("https://klasma.github.io/Logging_UPPVIDINGE/tillsyn/A 45886-2020.docx", "A 45886-2020")</f>
        <v/>
      </c>
      <c r="Y126">
        <f>HYPERLINK("https://klasma.github.io/Logging_UPPVIDINGE/tillsynsmail/A 45886-2020.docx", "A 45886-2020")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45189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47090-2020.xlsx", "A 47090-2020")</f>
        <v/>
      </c>
      <c r="T127">
        <f>HYPERLINK("https://klasma.github.io/Logging_TINGSRYD/kartor/A 47090-2020.png", "A 47090-2020")</f>
        <v/>
      </c>
      <c r="V127">
        <f>HYPERLINK("https://klasma.github.io/Logging_TINGSRYD/klagomål/A 47090-2020.docx", "A 47090-2020")</f>
        <v/>
      </c>
      <c r="W127">
        <f>HYPERLINK("https://klasma.github.io/Logging_TINGSRYD/klagomålsmail/A 47090-2020.docx", "A 47090-2020")</f>
        <v/>
      </c>
      <c r="X127">
        <f>HYPERLINK("https://klasma.github.io/Logging_TINGSRYD/tillsyn/A 47090-2020.docx", "A 47090-2020")</f>
        <v/>
      </c>
      <c r="Y127">
        <f>HYPERLINK("https://klasma.github.io/Logging_TINGSRYD/tillsynsmail/A 47090-2020.docx", "A 47090-2020")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45189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52984-2020.xlsx", "A 52984-2020")</f>
        <v/>
      </c>
      <c r="T128">
        <f>HYPERLINK("https://klasma.github.io/Logging_UPPVIDINGE/kartor/A 52984-2020.png", "A 52984-2020")</f>
        <v/>
      </c>
      <c r="U128">
        <f>HYPERLINK("https://klasma.github.io/Logging_UPPVIDINGE/knärot/A 52984-2020.png", "A 52984-2020")</f>
        <v/>
      </c>
      <c r="V128">
        <f>HYPERLINK("https://klasma.github.io/Logging_UPPVIDINGE/klagomål/A 52984-2020.docx", "A 52984-2020")</f>
        <v/>
      </c>
      <c r="W128">
        <f>HYPERLINK("https://klasma.github.io/Logging_UPPVIDINGE/klagomålsmail/A 52984-2020.docx", "A 52984-2020")</f>
        <v/>
      </c>
      <c r="X128">
        <f>HYPERLINK("https://klasma.github.io/Logging_UPPVIDINGE/tillsyn/A 52984-2020.docx", "A 52984-2020")</f>
        <v/>
      </c>
      <c r="Y128">
        <f>HYPERLINK("https://klasma.github.io/Logging_UPPVIDINGE/tillsynsmail/A 52984-2020.docx", "A 52984-2020")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45189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55805-2020.xlsx", "A 55805-2020")</f>
        <v/>
      </c>
      <c r="T129">
        <f>HYPERLINK("https://klasma.github.io/Logging_UPPVIDINGE/kartor/A 55805-2020.png", "A 55805-2020")</f>
        <v/>
      </c>
      <c r="U129">
        <f>HYPERLINK("https://klasma.github.io/Logging_UPPVIDINGE/knärot/A 55805-2020.png", "A 55805-2020")</f>
        <v/>
      </c>
      <c r="V129">
        <f>HYPERLINK("https://klasma.github.io/Logging_UPPVIDINGE/klagomål/A 55805-2020.docx", "A 55805-2020")</f>
        <v/>
      </c>
      <c r="W129">
        <f>HYPERLINK("https://klasma.github.io/Logging_UPPVIDINGE/klagomålsmail/A 55805-2020.docx", "A 55805-2020")</f>
        <v/>
      </c>
      <c r="X129">
        <f>HYPERLINK("https://klasma.github.io/Logging_UPPVIDINGE/tillsyn/A 55805-2020.docx", "A 55805-2020")</f>
        <v/>
      </c>
      <c r="Y129">
        <f>HYPERLINK("https://klasma.github.io/Logging_UPPVIDINGE/tillsynsmail/A 55805-2020.docx", "A 55805-2020")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45189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59685-2020.xlsx", "A 59685-2020")</f>
        <v/>
      </c>
      <c r="T130">
        <f>HYPERLINK("https://klasma.github.io/Logging_LJUNGBY/kartor/A 59685-2020.png", "A 59685-2020")</f>
        <v/>
      </c>
      <c r="V130">
        <f>HYPERLINK("https://klasma.github.io/Logging_LJUNGBY/klagomål/A 59685-2020.docx", "A 59685-2020")</f>
        <v/>
      </c>
      <c r="W130">
        <f>HYPERLINK("https://klasma.github.io/Logging_LJUNGBY/klagomålsmail/A 59685-2020.docx", "A 59685-2020")</f>
        <v/>
      </c>
      <c r="X130">
        <f>HYPERLINK("https://klasma.github.io/Logging_LJUNGBY/tillsyn/A 59685-2020.docx", "A 59685-2020")</f>
        <v/>
      </c>
      <c r="Y130">
        <f>HYPERLINK("https://klasma.github.io/Logging_LJUNGBY/tillsynsmail/A 59685-2020.docx", "A 59685-2020")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45189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63385-2020.xlsx", "A 63385-2020")</f>
        <v/>
      </c>
      <c r="T131">
        <f>HYPERLINK("https://klasma.github.io/Logging_UPPVIDINGE/kartor/A 63385-2020.png", "A 63385-2020")</f>
        <v/>
      </c>
      <c r="V131">
        <f>HYPERLINK("https://klasma.github.io/Logging_UPPVIDINGE/klagomål/A 63385-2020.docx", "A 63385-2020")</f>
        <v/>
      </c>
      <c r="W131">
        <f>HYPERLINK("https://klasma.github.io/Logging_UPPVIDINGE/klagomålsmail/A 63385-2020.docx", "A 63385-2020")</f>
        <v/>
      </c>
      <c r="X131">
        <f>HYPERLINK("https://klasma.github.io/Logging_UPPVIDINGE/tillsyn/A 63385-2020.docx", "A 63385-2020")</f>
        <v/>
      </c>
      <c r="Y131">
        <f>HYPERLINK("https://klasma.github.io/Logging_UPPVIDINGE/tillsynsmail/A 63385-2020.docx", "A 63385-2020")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45189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62695-2020.xlsx", "A 62695-2020")</f>
        <v/>
      </c>
      <c r="T132">
        <f>HYPERLINK("https://klasma.github.io/Logging_VAXJO/kartor/A 62695-2020.png", "A 62695-2020")</f>
        <v/>
      </c>
      <c r="V132">
        <f>HYPERLINK("https://klasma.github.io/Logging_VAXJO/klagomål/A 62695-2020.docx", "A 62695-2020")</f>
        <v/>
      </c>
      <c r="W132">
        <f>HYPERLINK("https://klasma.github.io/Logging_VAXJO/klagomålsmail/A 62695-2020.docx", "A 62695-2020")</f>
        <v/>
      </c>
      <c r="X132">
        <f>HYPERLINK("https://klasma.github.io/Logging_VAXJO/tillsyn/A 62695-2020.docx", "A 62695-2020")</f>
        <v/>
      </c>
      <c r="Y132">
        <f>HYPERLINK("https://klasma.github.io/Logging_VAXJO/tillsynsmail/A 62695-2020.docx", "A 62695-2020")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45189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69178-2020.xlsx", "A 69178-2020")</f>
        <v/>
      </c>
      <c r="T133">
        <f>HYPERLINK("https://klasma.github.io/Logging_VAXJO/kartor/A 69178-2020.png", "A 69178-2020")</f>
        <v/>
      </c>
      <c r="V133">
        <f>HYPERLINK("https://klasma.github.io/Logging_VAXJO/klagomål/A 69178-2020.docx", "A 69178-2020")</f>
        <v/>
      </c>
      <c r="W133">
        <f>HYPERLINK("https://klasma.github.io/Logging_VAXJO/klagomålsmail/A 69178-2020.docx", "A 69178-2020")</f>
        <v/>
      </c>
      <c r="X133">
        <f>HYPERLINK("https://klasma.github.io/Logging_VAXJO/tillsyn/A 69178-2020.docx", "A 69178-2020")</f>
        <v/>
      </c>
      <c r="Y133">
        <f>HYPERLINK("https://klasma.github.io/Logging_VAXJO/tillsynsmail/A 69178-2020.docx", "A 69178-2020")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45189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927-2021.xlsx", "A 927-2021")</f>
        <v/>
      </c>
      <c r="T134">
        <f>HYPERLINK("https://klasma.github.io/Logging_UPPVIDINGE/kartor/A 927-2021.png", "A 927-2021")</f>
        <v/>
      </c>
      <c r="V134">
        <f>HYPERLINK("https://klasma.github.io/Logging_UPPVIDINGE/klagomål/A 927-2021.docx", "A 927-2021")</f>
        <v/>
      </c>
      <c r="W134">
        <f>HYPERLINK("https://klasma.github.io/Logging_UPPVIDINGE/klagomålsmail/A 927-2021.docx", "A 927-2021")</f>
        <v/>
      </c>
      <c r="X134">
        <f>HYPERLINK("https://klasma.github.io/Logging_UPPVIDINGE/tillsyn/A 927-2021.docx", "A 927-2021")</f>
        <v/>
      </c>
      <c r="Y134">
        <f>HYPERLINK("https://klasma.github.io/Logging_UPPVIDINGE/tillsynsmail/A 927-2021.docx", "A 927-2021")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45189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4737-2021.xlsx", "A 4737-2021")</f>
        <v/>
      </c>
      <c r="T135">
        <f>HYPERLINK("https://klasma.github.io/Logging_UPPVIDINGE/kartor/A 4737-2021.png", "A 4737-2021")</f>
        <v/>
      </c>
      <c r="V135">
        <f>HYPERLINK("https://klasma.github.io/Logging_UPPVIDINGE/klagomål/A 4737-2021.docx", "A 4737-2021")</f>
        <v/>
      </c>
      <c r="W135">
        <f>HYPERLINK("https://klasma.github.io/Logging_UPPVIDINGE/klagomålsmail/A 4737-2021.docx", "A 4737-2021")</f>
        <v/>
      </c>
      <c r="X135">
        <f>HYPERLINK("https://klasma.github.io/Logging_UPPVIDINGE/tillsyn/A 4737-2021.docx", "A 4737-2021")</f>
        <v/>
      </c>
      <c r="Y135">
        <f>HYPERLINK("https://klasma.github.io/Logging_UPPVIDINGE/tillsynsmail/A 4737-2021.docx", "A 4737-2021")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45189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5364-2021.xlsx", "A 5364-2021")</f>
        <v/>
      </c>
      <c r="T136">
        <f>HYPERLINK("https://klasma.github.io/Logging_VAXJO/kartor/A 5364-2021.png", "A 5364-2021")</f>
        <v/>
      </c>
      <c r="V136">
        <f>HYPERLINK("https://klasma.github.io/Logging_VAXJO/klagomål/A 5364-2021.docx", "A 5364-2021")</f>
        <v/>
      </c>
      <c r="W136">
        <f>HYPERLINK("https://klasma.github.io/Logging_VAXJO/klagomålsmail/A 5364-2021.docx", "A 5364-2021")</f>
        <v/>
      </c>
      <c r="X136">
        <f>HYPERLINK("https://klasma.github.io/Logging_VAXJO/tillsyn/A 5364-2021.docx", "A 5364-2021")</f>
        <v/>
      </c>
      <c r="Y136">
        <f>HYPERLINK("https://klasma.github.io/Logging_VAXJO/tillsynsmail/A 5364-2021.docx", "A 5364-2021")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45189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6165-2021.xlsx", "A 6165-2021")</f>
        <v/>
      </c>
      <c r="T137">
        <f>HYPERLINK("https://klasma.github.io/Logging_LJUNGBY/kartor/A 6165-2021.png", "A 6165-2021")</f>
        <v/>
      </c>
      <c r="V137">
        <f>HYPERLINK("https://klasma.github.io/Logging_LJUNGBY/klagomål/A 6165-2021.docx", "A 6165-2021")</f>
        <v/>
      </c>
      <c r="W137">
        <f>HYPERLINK("https://klasma.github.io/Logging_LJUNGBY/klagomålsmail/A 6165-2021.docx", "A 6165-2021")</f>
        <v/>
      </c>
      <c r="X137">
        <f>HYPERLINK("https://klasma.github.io/Logging_LJUNGBY/tillsyn/A 6165-2021.docx", "A 6165-2021")</f>
        <v/>
      </c>
      <c r="Y137">
        <f>HYPERLINK("https://klasma.github.io/Logging_LJUNGBY/tillsynsmail/A 6165-2021.docx", "A 6165-2021")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45189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7040-2021.xlsx", "A 7040-2021")</f>
        <v/>
      </c>
      <c r="T138">
        <f>HYPERLINK("https://klasma.github.io/Logging_LJUNGBY/kartor/A 7040-2021.png", "A 7040-2021")</f>
        <v/>
      </c>
      <c r="V138">
        <f>HYPERLINK("https://klasma.github.io/Logging_LJUNGBY/klagomål/A 7040-2021.docx", "A 7040-2021")</f>
        <v/>
      </c>
      <c r="W138">
        <f>HYPERLINK("https://klasma.github.io/Logging_LJUNGBY/klagomålsmail/A 7040-2021.docx", "A 7040-2021")</f>
        <v/>
      </c>
      <c r="X138">
        <f>HYPERLINK("https://klasma.github.io/Logging_LJUNGBY/tillsyn/A 7040-2021.docx", "A 7040-2021")</f>
        <v/>
      </c>
      <c r="Y138">
        <f>HYPERLINK("https://klasma.github.io/Logging_LJUNGBY/tillsynsmail/A 7040-2021.docx", "A 7040-2021")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45189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16358-2021.xlsx", "A 16358-2021")</f>
        <v/>
      </c>
      <c r="T139">
        <f>HYPERLINK("https://klasma.github.io/Logging_LJUNGBY/kartor/A 16358-2021.png", "A 16358-2021")</f>
        <v/>
      </c>
      <c r="V139">
        <f>HYPERLINK("https://klasma.github.io/Logging_LJUNGBY/klagomål/A 16358-2021.docx", "A 16358-2021")</f>
        <v/>
      </c>
      <c r="W139">
        <f>HYPERLINK("https://klasma.github.io/Logging_LJUNGBY/klagomålsmail/A 16358-2021.docx", "A 16358-2021")</f>
        <v/>
      </c>
      <c r="X139">
        <f>HYPERLINK("https://klasma.github.io/Logging_LJUNGBY/tillsyn/A 16358-2021.docx", "A 16358-2021")</f>
        <v/>
      </c>
      <c r="Y139">
        <f>HYPERLINK("https://klasma.github.io/Logging_LJUNGBY/tillsynsmail/A 16358-2021.docx", "A 16358-2021")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45189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16871-2021.xlsx", "A 16871-2021")</f>
        <v/>
      </c>
      <c r="T140">
        <f>HYPERLINK("https://klasma.github.io/Logging_UPPVIDINGE/kartor/A 16871-2021.png", "A 16871-2021")</f>
        <v/>
      </c>
      <c r="V140">
        <f>HYPERLINK("https://klasma.github.io/Logging_UPPVIDINGE/klagomål/A 16871-2021.docx", "A 16871-2021")</f>
        <v/>
      </c>
      <c r="W140">
        <f>HYPERLINK("https://klasma.github.io/Logging_UPPVIDINGE/klagomålsmail/A 16871-2021.docx", "A 16871-2021")</f>
        <v/>
      </c>
      <c r="X140">
        <f>HYPERLINK("https://klasma.github.io/Logging_UPPVIDINGE/tillsyn/A 16871-2021.docx", "A 16871-2021")</f>
        <v/>
      </c>
      <c r="Y140">
        <f>HYPERLINK("https://klasma.github.io/Logging_UPPVIDINGE/tillsynsmail/A 16871-2021.docx", "A 16871-2021")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45189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21191-2021.xlsx", "A 21191-2021")</f>
        <v/>
      </c>
      <c r="T141">
        <f>HYPERLINK("https://klasma.github.io/Logging_VAXJO/kartor/A 21191-2021.png", "A 21191-2021")</f>
        <v/>
      </c>
      <c r="U141">
        <f>HYPERLINK("https://klasma.github.io/Logging_VAXJO/knärot/A 21191-2021.png", "A 21191-2021")</f>
        <v/>
      </c>
      <c r="V141">
        <f>HYPERLINK("https://klasma.github.io/Logging_VAXJO/klagomål/A 21191-2021.docx", "A 21191-2021")</f>
        <v/>
      </c>
      <c r="W141">
        <f>HYPERLINK("https://klasma.github.io/Logging_VAXJO/klagomålsmail/A 21191-2021.docx", "A 21191-2021")</f>
        <v/>
      </c>
      <c r="X141">
        <f>HYPERLINK("https://klasma.github.io/Logging_VAXJO/tillsyn/A 21191-2021.docx", "A 21191-2021")</f>
        <v/>
      </c>
      <c r="Y141">
        <f>HYPERLINK("https://klasma.github.io/Logging_VAXJO/tillsynsmail/A 21191-2021.docx", "A 21191-2021")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45189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32873-2021.xlsx", "A 32873-2021")</f>
        <v/>
      </c>
      <c r="T142">
        <f>HYPERLINK("https://klasma.github.io/Logging_UPPVIDINGE/kartor/A 32873-2021.png", "A 32873-2021")</f>
        <v/>
      </c>
      <c r="V142">
        <f>HYPERLINK("https://klasma.github.io/Logging_UPPVIDINGE/klagomål/A 32873-2021.docx", "A 32873-2021")</f>
        <v/>
      </c>
      <c r="W142">
        <f>HYPERLINK("https://klasma.github.io/Logging_UPPVIDINGE/klagomålsmail/A 32873-2021.docx", "A 32873-2021")</f>
        <v/>
      </c>
      <c r="X142">
        <f>HYPERLINK("https://klasma.github.io/Logging_UPPVIDINGE/tillsyn/A 32873-2021.docx", "A 32873-2021")</f>
        <v/>
      </c>
      <c r="Y142">
        <f>HYPERLINK("https://klasma.github.io/Logging_UPPVIDINGE/tillsynsmail/A 32873-2021.docx", "A 32873-2021")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45189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35200-2021.xlsx", "A 35200-2021")</f>
        <v/>
      </c>
      <c r="T143">
        <f>HYPERLINK("https://klasma.github.io/Logging_UPPVIDINGE/kartor/A 35200-2021.png", "A 35200-2021")</f>
        <v/>
      </c>
      <c r="V143">
        <f>HYPERLINK("https://klasma.github.io/Logging_UPPVIDINGE/klagomål/A 35200-2021.docx", "A 35200-2021")</f>
        <v/>
      </c>
      <c r="W143">
        <f>HYPERLINK("https://klasma.github.io/Logging_UPPVIDINGE/klagomålsmail/A 35200-2021.docx", "A 35200-2021")</f>
        <v/>
      </c>
      <c r="X143">
        <f>HYPERLINK("https://klasma.github.io/Logging_UPPVIDINGE/tillsyn/A 35200-2021.docx", "A 35200-2021")</f>
        <v/>
      </c>
      <c r="Y143">
        <f>HYPERLINK("https://klasma.github.io/Logging_UPPVIDINGE/tillsynsmail/A 35200-2021.docx", "A 35200-2021")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45189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35815-2021.xlsx", "A 35815-2021")</f>
        <v/>
      </c>
      <c r="T144">
        <f>HYPERLINK("https://klasma.github.io/Logging_VAXJO/kartor/A 35815-2021.png", "A 35815-2021")</f>
        <v/>
      </c>
      <c r="V144">
        <f>HYPERLINK("https://klasma.github.io/Logging_VAXJO/klagomål/A 35815-2021.docx", "A 35815-2021")</f>
        <v/>
      </c>
      <c r="W144">
        <f>HYPERLINK("https://klasma.github.io/Logging_VAXJO/klagomålsmail/A 35815-2021.docx", "A 35815-2021")</f>
        <v/>
      </c>
      <c r="X144">
        <f>HYPERLINK("https://klasma.github.io/Logging_VAXJO/tillsyn/A 35815-2021.docx", "A 35815-2021")</f>
        <v/>
      </c>
      <c r="Y144">
        <f>HYPERLINK("https://klasma.github.io/Logging_VAXJO/tillsynsmail/A 35815-2021.docx", "A 35815-2021")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45189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37936-2021.xlsx", "A 37936-2021")</f>
        <v/>
      </c>
      <c r="T145">
        <f>HYPERLINK("https://klasma.github.io/Logging_LESSEBO/kartor/A 37936-2021.png", "A 37936-2021")</f>
        <v/>
      </c>
      <c r="U145">
        <f>HYPERLINK("https://klasma.github.io/Logging_LESSEBO/knärot/A 37936-2021.png", "A 37936-2021")</f>
        <v/>
      </c>
      <c r="V145">
        <f>HYPERLINK("https://klasma.github.io/Logging_LESSEBO/klagomål/A 37936-2021.docx", "A 37936-2021")</f>
        <v/>
      </c>
      <c r="W145">
        <f>HYPERLINK("https://klasma.github.io/Logging_LESSEBO/klagomålsmail/A 37936-2021.docx", "A 37936-2021")</f>
        <v/>
      </c>
      <c r="X145">
        <f>HYPERLINK("https://klasma.github.io/Logging_LESSEBO/tillsyn/A 37936-2021.docx", "A 37936-2021")</f>
        <v/>
      </c>
      <c r="Y145">
        <f>HYPERLINK("https://klasma.github.io/Logging_LESSEBO/tillsynsmail/A 37936-2021.docx", "A 37936-2021")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45189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47908-2021.xlsx", "A 47908-2021")</f>
        <v/>
      </c>
      <c r="T146">
        <f>HYPERLINK("https://klasma.github.io/Logging_LJUNGBY/kartor/A 47908-2021.png", "A 47908-2021")</f>
        <v/>
      </c>
      <c r="U146">
        <f>HYPERLINK("https://klasma.github.io/Logging_LJUNGBY/knärot/A 47908-2021.png", "A 47908-2021")</f>
        <v/>
      </c>
      <c r="V146">
        <f>HYPERLINK("https://klasma.github.io/Logging_LJUNGBY/klagomål/A 47908-2021.docx", "A 47908-2021")</f>
        <v/>
      </c>
      <c r="W146">
        <f>HYPERLINK("https://klasma.github.io/Logging_LJUNGBY/klagomålsmail/A 47908-2021.docx", "A 47908-2021")</f>
        <v/>
      </c>
      <c r="X146">
        <f>HYPERLINK("https://klasma.github.io/Logging_LJUNGBY/tillsyn/A 47908-2021.docx", "A 47908-2021")</f>
        <v/>
      </c>
      <c r="Y146">
        <f>HYPERLINK("https://klasma.github.io/Logging_LJUNGBY/tillsynsmail/A 47908-2021.docx", "A 47908-2021")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45189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47909-2021.xlsx", "A 47909-2021")</f>
        <v/>
      </c>
      <c r="T147">
        <f>HYPERLINK("https://klasma.github.io/Logging_LJUNGBY/kartor/A 47909-2021.png", "A 47909-2021")</f>
        <v/>
      </c>
      <c r="V147">
        <f>HYPERLINK("https://klasma.github.io/Logging_LJUNGBY/klagomål/A 47909-2021.docx", "A 47909-2021")</f>
        <v/>
      </c>
      <c r="W147">
        <f>HYPERLINK("https://klasma.github.io/Logging_LJUNGBY/klagomålsmail/A 47909-2021.docx", "A 47909-2021")</f>
        <v/>
      </c>
      <c r="X147">
        <f>HYPERLINK("https://klasma.github.io/Logging_LJUNGBY/tillsyn/A 47909-2021.docx", "A 47909-2021")</f>
        <v/>
      </c>
      <c r="Y147">
        <f>HYPERLINK("https://klasma.github.io/Logging_LJUNGBY/tillsynsmail/A 47909-2021.docx", "A 47909-2021")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45189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51284-2021.xlsx", "A 51284-2021")</f>
        <v/>
      </c>
      <c r="T148">
        <f>HYPERLINK("https://klasma.github.io/Logging_LJUNGBY/kartor/A 51284-2021.png", "A 51284-2021")</f>
        <v/>
      </c>
      <c r="V148">
        <f>HYPERLINK("https://klasma.github.io/Logging_LJUNGBY/klagomål/A 51284-2021.docx", "A 51284-2021")</f>
        <v/>
      </c>
      <c r="W148">
        <f>HYPERLINK("https://klasma.github.io/Logging_LJUNGBY/klagomålsmail/A 51284-2021.docx", "A 51284-2021")</f>
        <v/>
      </c>
      <c r="X148">
        <f>HYPERLINK("https://klasma.github.io/Logging_LJUNGBY/tillsyn/A 51284-2021.docx", "A 51284-2021")</f>
        <v/>
      </c>
      <c r="Y148">
        <f>HYPERLINK("https://klasma.github.io/Logging_LJUNGBY/tillsynsmail/A 51284-2021.docx", "A 51284-2021")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45189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58629-2021.xlsx", "A 58629-2021")</f>
        <v/>
      </c>
      <c r="T149">
        <f>HYPERLINK("https://klasma.github.io/Logging_TINGSRYD/kartor/A 58629-2021.png", "A 58629-2021")</f>
        <v/>
      </c>
      <c r="V149">
        <f>HYPERLINK("https://klasma.github.io/Logging_TINGSRYD/klagomål/A 58629-2021.docx", "A 58629-2021")</f>
        <v/>
      </c>
      <c r="W149">
        <f>HYPERLINK("https://klasma.github.io/Logging_TINGSRYD/klagomålsmail/A 58629-2021.docx", "A 58629-2021")</f>
        <v/>
      </c>
      <c r="X149">
        <f>HYPERLINK("https://klasma.github.io/Logging_TINGSRYD/tillsyn/A 58629-2021.docx", "A 58629-2021")</f>
        <v/>
      </c>
      <c r="Y149">
        <f>HYPERLINK("https://klasma.github.io/Logging_TINGSRYD/tillsynsmail/A 58629-2021.docx", "A 58629-2021")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45189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67665-2021.xlsx", "A 67665-2021")</f>
        <v/>
      </c>
      <c r="T150">
        <f>HYPERLINK("https://klasma.github.io/Logging_LJUNGBY/kartor/A 67665-2021.png", "A 67665-2021")</f>
        <v/>
      </c>
      <c r="V150">
        <f>HYPERLINK("https://klasma.github.io/Logging_LJUNGBY/klagomål/A 67665-2021.docx", "A 67665-2021")</f>
        <v/>
      </c>
      <c r="W150">
        <f>HYPERLINK("https://klasma.github.io/Logging_LJUNGBY/klagomålsmail/A 67665-2021.docx", "A 67665-2021")</f>
        <v/>
      </c>
      <c r="X150">
        <f>HYPERLINK("https://klasma.github.io/Logging_LJUNGBY/tillsyn/A 67665-2021.docx", "A 67665-2021")</f>
        <v/>
      </c>
      <c r="Y150">
        <f>HYPERLINK("https://klasma.github.io/Logging_LJUNGBY/tillsynsmail/A 67665-2021.docx", "A 67665-2021")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45189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69689-2021.xlsx", "A 69689-2021")</f>
        <v/>
      </c>
      <c r="T151">
        <f>HYPERLINK("https://klasma.github.io/Logging_VAXJO/kartor/A 69689-2021.png", "A 69689-2021")</f>
        <v/>
      </c>
      <c r="V151">
        <f>HYPERLINK("https://klasma.github.io/Logging_VAXJO/klagomål/A 69689-2021.docx", "A 69689-2021")</f>
        <v/>
      </c>
      <c r="W151">
        <f>HYPERLINK("https://klasma.github.io/Logging_VAXJO/klagomålsmail/A 69689-2021.docx", "A 69689-2021")</f>
        <v/>
      </c>
      <c r="X151">
        <f>HYPERLINK("https://klasma.github.io/Logging_VAXJO/tillsyn/A 69689-2021.docx", "A 69689-2021")</f>
        <v/>
      </c>
      <c r="Y151">
        <f>HYPERLINK("https://klasma.github.io/Logging_VAXJO/tillsynsmail/A 69689-2021.docx", "A 69689-2021")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45189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73118-2021.xlsx", "A 73118-2021")</f>
        <v/>
      </c>
      <c r="T152">
        <f>HYPERLINK("https://klasma.github.io/Logging_UPPVIDINGE/kartor/A 73118-2021.png", "A 73118-2021")</f>
        <v/>
      </c>
      <c r="V152">
        <f>HYPERLINK("https://klasma.github.io/Logging_UPPVIDINGE/klagomål/A 73118-2021.docx", "A 73118-2021")</f>
        <v/>
      </c>
      <c r="W152">
        <f>HYPERLINK("https://klasma.github.io/Logging_UPPVIDINGE/klagomålsmail/A 73118-2021.docx", "A 73118-2021")</f>
        <v/>
      </c>
      <c r="X152">
        <f>HYPERLINK("https://klasma.github.io/Logging_UPPVIDINGE/tillsyn/A 73118-2021.docx", "A 73118-2021")</f>
        <v/>
      </c>
      <c r="Y152">
        <f>HYPERLINK("https://klasma.github.io/Logging_UPPVIDINGE/tillsynsmail/A 73118-2021.docx", "A 73118-2021")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45189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73863-2021.xlsx", "A 73863-2021")</f>
        <v/>
      </c>
      <c r="T153">
        <f>HYPERLINK("https://klasma.github.io/Logging_MARKARYD/kartor/A 73863-2021.png", "A 73863-2021")</f>
        <v/>
      </c>
      <c r="V153">
        <f>HYPERLINK("https://klasma.github.io/Logging_MARKARYD/klagomål/A 73863-2021.docx", "A 73863-2021")</f>
        <v/>
      </c>
      <c r="W153">
        <f>HYPERLINK("https://klasma.github.io/Logging_MARKARYD/klagomålsmail/A 73863-2021.docx", "A 73863-2021")</f>
        <v/>
      </c>
      <c r="X153">
        <f>HYPERLINK("https://klasma.github.io/Logging_MARKARYD/tillsyn/A 73863-2021.docx", "A 73863-2021")</f>
        <v/>
      </c>
      <c r="Y153">
        <f>HYPERLINK("https://klasma.github.io/Logging_MARKARYD/tillsynsmail/A 73863-2021.docx", "A 73863-2021")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45189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3220-2022.xlsx", "A 3220-2022")</f>
        <v/>
      </c>
      <c r="T154">
        <f>HYPERLINK("https://klasma.github.io/Logging_LJUNGBY/kartor/A 3220-2022.png", "A 3220-2022")</f>
        <v/>
      </c>
      <c r="V154">
        <f>HYPERLINK("https://klasma.github.io/Logging_LJUNGBY/klagomål/A 3220-2022.docx", "A 3220-2022")</f>
        <v/>
      </c>
      <c r="W154">
        <f>HYPERLINK("https://klasma.github.io/Logging_LJUNGBY/klagomålsmail/A 3220-2022.docx", "A 3220-2022")</f>
        <v/>
      </c>
      <c r="X154">
        <f>HYPERLINK("https://klasma.github.io/Logging_LJUNGBY/tillsyn/A 3220-2022.docx", "A 3220-2022")</f>
        <v/>
      </c>
      <c r="Y154">
        <f>HYPERLINK("https://klasma.github.io/Logging_LJUNGBY/tillsynsmail/A 3220-2022.docx", "A 3220-2022")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45189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13387-2022.xlsx", "A 13387-2022")</f>
        <v/>
      </c>
      <c r="T155">
        <f>HYPERLINK("https://klasma.github.io/Logging_LJUNGBY/kartor/A 13387-2022.png", "A 13387-2022")</f>
        <v/>
      </c>
      <c r="V155">
        <f>HYPERLINK("https://klasma.github.io/Logging_LJUNGBY/klagomål/A 13387-2022.docx", "A 13387-2022")</f>
        <v/>
      </c>
      <c r="W155">
        <f>HYPERLINK("https://klasma.github.io/Logging_LJUNGBY/klagomålsmail/A 13387-2022.docx", "A 13387-2022")</f>
        <v/>
      </c>
      <c r="X155">
        <f>HYPERLINK("https://klasma.github.io/Logging_LJUNGBY/tillsyn/A 13387-2022.docx", "A 13387-2022")</f>
        <v/>
      </c>
      <c r="Y155">
        <f>HYPERLINK("https://klasma.github.io/Logging_LJUNGBY/tillsynsmail/A 13387-2022.docx", "A 13387-2022")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45189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15676-2022.xlsx", "A 15676-2022")</f>
        <v/>
      </c>
      <c r="T156">
        <f>HYPERLINK("https://klasma.github.io/Logging_UPPVIDINGE/kartor/A 15676-2022.png", "A 15676-2022")</f>
        <v/>
      </c>
      <c r="U156">
        <f>HYPERLINK("https://klasma.github.io/Logging_UPPVIDINGE/knärot/A 15676-2022.png", "A 15676-2022")</f>
        <v/>
      </c>
      <c r="V156">
        <f>HYPERLINK("https://klasma.github.io/Logging_UPPVIDINGE/klagomål/A 15676-2022.docx", "A 15676-2022")</f>
        <v/>
      </c>
      <c r="W156">
        <f>HYPERLINK("https://klasma.github.io/Logging_UPPVIDINGE/klagomålsmail/A 15676-2022.docx", "A 15676-2022")</f>
        <v/>
      </c>
      <c r="X156">
        <f>HYPERLINK("https://klasma.github.io/Logging_UPPVIDINGE/tillsyn/A 15676-2022.docx", "A 15676-2022")</f>
        <v/>
      </c>
      <c r="Y156">
        <f>HYPERLINK("https://klasma.github.io/Logging_UPPVIDINGE/tillsynsmail/A 15676-2022.docx", "A 15676-2022")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45189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15756-2022.xlsx", "A 15756-2022")</f>
        <v/>
      </c>
      <c r="T157">
        <f>HYPERLINK("https://klasma.github.io/Logging_ALMHULT/kartor/A 15756-2022.png", "A 15756-2022")</f>
        <v/>
      </c>
      <c r="V157">
        <f>HYPERLINK("https://klasma.github.io/Logging_ALMHULT/klagomål/A 15756-2022.docx", "A 15756-2022")</f>
        <v/>
      </c>
      <c r="W157">
        <f>HYPERLINK("https://klasma.github.io/Logging_ALMHULT/klagomålsmail/A 15756-2022.docx", "A 15756-2022")</f>
        <v/>
      </c>
      <c r="X157">
        <f>HYPERLINK("https://klasma.github.io/Logging_ALMHULT/tillsyn/A 15756-2022.docx", "A 15756-2022")</f>
        <v/>
      </c>
      <c r="Y157">
        <f>HYPERLINK("https://klasma.github.io/Logging_ALMHULT/tillsynsmail/A 15756-2022.docx", "A 15756-2022")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45189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16796-2022.xlsx", "A 16796-2022")</f>
        <v/>
      </c>
      <c r="T158">
        <f>HYPERLINK("https://klasma.github.io/Logging_VAXJO/kartor/A 16796-2022.png", "A 16796-2022")</f>
        <v/>
      </c>
      <c r="V158">
        <f>HYPERLINK("https://klasma.github.io/Logging_VAXJO/klagomål/A 16796-2022.docx", "A 16796-2022")</f>
        <v/>
      </c>
      <c r="W158">
        <f>HYPERLINK("https://klasma.github.io/Logging_VAXJO/klagomålsmail/A 16796-2022.docx", "A 16796-2022")</f>
        <v/>
      </c>
      <c r="X158">
        <f>HYPERLINK("https://klasma.github.io/Logging_VAXJO/tillsyn/A 16796-2022.docx", "A 16796-2022")</f>
        <v/>
      </c>
      <c r="Y158">
        <f>HYPERLINK("https://klasma.github.io/Logging_VAXJO/tillsynsmail/A 16796-2022.docx", "A 16796-2022")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45189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16882-2022.xlsx", "A 16882-2022")</f>
        <v/>
      </c>
      <c r="T159">
        <f>HYPERLINK("https://klasma.github.io/Logging_UPPVIDINGE/kartor/A 16882-2022.png", "A 16882-2022")</f>
        <v/>
      </c>
      <c r="V159">
        <f>HYPERLINK("https://klasma.github.io/Logging_UPPVIDINGE/klagomål/A 16882-2022.docx", "A 16882-2022")</f>
        <v/>
      </c>
      <c r="W159">
        <f>HYPERLINK("https://klasma.github.io/Logging_UPPVIDINGE/klagomålsmail/A 16882-2022.docx", "A 16882-2022")</f>
        <v/>
      </c>
      <c r="X159">
        <f>HYPERLINK("https://klasma.github.io/Logging_UPPVIDINGE/tillsyn/A 16882-2022.docx", "A 16882-2022")</f>
        <v/>
      </c>
      <c r="Y159">
        <f>HYPERLINK("https://klasma.github.io/Logging_UPPVIDINGE/tillsynsmail/A 16882-2022.docx", "A 16882-2022")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45189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33935-2022.xlsx", "A 33935-2022")</f>
        <v/>
      </c>
      <c r="T160">
        <f>HYPERLINK("https://klasma.github.io/Logging_LJUNGBY/kartor/A 33935-2022.png", "A 33935-2022")</f>
        <v/>
      </c>
      <c r="V160">
        <f>HYPERLINK("https://klasma.github.io/Logging_LJUNGBY/klagomål/A 33935-2022.docx", "A 33935-2022")</f>
        <v/>
      </c>
      <c r="W160">
        <f>HYPERLINK("https://klasma.github.io/Logging_LJUNGBY/klagomålsmail/A 33935-2022.docx", "A 33935-2022")</f>
        <v/>
      </c>
      <c r="X160">
        <f>HYPERLINK("https://klasma.github.io/Logging_LJUNGBY/tillsyn/A 33935-2022.docx", "A 33935-2022")</f>
        <v/>
      </c>
      <c r="Y160">
        <f>HYPERLINK("https://klasma.github.io/Logging_LJUNGBY/tillsynsmail/A 33935-2022.docx", "A 33935-2022")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45189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37608-2022.xlsx", "A 37608-2022")</f>
        <v/>
      </c>
      <c r="T161">
        <f>HYPERLINK("https://klasma.github.io/Logging_ALVESTA/kartor/A 37608-2022.png", "A 37608-2022")</f>
        <v/>
      </c>
      <c r="V161">
        <f>HYPERLINK("https://klasma.github.io/Logging_ALVESTA/klagomål/A 37608-2022.docx", "A 37608-2022")</f>
        <v/>
      </c>
      <c r="W161">
        <f>HYPERLINK("https://klasma.github.io/Logging_ALVESTA/klagomålsmail/A 37608-2022.docx", "A 37608-2022")</f>
        <v/>
      </c>
      <c r="X161">
        <f>HYPERLINK("https://klasma.github.io/Logging_ALVESTA/tillsyn/A 37608-2022.docx", "A 37608-2022")</f>
        <v/>
      </c>
      <c r="Y161">
        <f>HYPERLINK("https://klasma.github.io/Logging_ALVESTA/tillsynsmail/A 37608-2022.docx", "A 37608-2022")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45189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39508-2022.xlsx", "A 39508-2022")</f>
        <v/>
      </c>
      <c r="T162">
        <f>HYPERLINK("https://klasma.github.io/Logging_MARKARYD/kartor/A 39508-2022.png", "A 39508-2022")</f>
        <v/>
      </c>
      <c r="V162">
        <f>HYPERLINK("https://klasma.github.io/Logging_MARKARYD/klagomål/A 39508-2022.docx", "A 39508-2022")</f>
        <v/>
      </c>
      <c r="W162">
        <f>HYPERLINK("https://klasma.github.io/Logging_MARKARYD/klagomålsmail/A 39508-2022.docx", "A 39508-2022")</f>
        <v/>
      </c>
      <c r="X162">
        <f>HYPERLINK("https://klasma.github.io/Logging_MARKARYD/tillsyn/A 39508-2022.docx", "A 39508-2022")</f>
        <v/>
      </c>
      <c r="Y162">
        <f>HYPERLINK("https://klasma.github.io/Logging_MARKARYD/tillsynsmail/A 39508-2022.docx", "A 39508-2022")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45189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39766-2022.xlsx", "A 39766-2022")</f>
        <v/>
      </c>
      <c r="T163">
        <f>HYPERLINK("https://klasma.github.io/Logging_ALVESTA/kartor/A 39766-2022.png", "A 39766-2022")</f>
        <v/>
      </c>
      <c r="V163">
        <f>HYPERLINK("https://klasma.github.io/Logging_ALVESTA/klagomål/A 39766-2022.docx", "A 39766-2022")</f>
        <v/>
      </c>
      <c r="W163">
        <f>HYPERLINK("https://klasma.github.io/Logging_ALVESTA/klagomålsmail/A 39766-2022.docx", "A 39766-2022")</f>
        <v/>
      </c>
      <c r="X163">
        <f>HYPERLINK("https://klasma.github.io/Logging_ALVESTA/tillsyn/A 39766-2022.docx", "A 39766-2022")</f>
        <v/>
      </c>
      <c r="Y163">
        <f>HYPERLINK("https://klasma.github.io/Logging_ALVESTA/tillsynsmail/A 39766-2022.docx", "A 39766-2022")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45189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41652-2022.xlsx", "A 41652-2022")</f>
        <v/>
      </c>
      <c r="T164">
        <f>HYPERLINK("https://klasma.github.io/Logging_UPPVIDINGE/kartor/A 41652-2022.png", "A 41652-2022")</f>
        <v/>
      </c>
      <c r="V164">
        <f>HYPERLINK("https://klasma.github.io/Logging_UPPVIDINGE/klagomål/A 41652-2022.docx", "A 41652-2022")</f>
        <v/>
      </c>
      <c r="W164">
        <f>HYPERLINK("https://klasma.github.io/Logging_UPPVIDINGE/klagomålsmail/A 41652-2022.docx", "A 41652-2022")</f>
        <v/>
      </c>
      <c r="X164">
        <f>HYPERLINK("https://klasma.github.io/Logging_UPPVIDINGE/tillsyn/A 41652-2022.docx", "A 41652-2022")</f>
        <v/>
      </c>
      <c r="Y164">
        <f>HYPERLINK("https://klasma.github.io/Logging_UPPVIDINGE/tillsynsmail/A 41652-2022.docx", "A 41652-2022")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45189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43291-2022.xlsx", "A 43291-2022")</f>
        <v/>
      </c>
      <c r="T165">
        <f>HYPERLINK("https://klasma.github.io/Logging_TINGSRYD/kartor/A 43291-2022.png", "A 43291-2022")</f>
        <v/>
      </c>
      <c r="V165">
        <f>HYPERLINK("https://klasma.github.io/Logging_TINGSRYD/klagomål/A 43291-2022.docx", "A 43291-2022")</f>
        <v/>
      </c>
      <c r="W165">
        <f>HYPERLINK("https://klasma.github.io/Logging_TINGSRYD/klagomålsmail/A 43291-2022.docx", "A 43291-2022")</f>
        <v/>
      </c>
      <c r="X165">
        <f>HYPERLINK("https://klasma.github.io/Logging_TINGSRYD/tillsyn/A 43291-2022.docx", "A 43291-2022")</f>
        <v/>
      </c>
      <c r="Y165">
        <f>HYPERLINK("https://klasma.github.io/Logging_TINGSRYD/tillsynsmail/A 43291-2022.docx", "A 43291-2022")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45189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45975-2022.xlsx", "A 45975-2022")</f>
        <v/>
      </c>
      <c r="T166">
        <f>HYPERLINK("https://klasma.github.io/Logging_LESSEBO/kartor/A 45975-2022.png", "A 45975-2022")</f>
        <v/>
      </c>
      <c r="U166">
        <f>HYPERLINK("https://klasma.github.io/Logging_LESSEBO/knärot/A 45975-2022.png", "A 45975-2022")</f>
        <v/>
      </c>
      <c r="V166">
        <f>HYPERLINK("https://klasma.github.io/Logging_LESSEBO/klagomål/A 45975-2022.docx", "A 45975-2022")</f>
        <v/>
      </c>
      <c r="W166">
        <f>HYPERLINK("https://klasma.github.io/Logging_LESSEBO/klagomålsmail/A 45975-2022.docx", "A 45975-2022")</f>
        <v/>
      </c>
      <c r="X166">
        <f>HYPERLINK("https://klasma.github.io/Logging_LESSEBO/tillsyn/A 45975-2022.docx", "A 45975-2022")</f>
        <v/>
      </c>
      <c r="Y166">
        <f>HYPERLINK("https://klasma.github.io/Logging_LESSEBO/tillsynsmail/A 45975-2022.docx", "A 45975-2022")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45189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49123-2022.xlsx", "A 49123-2022")</f>
        <v/>
      </c>
      <c r="T167">
        <f>HYPERLINK("https://klasma.github.io/Logging_UPPVIDINGE/kartor/A 49123-2022.png", "A 49123-2022")</f>
        <v/>
      </c>
      <c r="V167">
        <f>HYPERLINK("https://klasma.github.io/Logging_UPPVIDINGE/klagomål/A 49123-2022.docx", "A 49123-2022")</f>
        <v/>
      </c>
      <c r="W167">
        <f>HYPERLINK("https://klasma.github.io/Logging_UPPVIDINGE/klagomålsmail/A 49123-2022.docx", "A 49123-2022")</f>
        <v/>
      </c>
      <c r="X167">
        <f>HYPERLINK("https://klasma.github.io/Logging_UPPVIDINGE/tillsyn/A 49123-2022.docx", "A 49123-2022")</f>
        <v/>
      </c>
      <c r="Y167">
        <f>HYPERLINK("https://klasma.github.io/Logging_UPPVIDINGE/tillsynsmail/A 49123-2022.docx", "A 49123-2022")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45189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55924-2022.xlsx", "A 55924-2022")</f>
        <v/>
      </c>
      <c r="T168">
        <f>HYPERLINK("https://klasma.github.io/Logging_TINGSRYD/kartor/A 55924-2022.png", "A 55924-2022")</f>
        <v/>
      </c>
      <c r="V168">
        <f>HYPERLINK("https://klasma.github.io/Logging_TINGSRYD/klagomål/A 55924-2022.docx", "A 55924-2022")</f>
        <v/>
      </c>
      <c r="W168">
        <f>HYPERLINK("https://klasma.github.io/Logging_TINGSRYD/klagomålsmail/A 55924-2022.docx", "A 55924-2022")</f>
        <v/>
      </c>
      <c r="X168">
        <f>HYPERLINK("https://klasma.github.io/Logging_TINGSRYD/tillsyn/A 55924-2022.docx", "A 55924-2022")</f>
        <v/>
      </c>
      <c r="Y168">
        <f>HYPERLINK("https://klasma.github.io/Logging_TINGSRYD/tillsynsmail/A 55924-2022.docx", "A 55924-2022")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45189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57999-2022.xlsx", "A 57999-2022")</f>
        <v/>
      </c>
      <c r="T169">
        <f>HYPERLINK("https://klasma.github.io/Logging_UPPVIDINGE/kartor/A 57999-2022.png", "A 57999-2022")</f>
        <v/>
      </c>
      <c r="V169">
        <f>HYPERLINK("https://klasma.github.io/Logging_UPPVIDINGE/klagomål/A 57999-2022.docx", "A 57999-2022")</f>
        <v/>
      </c>
      <c r="W169">
        <f>HYPERLINK("https://klasma.github.io/Logging_UPPVIDINGE/klagomålsmail/A 57999-2022.docx", "A 57999-2022")</f>
        <v/>
      </c>
      <c r="X169">
        <f>HYPERLINK("https://klasma.github.io/Logging_UPPVIDINGE/tillsyn/A 57999-2022.docx", "A 57999-2022")</f>
        <v/>
      </c>
      <c r="Y169">
        <f>HYPERLINK("https://klasma.github.io/Logging_UPPVIDINGE/tillsynsmail/A 57999-2022.docx", "A 57999-2022")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45189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205-2023.xlsx", "A 205-2023")</f>
        <v/>
      </c>
      <c r="T170">
        <f>HYPERLINK("https://klasma.github.io/Logging_LJUNGBY/kartor/A 205-2023.png", "A 205-2023")</f>
        <v/>
      </c>
      <c r="V170">
        <f>HYPERLINK("https://klasma.github.io/Logging_LJUNGBY/klagomål/A 205-2023.docx", "A 205-2023")</f>
        <v/>
      </c>
      <c r="W170">
        <f>HYPERLINK("https://klasma.github.io/Logging_LJUNGBY/klagomålsmail/A 205-2023.docx", "A 205-2023")</f>
        <v/>
      </c>
      <c r="X170">
        <f>HYPERLINK("https://klasma.github.io/Logging_LJUNGBY/tillsyn/A 205-2023.docx", "A 205-2023")</f>
        <v/>
      </c>
      <c r="Y170">
        <f>HYPERLINK("https://klasma.github.io/Logging_LJUNGBY/tillsynsmail/A 205-2023.docx", "A 205-2023")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45189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486-2023.xlsx", "A 486-2023")</f>
        <v/>
      </c>
      <c r="T171">
        <f>HYPERLINK("https://klasma.github.io/Logging_VAXJO/kartor/A 486-2023.png", "A 486-2023")</f>
        <v/>
      </c>
      <c r="V171">
        <f>HYPERLINK("https://klasma.github.io/Logging_VAXJO/klagomål/A 486-2023.docx", "A 486-2023")</f>
        <v/>
      </c>
      <c r="W171">
        <f>HYPERLINK("https://klasma.github.io/Logging_VAXJO/klagomålsmail/A 486-2023.docx", "A 486-2023")</f>
        <v/>
      </c>
      <c r="X171">
        <f>HYPERLINK("https://klasma.github.io/Logging_VAXJO/tillsyn/A 486-2023.docx", "A 486-2023")</f>
        <v/>
      </c>
      <c r="Y171">
        <f>HYPERLINK("https://klasma.github.io/Logging_VAXJO/tillsynsmail/A 486-2023.docx", "A 486-2023")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45189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3677-2023.xlsx", "A 3677-2023")</f>
        <v/>
      </c>
      <c r="T172">
        <f>HYPERLINK("https://klasma.github.io/Logging_UPPVIDINGE/kartor/A 3677-2023.png", "A 3677-2023")</f>
        <v/>
      </c>
      <c r="V172">
        <f>HYPERLINK("https://klasma.github.io/Logging_UPPVIDINGE/klagomål/A 3677-2023.docx", "A 3677-2023")</f>
        <v/>
      </c>
      <c r="W172">
        <f>HYPERLINK("https://klasma.github.io/Logging_UPPVIDINGE/klagomålsmail/A 3677-2023.docx", "A 3677-2023")</f>
        <v/>
      </c>
      <c r="X172">
        <f>HYPERLINK("https://klasma.github.io/Logging_UPPVIDINGE/tillsyn/A 3677-2023.docx", "A 3677-2023")</f>
        <v/>
      </c>
      <c r="Y172">
        <f>HYPERLINK("https://klasma.github.io/Logging_UPPVIDINGE/tillsynsmail/A 3677-2023.docx", "A 3677-2023")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45189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9825-2023.xlsx", "A 9825-2023")</f>
        <v/>
      </c>
      <c r="T173">
        <f>HYPERLINK("https://klasma.github.io/Logging_TINGSRYD/kartor/A 9825-2023.png", "A 9825-2023")</f>
        <v/>
      </c>
      <c r="V173">
        <f>HYPERLINK("https://klasma.github.io/Logging_TINGSRYD/klagomål/A 9825-2023.docx", "A 9825-2023")</f>
        <v/>
      </c>
      <c r="W173">
        <f>HYPERLINK("https://klasma.github.io/Logging_TINGSRYD/klagomålsmail/A 9825-2023.docx", "A 9825-2023")</f>
        <v/>
      </c>
      <c r="X173">
        <f>HYPERLINK("https://klasma.github.io/Logging_TINGSRYD/tillsyn/A 9825-2023.docx", "A 9825-2023")</f>
        <v/>
      </c>
      <c r="Y173">
        <f>HYPERLINK("https://klasma.github.io/Logging_TINGSRYD/tillsynsmail/A 9825-2023.docx", "A 9825-2023")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45189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9911-2023.xlsx", "A 9911-2023")</f>
        <v/>
      </c>
      <c r="T174">
        <f>HYPERLINK("https://klasma.github.io/Logging_LJUNGBY/kartor/A 9911-2023.png", "A 9911-2023")</f>
        <v/>
      </c>
      <c r="V174">
        <f>HYPERLINK("https://klasma.github.io/Logging_LJUNGBY/klagomål/A 9911-2023.docx", "A 9911-2023")</f>
        <v/>
      </c>
      <c r="W174">
        <f>HYPERLINK("https://klasma.github.io/Logging_LJUNGBY/klagomålsmail/A 9911-2023.docx", "A 9911-2023")</f>
        <v/>
      </c>
      <c r="X174">
        <f>HYPERLINK("https://klasma.github.io/Logging_LJUNGBY/tillsyn/A 9911-2023.docx", "A 9911-2023")</f>
        <v/>
      </c>
      <c r="Y174">
        <f>HYPERLINK("https://klasma.github.io/Logging_LJUNGBY/tillsynsmail/A 9911-2023.docx", "A 9911-2023")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45189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12184-2023.xlsx", "A 12184-2023")</f>
        <v/>
      </c>
      <c r="T175">
        <f>HYPERLINK("https://klasma.github.io/Logging_UPPVIDINGE/kartor/A 12184-2023.png", "A 12184-2023")</f>
        <v/>
      </c>
      <c r="V175">
        <f>HYPERLINK("https://klasma.github.io/Logging_UPPVIDINGE/klagomål/A 12184-2023.docx", "A 12184-2023")</f>
        <v/>
      </c>
      <c r="W175">
        <f>HYPERLINK("https://klasma.github.io/Logging_UPPVIDINGE/klagomålsmail/A 12184-2023.docx", "A 12184-2023")</f>
        <v/>
      </c>
      <c r="X175">
        <f>HYPERLINK("https://klasma.github.io/Logging_UPPVIDINGE/tillsyn/A 12184-2023.docx", "A 12184-2023")</f>
        <v/>
      </c>
      <c r="Y175">
        <f>HYPERLINK("https://klasma.github.io/Logging_UPPVIDINGE/tillsynsmail/A 12184-2023.docx", "A 12184-2023")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45189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13460-2023.xlsx", "A 13460-2023")</f>
        <v/>
      </c>
      <c r="T176">
        <f>HYPERLINK("https://klasma.github.io/Logging_LJUNGBY/kartor/A 13460-2023.png", "A 13460-2023")</f>
        <v/>
      </c>
      <c r="V176">
        <f>HYPERLINK("https://klasma.github.io/Logging_LJUNGBY/klagomål/A 13460-2023.docx", "A 13460-2023")</f>
        <v/>
      </c>
      <c r="W176">
        <f>HYPERLINK("https://klasma.github.io/Logging_LJUNGBY/klagomålsmail/A 13460-2023.docx", "A 13460-2023")</f>
        <v/>
      </c>
      <c r="X176">
        <f>HYPERLINK("https://klasma.github.io/Logging_LJUNGBY/tillsyn/A 13460-2023.docx", "A 13460-2023")</f>
        <v/>
      </c>
      <c r="Y176">
        <f>HYPERLINK("https://klasma.github.io/Logging_LJUNGBY/tillsynsmail/A 13460-2023.docx", "A 13460-2023")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45189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18430-2023.xlsx", "A 18430-2023")</f>
        <v/>
      </c>
      <c r="T177">
        <f>HYPERLINK("https://klasma.github.io/Logging_LJUNGBY/kartor/A 18430-2023.png", "A 18430-2023")</f>
        <v/>
      </c>
      <c r="U177">
        <f>HYPERLINK("https://klasma.github.io/Logging_LJUNGBY/knärot/A 18430-2023.png", "A 18430-2023")</f>
        <v/>
      </c>
      <c r="V177">
        <f>HYPERLINK("https://klasma.github.io/Logging_LJUNGBY/klagomål/A 18430-2023.docx", "A 18430-2023")</f>
        <v/>
      </c>
      <c r="W177">
        <f>HYPERLINK("https://klasma.github.io/Logging_LJUNGBY/klagomålsmail/A 18430-2023.docx", "A 18430-2023")</f>
        <v/>
      </c>
      <c r="X177">
        <f>HYPERLINK("https://klasma.github.io/Logging_LJUNGBY/tillsyn/A 18430-2023.docx", "A 18430-2023")</f>
        <v/>
      </c>
      <c r="Y177">
        <f>HYPERLINK("https://klasma.github.io/Logging_LJUNGBY/tillsynsmail/A 18430-2023.docx", "A 18430-2023")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45189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25295-2023.xlsx", "A 25295-2023")</f>
        <v/>
      </c>
      <c r="T178">
        <f>HYPERLINK("https://klasma.github.io/Logging_LJUNGBY/kartor/A 25295-2023.png", "A 25295-2023")</f>
        <v/>
      </c>
      <c r="V178">
        <f>HYPERLINK("https://klasma.github.io/Logging_LJUNGBY/klagomål/A 25295-2023.docx", "A 25295-2023")</f>
        <v/>
      </c>
      <c r="W178">
        <f>HYPERLINK("https://klasma.github.io/Logging_LJUNGBY/klagomålsmail/A 25295-2023.docx", "A 25295-2023")</f>
        <v/>
      </c>
      <c r="X178">
        <f>HYPERLINK("https://klasma.github.io/Logging_LJUNGBY/tillsyn/A 25295-2023.docx", "A 25295-2023")</f>
        <v/>
      </c>
      <c r="Y178">
        <f>HYPERLINK("https://klasma.github.io/Logging_LJUNGBY/tillsynsmail/A 25295-2023.docx", "A 25295-2023")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45189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31667-2023.xlsx", "A 31667-2023")</f>
        <v/>
      </c>
      <c r="T179">
        <f>HYPERLINK("https://klasma.github.io/Logging_VAXJO/kartor/A 31667-2023.png", "A 31667-2023")</f>
        <v/>
      </c>
      <c r="V179">
        <f>HYPERLINK("https://klasma.github.io/Logging_VAXJO/klagomål/A 31667-2023.docx", "A 31667-2023")</f>
        <v/>
      </c>
      <c r="W179">
        <f>HYPERLINK("https://klasma.github.io/Logging_VAXJO/klagomålsmail/A 31667-2023.docx", "A 31667-2023")</f>
        <v/>
      </c>
      <c r="X179">
        <f>HYPERLINK("https://klasma.github.io/Logging_VAXJO/tillsyn/A 31667-2023.docx", "A 31667-2023")</f>
        <v/>
      </c>
      <c r="Y179">
        <f>HYPERLINK("https://klasma.github.io/Logging_VAXJO/tillsynsmail/A 31667-2023.docx", "A 31667-2023")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45189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29270-2023.xlsx", "A 29270-2023")</f>
        <v/>
      </c>
      <c r="T180">
        <f>HYPERLINK("https://klasma.github.io/Logging_LJUNGBY/kartor/A 29270-2023.png", "A 29270-2023")</f>
        <v/>
      </c>
      <c r="V180">
        <f>HYPERLINK("https://klasma.github.io/Logging_LJUNGBY/klagomål/A 29270-2023.docx", "A 29270-2023")</f>
        <v/>
      </c>
      <c r="W180">
        <f>HYPERLINK("https://klasma.github.io/Logging_LJUNGBY/klagomålsmail/A 29270-2023.docx", "A 29270-2023")</f>
        <v/>
      </c>
      <c r="X180">
        <f>HYPERLINK("https://klasma.github.io/Logging_LJUNGBY/tillsyn/A 29270-2023.docx", "A 29270-2023")</f>
        <v/>
      </c>
      <c r="Y180">
        <f>HYPERLINK("https://klasma.github.io/Logging_LJUNGBY/tillsynsmail/A 29270-2023.docx", "A 29270-2023")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45189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31848-2023.xlsx", "A 31848-2023")</f>
        <v/>
      </c>
      <c r="T181">
        <f>HYPERLINK("https://klasma.github.io/Logging_ALVESTA/kartor/A 31848-2023.png", "A 31848-2023")</f>
        <v/>
      </c>
      <c r="V181">
        <f>HYPERLINK("https://klasma.github.io/Logging_ALVESTA/klagomål/A 31848-2023.docx", "A 31848-2023")</f>
        <v/>
      </c>
      <c r="W181">
        <f>HYPERLINK("https://klasma.github.io/Logging_ALVESTA/klagomålsmail/A 31848-2023.docx", "A 31848-2023")</f>
        <v/>
      </c>
      <c r="X181">
        <f>HYPERLINK("https://klasma.github.io/Logging_ALVESTA/tillsyn/A 31848-2023.docx", "A 31848-2023")</f>
        <v/>
      </c>
      <c r="Y181">
        <f>HYPERLINK("https://klasma.github.io/Logging_ALVESTA/tillsynsmail/A 31848-2023.docx", "A 31848-2023")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45189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30359-2023.xlsx", "A 30359-2023")</f>
        <v/>
      </c>
      <c r="T182">
        <f>HYPERLINK("https://klasma.github.io/Logging_LJUNGBY/kartor/A 30359-2023.png", "A 30359-2023")</f>
        <v/>
      </c>
      <c r="V182">
        <f>HYPERLINK("https://klasma.github.io/Logging_LJUNGBY/klagomål/A 30359-2023.docx", "A 30359-2023")</f>
        <v/>
      </c>
      <c r="W182">
        <f>HYPERLINK("https://klasma.github.io/Logging_LJUNGBY/klagomålsmail/A 30359-2023.docx", "A 30359-2023")</f>
        <v/>
      </c>
      <c r="X182">
        <f>HYPERLINK("https://klasma.github.io/Logging_LJUNGBY/tillsyn/A 30359-2023.docx", "A 30359-2023")</f>
        <v/>
      </c>
      <c r="Y182">
        <f>HYPERLINK("https://klasma.github.io/Logging_LJUNGBY/tillsynsmail/A 30359-2023.docx", "A 30359-2023")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45189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37950-2023.xlsx", "A 37950-2023")</f>
        <v/>
      </c>
      <c r="T183">
        <f>HYPERLINK("https://klasma.github.io/Logging_ALVESTA/kartor/A 37950-2023.png", "A 37950-2023")</f>
        <v/>
      </c>
      <c r="V183">
        <f>HYPERLINK("https://klasma.github.io/Logging_ALVESTA/klagomål/A 37950-2023.docx", "A 37950-2023")</f>
        <v/>
      </c>
      <c r="W183">
        <f>HYPERLINK("https://klasma.github.io/Logging_ALVESTA/klagomålsmail/A 37950-2023.docx", "A 37950-2023")</f>
        <v/>
      </c>
      <c r="X183">
        <f>HYPERLINK("https://klasma.github.io/Logging_ALVESTA/tillsyn/A 37950-2023.docx", "A 37950-2023")</f>
        <v/>
      </c>
      <c r="Y183">
        <f>HYPERLINK("https://klasma.github.io/Logging_ALVESTA/tillsynsmail/A 37950-2023.docx", "A 37950-2023")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45189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45189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45189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45189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45189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45189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45189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45189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45189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45189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45189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45189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45189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45189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45189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45189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45189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45189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45189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45189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45189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45189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45189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45189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45189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45189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45189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45189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45189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45189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45189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45189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45189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45189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45189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45189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45189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45189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45189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45189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45189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45189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45189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45189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45189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45189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45189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45189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45189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45189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45189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45189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45189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45189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45189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45189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45189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45189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45189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45189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45189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45189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45189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45189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45189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45189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45189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45189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45189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45189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45189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45189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45189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45189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45189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45189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45189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45189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45189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45189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45189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45189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45189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45189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45189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45189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45189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45189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45189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45189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45189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45189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45189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45189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45189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45189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45189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45189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45189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45189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45189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45189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45189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45189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45189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45189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45189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45189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45189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45189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45189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45189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45189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45189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45189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45189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45189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45189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45189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45189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45189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45189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45189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45189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45189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45189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45189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45189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45189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45189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45189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45189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45189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45189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45189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45189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45189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45189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45189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45189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45189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45189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45189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45189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45189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45189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45189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45189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45189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45189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45189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45189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45189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45189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45189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45189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45189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45189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45189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45189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45189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45189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45189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45189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45189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45189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45189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45189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45189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45189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45189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45189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45189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45189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45189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45189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45189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45189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45189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45189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45189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45189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45189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45189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45189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45189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45189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45189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45189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45189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45189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45189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45189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45189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45189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45189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45189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45189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45189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45189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45189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45189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45189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45189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45189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45189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45189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45189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45189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45189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45189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45189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45189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45189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45189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45189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45189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45189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45189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45189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45189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45189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45189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45189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45189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45189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45189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45189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45189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45189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45189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45189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45189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45189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45189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45189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45189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45189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45189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45189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45189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45189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45189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45189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45189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45189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45189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45189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45189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45189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45189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45189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45189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45189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45189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45189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45189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45189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45189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45189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45189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45189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45189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45189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45189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45189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45189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45189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45189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45189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45189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45189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45189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45189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45189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45189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45189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45189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45189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45189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45189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45189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45189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45189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45189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45189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45189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45189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45189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45189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45189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45189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45189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45189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45189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45189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45189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45189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45189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45189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45189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45189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45189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45189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45189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45189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45189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45189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45189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45189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45189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45189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45189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45189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45189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45189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45189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45189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45189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45189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45189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45189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45189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45189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45189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45189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45189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45189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45189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45189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45189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45189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45189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45189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45189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45189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45189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45189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45189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45189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45189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45189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45189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45189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45189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45189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45189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45189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45189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45189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45189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45189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45189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45189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45189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45189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45189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45189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45189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45189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45189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45189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45189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45189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45189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45189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45189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45189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45189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45189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45189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45189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45189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45189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45189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45189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45189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45189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45189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45189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45189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45189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45189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45189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45189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45189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45189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45189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45189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45189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45189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45189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45189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45189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45189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45189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45189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45189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45189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45189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45189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45189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45189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45189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45189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45189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45189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45189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45189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45189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45189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45189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45189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45189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45189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45189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45189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45189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45189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45189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45189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45189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45189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45189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45189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45189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45189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45189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45189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45189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45189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45189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45189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45189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45189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45189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45189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45189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45189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45189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45189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45189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45189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45189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45189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45189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45189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45189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45189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45189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45189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45189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45189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45189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45189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45189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45189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45189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45189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70293-2018.png", "A 70293-2018")</f>
        <v/>
      </c>
      <c r="V643">
        <f>HYPERLINK("https://klasma.github.io/Logging_UPPVIDINGE/klagomål/A 70293-2018.docx", "A 70293-2018")</f>
        <v/>
      </c>
      <c r="W643">
        <f>HYPERLINK("https://klasma.github.io/Logging_UPPVIDINGE/klagomålsmail/A 70293-2018.docx", "A 70293-2018")</f>
        <v/>
      </c>
      <c r="X643">
        <f>HYPERLINK("https://klasma.github.io/Logging_UPPVIDINGE/tillsyn/A 70293-2018.docx", "A 70293-2018")</f>
        <v/>
      </c>
      <c r="Y643">
        <f>HYPERLINK("https://klasma.github.io/Logging_UPPVIDINGE/tillsynsmail/A 70293-2018.docx", "A 70293-2018")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45189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45189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45189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45189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45189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45189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45189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45189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45189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45189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45189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45189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45189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45189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45189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45189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45189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45189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45189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45189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45189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45189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45189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45189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45189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45189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45189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45189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45189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45189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45189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45189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45189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45189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45189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45189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45189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45189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45189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45189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45189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45189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45189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45189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45189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45189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45189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45189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45189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45189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45189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45189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45189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45189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45189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45189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45189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45189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45189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45189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45189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45189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45189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45189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45189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45189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45189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45189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45189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45189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45189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45189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45189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45189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45189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45189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45189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45189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45189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45189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45189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45189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45189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45189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45189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45189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45189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45189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45189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45189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45189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45189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45189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45189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45189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45189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45189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45189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45189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45189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45189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45189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45189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45189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45189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45189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45189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45189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45189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45189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45189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45189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45189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45189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45189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45189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45189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45189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45189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45189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45189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45189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45189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45189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45189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45189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45189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45189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45189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45189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45189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45189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45189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45189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45189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45189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45189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45189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45189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45189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45189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45189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45189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45189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45189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45189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45189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45189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45189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45189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45189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45189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45189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45189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45189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45189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45189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45189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45189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45189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45189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45189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45189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45189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45189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45189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45189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45189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45189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45189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45189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45189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45189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45189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45189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45189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45189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45189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45189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45189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45189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45189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45189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45189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45189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45189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45189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45189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45189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45189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45189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45189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45189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45189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45189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45189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45189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45189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45189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45189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45189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45189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45189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45189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45189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45189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45189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45189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45189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45189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45189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45189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45189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45189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45189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45189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45189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45189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45189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45189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45189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45189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45189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45189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45189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45189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45189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45189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45189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45189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45189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45189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45189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45189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45189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45189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45189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45189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45189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45189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45189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45189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45189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45189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45189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45189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45189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45189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45189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45189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45189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45189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45189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45189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45189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45189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45189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45189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45189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45189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45189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45189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45189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45189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45189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45189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45189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45189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45189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45189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45189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45189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45189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45189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45189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45189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45189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45189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45189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45189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45189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45189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45189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45189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45189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45189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45189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45189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45189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45189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45189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45189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45189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45189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45189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45189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45189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45189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45189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45189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45189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45189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45189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45189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45189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45189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45189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45189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45189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45189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45189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45189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45189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45189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45189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45189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45189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45189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45189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45189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45189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45189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45189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45189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45189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45189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45189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45189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45189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45189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45189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45189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45189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45189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45189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45189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45189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45189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45189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45189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45189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45189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45189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45189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45189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45189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45189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45189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45189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45189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45189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45189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45189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45189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45189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45189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45189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45189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45189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45189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45189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45189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45189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45189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45189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45189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45189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45189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45189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45189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45189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45189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45189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45189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45189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45189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45189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45189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45189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45189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45189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45189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45189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45189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45189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45189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45189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45189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45189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45189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45189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45189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45189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45189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45189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45189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45189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45189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45189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45189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45189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45189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45189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45189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45189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45189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45189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45189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45189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45189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45189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45189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45189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45189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45189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45189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45189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45189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45189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45189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45189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45189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45189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45189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45189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45189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45189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45189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45189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45189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45189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45189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45189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45189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45189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45189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45189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45189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45189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45189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45189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45189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45189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45189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45189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45189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45189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45189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45189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45189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45189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45189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45189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45189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45189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45189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45189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45189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45189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45189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45189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45189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45189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45189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45189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45189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45189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45189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45189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45189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45189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45189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45189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45189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45189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45189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45189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45189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45189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45189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45189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45189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45189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45189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45189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45189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45189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45189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45189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45189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45189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45189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45189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45189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45189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45189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45189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45189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45189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45189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45189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45189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45189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45189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45189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45189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45189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45189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45189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45189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45189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45189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45189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45189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45189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45189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45189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45189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45189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45189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45189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45189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45189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45189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45189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45189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45189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45189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45189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45189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45189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45189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45189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45189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45189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45189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45189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45189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45189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45189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45189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45189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45189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45189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45189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45189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45189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45189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45189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45189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45189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45189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45189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45189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45189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45189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45189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45189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45189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45189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45189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45189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45189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45189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45189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45189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45189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45189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45189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45189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45189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45189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45189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45189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45189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45189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45189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45189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45189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45189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45189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45189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45189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45189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45189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45189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45189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45189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45189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45189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45189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45189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45189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45189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45189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45189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45189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45189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45189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45189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45189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45189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45189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45189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45189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45189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45189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45189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45189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45189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45189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45189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45189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45189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45189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45189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45189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45189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45189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45189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45189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45189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45189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45189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45189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45189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45189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45189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45189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45189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45189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45189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45189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45189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45189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45189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45189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45189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45189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45189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45189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45189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45189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45189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45189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45189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45189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45189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45189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45189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45189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45189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45189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45189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45189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45189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45189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45189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45189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45189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45189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45189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45189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45189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45189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45189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45189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45189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45189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45189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45189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45189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45189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45189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45189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45189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45189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45189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45189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45189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45189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45189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45189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45189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45189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45189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45189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45189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45189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45189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45189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45189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45189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45189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45189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45189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45189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45189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45189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45189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45189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45189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45189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45189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45189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45189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45189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45189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45189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45189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45189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45189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45189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45189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45189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45189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45189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45189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45189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45189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45189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45189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45189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45189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45189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45189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45189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45189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45189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45189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45189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45189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45189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45189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45189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45189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45189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45189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45189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45189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45189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45189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45189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45189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45189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45189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45189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45189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45189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45189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45189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45189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45189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45189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45189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45189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45189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45189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45189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45189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45189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45189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45189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45189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45189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45189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45189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45189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45189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45189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45189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45189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45189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45189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45189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45189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45189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45189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45189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45189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45189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45189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45189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45189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45189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45189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45189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45189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45189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45189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45189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45189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45189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45189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45189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45189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45189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45189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45189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45189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45189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45189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45189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45189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45189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45189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45189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45189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45189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45189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45189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45189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45189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45189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45189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45189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45189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45189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45189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45189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45189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45189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45189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45189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45189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45189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45189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45189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45189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45189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45189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45189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45189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45189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45189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45189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45189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45189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45189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45189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45189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45189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45189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45189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45189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45189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45189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45189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45189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45189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45189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45189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45189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45189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45189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45189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45189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45189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45189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45189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45189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45189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45189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45189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45189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45189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45189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45189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45189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45189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45189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45189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45189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45189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45189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45189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45189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45189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45189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45189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45189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45189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45189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45189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45189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45189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45189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45189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45189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45189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45189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45189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45189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45189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45189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45189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45189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45189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45189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45189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45189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45189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45189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45189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45189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45189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45189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45189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45189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45189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45189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45189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45189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45189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45189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45189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45189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45189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45189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45189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45189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45189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45189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45189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45189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45189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45189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45189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45189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45189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45189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45189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45189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45189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45189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45189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45189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45189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45189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45189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45189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45189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45189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45189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45189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45189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45189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45189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45189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45189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45189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45189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45189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45189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45189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45189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45189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45189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45189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45189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45189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45189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45189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45189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45189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45189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45189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45189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45189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45189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45189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45189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45189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45189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45189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45189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45189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45189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45189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45189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45189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45189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45189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45189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45189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45189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45189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45189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45189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45189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45189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45189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45189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45189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45189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45189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45189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45189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45189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45189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45189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45189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45189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45189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45189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45189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45189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45189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45189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45189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45189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45189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45189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45189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45189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45189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45189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45189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45189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45189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45189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45189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45189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45189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45189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45189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45189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45189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45189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45189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45189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45189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45189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45189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45189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45189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45189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45189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45189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45189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45189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45189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45189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45189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45189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45189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45189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45189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45189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45189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45189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45189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45189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45189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45189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45189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45189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45189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45189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45189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45189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45189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45189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45189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45189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45189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45189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45189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45189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45189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45189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45189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45189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45189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45189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45189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45189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45189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45189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45189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45189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45189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45189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45189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45189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45189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45189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45189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45189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45189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45189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45189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45189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45189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45189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45189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45189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45189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45189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45189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45189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45189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45189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45189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45189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45189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45189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45189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45189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45189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45189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45189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45189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45189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45189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45189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45189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45189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45189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45189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45189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45189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45189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45189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45189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45189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45189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45189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45189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45189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45189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45189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45189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45189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45189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45189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45189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45189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45189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45189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45189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45189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45189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45189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45189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45189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45189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45189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45189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45189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45189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45189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45189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45189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45189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45189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45189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45189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45189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45189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45189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45189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45189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45189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45189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45189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45189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45189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45189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45189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45189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45189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45189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45189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45189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45189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45189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45189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45189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45189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45189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45189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45189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45189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45189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45189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45189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45189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45189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45189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45189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45189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45189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45189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45189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45189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45189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45189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45189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45189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45189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45189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45189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45189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45189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45189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45189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45189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45189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45189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45189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45189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45189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45189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45189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45189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45189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45189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45189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45189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45189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45189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45189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45189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45189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45189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45189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45189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45189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45189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45189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45189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45189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45189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45189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45189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45189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45189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45189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45189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45189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45189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45189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45189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45189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45189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45189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45189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45189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45189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45189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45189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45189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45189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45189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45189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45189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45189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45189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45189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45189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45189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45189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45189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45189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45189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45189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45189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45189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45189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45189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45189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45189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45189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45189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45189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45189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45189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45189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45189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45189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45189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45189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45189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45189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45189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45189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45189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45189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45189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45189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45189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45189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45189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45189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45189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45189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45189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45189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45189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45189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45189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45189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45189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45189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45189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45189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45189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45189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45189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45189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45189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45189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45189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45189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45189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45189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45189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45189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45189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45189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45189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45189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45189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45189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45189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45189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45189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45189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45189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45189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45189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45189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45189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45189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45189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45189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45189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45189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45189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45189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45189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45189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45189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45189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45189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45189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45189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45189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45189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45189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45189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45189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45189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45189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45189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45189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45189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45189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45189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45189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45189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45189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45189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45189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45189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45189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45189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45189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45189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45189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45189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45189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45189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45189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45189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45189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45189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45189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45189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45189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45189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45189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45189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45189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45189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45189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45189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45189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45189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45189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45189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45189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45189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45189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45189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45189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45189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45189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45189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45189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45189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45189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45189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45189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45189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45189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45189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45189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45189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45189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45189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45189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45189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45189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45189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45189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45189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45189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45189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45189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45189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45189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45189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45189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45189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45189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45189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45189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45189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45189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45189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45189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45189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45189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45189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45189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45189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45189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45189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45189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45189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45189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45189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45189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45189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45189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45189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45189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45189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45189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45189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45189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45189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45189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45189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45189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45189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45189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45189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45189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45189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45189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45189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45189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45189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45189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45189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45189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45189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45189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45189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45189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45189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45189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45189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45189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45189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45189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45189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45189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45189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45189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45189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45189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45189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45189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45189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45189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45189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45189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45189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45189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45189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45189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45189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45189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45189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45189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45189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45189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45189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45189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45189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45189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45189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45189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45189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45189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45189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45189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45189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45189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45189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45189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45189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45189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45189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45189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45189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45189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45189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45189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45189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45189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45189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45189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45189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45189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45189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45189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45189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45189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45189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45189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45189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45189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45189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45189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45189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45189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45189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45189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45189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45189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45189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45189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45189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45189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45189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45189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45189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45189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45189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45189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45189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45189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45189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45189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45189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45189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45189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45189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45189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45189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45189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45189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45189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45189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45189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45189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45189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45189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45189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45189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45189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45189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45189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45189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45189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45189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45189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45189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45189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45189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45189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45189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45189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45189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45189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45189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45189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45189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45189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45189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45189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45189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45189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45189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45189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45189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45189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45189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45189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45189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45189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45189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45189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45189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45189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45189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45189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45189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45189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45189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45189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45189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45189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45189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45189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45189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45189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45189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45189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45189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45189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45189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45189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45189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45189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45189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45189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45189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45189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45189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45189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45189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45189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45189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45189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45189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45189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45189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45189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45189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45189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45189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45189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45189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45189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45189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45189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45189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45189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45189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45189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45189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45189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45189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45189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45189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45189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45189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45189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45189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45189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45189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45189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45189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45189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45189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45189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45189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45189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45189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45189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45189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45189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45189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45189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45189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45189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45189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45189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45189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45189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45189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45189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45189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45189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45189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45189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45189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45189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45189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45189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45189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45189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45189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45189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45189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45189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45189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45189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45189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45189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45189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45189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45189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45189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45189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45189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45189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45189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45189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45189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45189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45189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45189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45189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45189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45189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45189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45189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45189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45189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45189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45189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45189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45189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45189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45189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45189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45189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45189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45189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45189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45189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45189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45189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45189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45189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45189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45189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45189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45189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45189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45189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45189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45189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45189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45189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45189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45189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45189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45189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45189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45189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45189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45189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45189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45189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45189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45189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45189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45189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45189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45189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45189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45189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45189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45189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45189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45189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45189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45189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45189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45189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45189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45189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45189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45189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45189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45189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45189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45189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45189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45189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45189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45189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45189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45189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45189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45189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45189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45189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45189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45189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45189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45189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45189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45189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45189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45189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45189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45189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45189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45189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45189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45189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45189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45189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45189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45189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45189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45189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45189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45189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45189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45189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45189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45189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45189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45189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45189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45189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45189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45189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45189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45189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45189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45189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45189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45189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45189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45189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45189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45189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45189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45189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45189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45189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45189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45189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45189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45189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45189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45189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45189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45189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45189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45189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45189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45189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45189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45189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45189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45189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45189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45189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45189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45189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45189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45189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45189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45189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45189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45189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45189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45189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45189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45189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45189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45189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45189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45189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45189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45189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45189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45189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45189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45189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45189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45189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45189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45189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45189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45189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45189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45189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45189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45189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45189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45189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45189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45189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45189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45189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45189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45189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45189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45189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45189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45189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45189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45189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45189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45189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45189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45189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45189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45189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45189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45189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45189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45189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45189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45189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45189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45189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45189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45189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45189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45189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45189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45189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45189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45189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45189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45189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45189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45189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45189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45189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45189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45189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45189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45189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45189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45189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45189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45189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45189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45189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45189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45189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45189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45189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45189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45189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45189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45189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45189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45189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45189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45189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45189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45189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45189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45189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45189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45189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45189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45189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45189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45189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45189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45189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45189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45189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45189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45189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45189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45189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45189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45189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45189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45189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45189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45189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45189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45189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45189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45189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45189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45189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45189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45189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45189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45189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45189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45189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45189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45189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45189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45189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45189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45189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45189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45189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45189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45189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45189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45189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45189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45189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45189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45189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45189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45189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45189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45189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45189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45189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45189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45189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45189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45189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45189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45189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45189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45189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45189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45189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45189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45189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45189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45189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45189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45189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45189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45189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45189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45189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45189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45189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45189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45189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45189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45189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45189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45189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45189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45189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45189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45189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45189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45189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45189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45189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45189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45189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45189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45189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45189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45189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45189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45189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45189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45189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45189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45189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45189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45189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45189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45189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45189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45189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45189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45189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45189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45189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45189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45189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45189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45189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45189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45189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45189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45189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45189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45189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45189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45189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45189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45189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45189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45189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45189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45189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45189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45189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45189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45189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45189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45189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45189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45189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45189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45189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45189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45189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45189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45189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45189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45189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45189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45189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45189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45189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45189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45189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45189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45189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45189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45189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45189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45189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45189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45189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45189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45189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45189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45189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45189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45189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45189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45189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45189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45189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45189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45189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45189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45189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45189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45189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45189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47977-2020.png", "A 47977-2020")</f>
        <v/>
      </c>
      <c r="V2780">
        <f>HYPERLINK("https://klasma.github.io/Logging_UPPVIDINGE/klagomål/A 47977-2020.docx", "A 47977-2020")</f>
        <v/>
      </c>
      <c r="W2780">
        <f>HYPERLINK("https://klasma.github.io/Logging_UPPVIDINGE/klagomålsmail/A 47977-2020.docx", "A 47977-2020")</f>
        <v/>
      </c>
      <c r="X2780">
        <f>HYPERLINK("https://klasma.github.io/Logging_UPPVIDINGE/tillsyn/A 47977-2020.docx", "A 47977-2020")</f>
        <v/>
      </c>
      <c r="Y2780">
        <f>HYPERLINK("https://klasma.github.io/Logging_UPPVIDINGE/tillsynsmail/A 47977-2020.docx", "A 47977-2020")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45189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45189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45189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45189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45189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45189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45189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45189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45189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45189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45189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45189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45189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45189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45189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45189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45189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45189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45189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45189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45189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45189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45189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45189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45189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45189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45189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45189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45189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45189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45189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45189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45189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45189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45189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45189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45189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45189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45189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45189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45189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45189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45189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45189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45189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45189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45189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45189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45189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45189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45189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45189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45189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45189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45189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45189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45189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45189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52770-2020.png", "A 52770-2020")</f>
        <v/>
      </c>
      <c r="V2838">
        <f>HYPERLINK("https://klasma.github.io/Logging_TINGSRYD/klagomål/A 52770-2020.docx", "A 52770-2020")</f>
        <v/>
      </c>
      <c r="W2838">
        <f>HYPERLINK("https://klasma.github.io/Logging_TINGSRYD/klagomålsmail/A 52770-2020.docx", "A 52770-2020")</f>
        <v/>
      </c>
      <c r="X2838">
        <f>HYPERLINK("https://klasma.github.io/Logging_TINGSRYD/tillsyn/A 52770-2020.docx", "A 52770-2020")</f>
        <v/>
      </c>
      <c r="Y2838">
        <f>HYPERLINK("https://klasma.github.io/Logging_TINGSRYD/tillsynsmail/A 52770-2020.docx", "A 52770-2020")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45189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45189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45189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45189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45189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45189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45189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45189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45189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45189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45189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45189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45189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45189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45189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45189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45189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45189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45189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45189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45189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45189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45189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45189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45189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45189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45189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45189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45189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45189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45189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45189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45189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45189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45189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45189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45189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45189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45189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45189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45189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45189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45189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45189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45189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45189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45189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45189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45189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45189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45189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45189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45189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45189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45189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45189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45189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45189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45189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45189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45189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45189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45189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45189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45189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45189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45189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45189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45189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45189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45189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45189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45189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45189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45189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45189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45189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45189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45189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45189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45189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45189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45189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45189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45189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45189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45189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45189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45189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45189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45189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45189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45189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45189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45189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45189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45189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45189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45189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45189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45189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45189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45189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45189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45189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45189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45189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45189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45189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45189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45189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45189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45189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45189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45189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45189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45189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45189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45189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45189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45189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45189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45189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45189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45189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45189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45189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45189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45189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45189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45189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45189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45189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45189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45189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45189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45189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45189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45189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45189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45189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45189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45189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45189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45189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45189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45189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45189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45189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45189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45189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45189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45189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45189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45189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45189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45189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45189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45189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45189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45189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45189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45189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45189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45189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45189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45189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45189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45189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45189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45189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45189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45189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45189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45189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45189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45189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45189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45189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45189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45189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45189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45189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45189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45189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45189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45189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45189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45189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45189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45189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45189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45189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45189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45189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45189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45189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45189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45189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45189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45189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45189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45189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45189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45189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45189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45189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45189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45189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45189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45189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45189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45189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45189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45189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45189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45189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45189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45189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45189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45189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45189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45189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45189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45189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45189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45189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45189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45189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45189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45189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45189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45189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45189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45189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45189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45189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45189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45189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45189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45189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45189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45189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45189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45189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45189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45189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45189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45189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45189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45189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45189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45189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45189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45189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45189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45189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45189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45189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45189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45189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45189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45189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45189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45189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45189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45189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45189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45189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45189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45189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45189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45189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45189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45189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45189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45189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45189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45189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45189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45189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45189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45189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45189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45189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45189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45189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45189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45189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45189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45189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45189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45189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45189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45189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45189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45189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45189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45189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45189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45189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45189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45189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45189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45189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45189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45189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45189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45189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45189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45189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45189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45189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45189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45189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45189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45189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45189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45189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45189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45189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45189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45189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45189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45189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45189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45189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45189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45189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45189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45189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45189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45189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45189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45189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45189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45189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45189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45189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45189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45189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45189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45189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45189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45189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45189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45189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45189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45189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45189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45189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45189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45189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45189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45189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45189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45189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45189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45189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45189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45189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45189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45189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45189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45189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45189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45189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45189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45189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45189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45189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45189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45189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45189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45189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45189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45189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45189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45189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45189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45189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45189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45189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45189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45189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45189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45189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45189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45189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45189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45189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45189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45189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45189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45189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45189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45189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45189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45189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45189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45189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45189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45189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45189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45189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45189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45189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45189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45189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45189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45189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45189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45189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45189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45189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45189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45189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45189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45189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45189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45189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45189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45189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45189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45189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45189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45189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45189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45189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45189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45189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45189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45189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45189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45189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45189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45189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45189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45189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45189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45189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45189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45189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45189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45189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45189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45189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45189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45189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45189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45189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45189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45189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45189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45189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45189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45189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45189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45189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45189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45189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45189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45189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45189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45189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45189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45189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45189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45189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45189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45189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45189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45189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45189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45189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45189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45189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45189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45189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45189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45189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45189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45189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45189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45189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45189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45189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45189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45189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45189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45189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45189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45189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45189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45189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45189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45189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45189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45189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45189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45189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45189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45189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45189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45189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45189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45189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45189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45189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45189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45189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45189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45189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45189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45189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45189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45189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45189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45189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45189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45189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45189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45189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45189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45189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45189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45189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45189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45189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45189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45189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45189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45189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45189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45189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45189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45189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45189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45189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45189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45189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45189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45189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45189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45189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45189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45189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45189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45189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45189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45189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45189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45189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45189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45189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45189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45189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45189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45189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45189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45189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45189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45189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45189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45189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45189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45189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45189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45189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45189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45189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45189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45189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45189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45189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45189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45189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45189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45189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45189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45189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45189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45189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45189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45189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45189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45189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45189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45189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45189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45189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45189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45189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45189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45189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45189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45189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45189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45189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45189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45189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45189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45189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45189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45189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45189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45189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45189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45189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45189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45189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45189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45189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45189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45189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45189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45189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45189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45189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45189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45189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45189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45189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45189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45189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45189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45189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45189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45189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45189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45189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45189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45189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45189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45189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45189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45189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45189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45189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45189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45189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45189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45189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45189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45189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45189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45189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45189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45189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45189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45189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45189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45189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45189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45189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45189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45189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45189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45189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45189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45189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45189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45189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45189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45189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45189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45189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45189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45189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45189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45189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45189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45189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45189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45189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45189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45189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45189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45189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45189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45189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45189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45189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45189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45189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45189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45189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45189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45189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45189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45189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45189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45189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45189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45189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45189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45189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45189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45189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45189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45189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45189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45189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45189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45189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45189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45189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45189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45189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45189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45189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45189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45189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45189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45189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45189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45189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45189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45189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45189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45189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45189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45189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45189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45189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45189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45189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45189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45189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45189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45189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45189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45189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45189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45189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45189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45189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45189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45189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45189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45189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45189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45189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45189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45189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45189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45189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45189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45189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45189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45189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45189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45189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45189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45189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45189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45189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45189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45189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45189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45189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45189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45189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45189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45189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45189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45189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45189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45189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45189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45189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45189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45189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45189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45189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45189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45189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45189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45189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45189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45189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45189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45189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45189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45189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45189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45189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45189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45189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45189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45189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45189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45189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45189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45189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45189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45189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45189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45189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45189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45189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45189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45189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45189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45189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45189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45189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45189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45189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45189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45189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45189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45189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45189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45189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45189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45189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45189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45189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45189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45189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45189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45189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45189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45189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45189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45189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45189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45189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45189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45189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45189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45189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45189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45189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45189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45189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45189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45189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45189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45189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45189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45189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45189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45189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45189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45189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45189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45189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45189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45189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45189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45189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45189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45189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45189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45189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45189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45189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45189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45189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45189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45189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45189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45189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45189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45189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45189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45189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45189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45189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45189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45189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45189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45189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45189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45189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45189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45189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45189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45189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45189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45189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45189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45189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45189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45189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45189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45189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45189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45189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45189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45189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45189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45189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45189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45189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45189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45189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45189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45189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45189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45189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45189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45189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45189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45189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45189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45189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45189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45189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45189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45189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45189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45189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45189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45189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45189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45189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45189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45189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45189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45189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45189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45189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45189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45189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45189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45189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45189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45189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45189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45189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45189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45189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45189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45189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45189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45189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45189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45189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45189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45189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45189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45189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45189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45189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45189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45189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45189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45189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45189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45189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45189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45189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45189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45189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45189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45189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45189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45189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45189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45189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45189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45189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45189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45189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45189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45189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45189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45189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45189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45189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45189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45189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45189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45189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45189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45189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45189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45189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45189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45189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45189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45189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45189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45189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45189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45189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45189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45189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45189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45189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45189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45189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45189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45189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45189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45189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45189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45189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45189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45189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45189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45189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45189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45189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45189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45189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45189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45189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45189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45189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45189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45189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45189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45189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45189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45189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45189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45189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45189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45189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45189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45189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45189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45189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45189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45189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45189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45189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45189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45189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45189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45189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45189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45189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45189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45189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45189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45189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45189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45189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45189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45189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45189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45189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45189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45189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45189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45189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45189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45189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45189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45189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45189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45189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45189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45189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45189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45189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45189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45189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45189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45189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45189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45189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45189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45189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45189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45189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45189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45189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45189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45189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45189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45189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45189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45189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45189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45189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45189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45189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45189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45189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45189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45189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45189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45189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45189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45189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45189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45189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45189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45189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45189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45189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45189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45189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45189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45189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45189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45189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45189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45189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45189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45189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45189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45189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45189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45189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45189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45189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45189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45189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45189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45189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45189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45189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45189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45189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45189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45189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45189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45189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45189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45189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45189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45189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45189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45189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45189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45189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45189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45189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45189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45189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45189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45189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45189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45189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45189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45189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45189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45189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45189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45189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45189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45189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45189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45189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45189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45189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45189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45189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45189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45189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45189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45189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45189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45189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45189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45189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45189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45189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45189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45189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45189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45189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45189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45189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45189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45189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45189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45189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45189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45189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45189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45189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45189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45189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45189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45189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45189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45189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45189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45189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45189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45189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45189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23013-2022.png", "A 23013-2022")</f>
        <v/>
      </c>
      <c r="V4028">
        <f>HYPERLINK("https://klasma.github.io/Logging_UPPVIDINGE/klagomål/A 23013-2022.docx", "A 23013-2022")</f>
        <v/>
      </c>
      <c r="W4028">
        <f>HYPERLINK("https://klasma.github.io/Logging_UPPVIDINGE/klagomålsmail/A 23013-2022.docx", "A 23013-2022")</f>
        <v/>
      </c>
      <c r="X4028">
        <f>HYPERLINK("https://klasma.github.io/Logging_UPPVIDINGE/tillsyn/A 23013-2022.docx", "A 23013-2022")</f>
        <v/>
      </c>
      <c r="Y4028">
        <f>HYPERLINK("https://klasma.github.io/Logging_UPPVIDINGE/tillsynsmail/A 23013-2022.docx", "A 23013-2022")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45189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45189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45189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45189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45189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45189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45189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45189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45189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45189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45189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45189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45189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45189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45189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45189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45189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45189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45189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45189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45189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45189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45189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45189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45189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45189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45189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45189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45189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45189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45189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45189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45189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45189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45189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45189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45189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45189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45189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45189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45189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45189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45189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45189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45189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45189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45189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45189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45189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45189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45189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45189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45189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45189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45189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45189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45189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45189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45189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45189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45189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45189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45189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45189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45189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45189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45189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45189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45189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45189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45189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45189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45189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45189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45189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45189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45189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45189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45189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45189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45189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45189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45189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45189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45189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45189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45189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45189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45189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45189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45189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45189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45189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45189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45189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45189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45189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45189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45189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35279-2022.png", "A 35279-2022")</f>
        <v/>
      </c>
      <c r="V4127">
        <f>HYPERLINK("https://klasma.github.io/Logging_ALVESTA/klagomål/A 35279-2022.docx", "A 35279-2022")</f>
        <v/>
      </c>
      <c r="W4127">
        <f>HYPERLINK("https://klasma.github.io/Logging_ALVESTA/klagomålsmail/A 35279-2022.docx", "A 35279-2022")</f>
        <v/>
      </c>
      <c r="X4127">
        <f>HYPERLINK("https://klasma.github.io/Logging_ALVESTA/tillsyn/A 35279-2022.docx", "A 35279-2022")</f>
        <v/>
      </c>
      <c r="Y4127">
        <f>HYPERLINK("https://klasma.github.io/Logging_ALVESTA/tillsynsmail/A 35279-2022.docx", "A 35279-2022")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45189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45189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45189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45189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45189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45189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45189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45189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45189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45189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45189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45189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45189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45189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45189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45189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45189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45189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45189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45189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45189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45189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45189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45189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45189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45189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45189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45189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45189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45189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45189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45189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45189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45189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45189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45189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45189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45189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45189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45189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45189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45189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45189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45189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45189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45189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45189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45189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45189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45189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45189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45189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45189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45189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45189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45189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45189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45189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45189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45189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45189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45189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45189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45189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45189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45189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45189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45189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45189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45189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45189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45189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45189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45189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45189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45189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45189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45189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45189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45189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45189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45189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45189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45189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45189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45189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45189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45189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45189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45189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45189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45189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45189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45189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45189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45189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45189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45189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45189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45189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45189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45189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45189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45189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45189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45189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45189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45189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45189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45189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45189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45189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45189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45189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45189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45189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45189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45189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45189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45189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45189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45189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45189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45189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45189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45189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45189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45189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45189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45189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45189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45189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45189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45189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45189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45189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45189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45189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45189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45189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45189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45189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45189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45189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45189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45189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45189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45189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45189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45189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45189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45189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45189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45189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45189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45189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45189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45189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45189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45189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45189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45189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45189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45189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45189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45189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45189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45189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45189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45189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45189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45189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45189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45189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45189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45189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45189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45189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45189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45189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45189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45189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45189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45189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45189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45189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45189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45189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45189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45189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45189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45189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45189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45189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45189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45189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45189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45189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45189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45189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45189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45189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45189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45189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45189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45189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45189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45189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45189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45189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45189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45189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45189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45189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45189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45189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45189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45189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45189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45189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45189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45189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45189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45189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45189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45189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45189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45189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45189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45189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45189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45189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45189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45189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45189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45189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45189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45189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45189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45189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45189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45189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45189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45189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45189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45189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45189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45189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45189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45189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45189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45189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45189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45189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45189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45189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45189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45189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45189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45189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45189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45189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45189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45189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45189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45189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45189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45189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45189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45189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45189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45189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45189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45189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45189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45189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45189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45189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45189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45189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45189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45189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45189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45189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45189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45189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45189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45189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45189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45189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45189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45189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45189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45189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45189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45189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45189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45189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45189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45189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45189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45189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45189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45189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45189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45189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45189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45189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45189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45189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45189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45189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45189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45189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45189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45189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45189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45189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45189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45189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45189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45189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45189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45189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45189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45189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45189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45189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45189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45189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45189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45189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45189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45189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45189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45189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45189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45189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45189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45189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45189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45189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45189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45189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45189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45189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45189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45189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45189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45189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45189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45189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45189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45189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45189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45189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45189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45189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45189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45189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45189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45189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45189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45189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45189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45189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45189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45189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45189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45189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45189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45189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45189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45189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45189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45189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45189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45189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45189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45189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45189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45189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45189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45189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45189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45189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45189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45189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45189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45189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45189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45189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45189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45189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45189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45189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45189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45189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45189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45189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45189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45189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45189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45189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45189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45189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45189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45189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45189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45189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45189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45189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45189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45189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45189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45189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45189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45189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45189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45189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45189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45189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45189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45189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45189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45189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45189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45189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45189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45189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45189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45189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45189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45189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45189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45189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45189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45189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45189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45189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45189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45189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45189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45189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45189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45189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45189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45189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45189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45189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45189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45189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45189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45189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45189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45189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45189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45189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45189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45189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45189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45189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45189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45189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45189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45189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45189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45189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45189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45189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45189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45189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45189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45189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45189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45189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45189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45189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45189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45189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45189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45189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45189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45189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45189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45189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45189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45189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45189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45189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45189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45189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45189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45189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45189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45189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45189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45189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45189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45189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45189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45189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45189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45189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45189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45189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45189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45189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45189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45189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45189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45189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45189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45189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45189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45189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45189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45189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45189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45189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45189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45189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45189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45189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45189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45189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45189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45189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45189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45189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45189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45189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45189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45189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45189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45189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45189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45189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45189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45189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45189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45189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45189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45189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45189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45189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45189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45189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45189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45189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45189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45189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45189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45189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45189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45189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45189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45189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45189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45189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45189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45189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45189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45189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45189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45189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45189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45189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45189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45189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45189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45189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45189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45189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45189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45189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45189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45189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45189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45189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45189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45189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45189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45189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45189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45189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45189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45189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45189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45189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45189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45189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45189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45189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45189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45189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45189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45189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45189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45189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45189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45189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45189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45189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45189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45189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45189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45189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45189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45189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45189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45189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45189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45189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45189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45189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45189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45189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45189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45189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45189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45189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45189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45189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45189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45189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45189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45189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45189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45189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45189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45189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45189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45189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45189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45189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45189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45189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45189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45189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45189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45189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45189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45189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45189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45189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45189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45189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45189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45189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45189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45189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45189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45189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45189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45189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45189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45189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45189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45189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45189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45189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45189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45189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45189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45189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27756-2023.png", "A 27756-2023")</f>
        <v/>
      </c>
      <c r="V4793">
        <f>HYPERLINK("https://klasma.github.io/Logging_ALMHULT/klagomål/A 27756-2023.docx", "A 27756-2023")</f>
        <v/>
      </c>
      <c r="W4793">
        <f>HYPERLINK("https://klasma.github.io/Logging_ALMHULT/klagomålsmail/A 27756-2023.docx", "A 27756-2023")</f>
        <v/>
      </c>
      <c r="X4793">
        <f>HYPERLINK("https://klasma.github.io/Logging_ALMHULT/tillsyn/A 27756-2023.docx", "A 27756-2023")</f>
        <v/>
      </c>
      <c r="Y4793">
        <f>HYPERLINK("https://klasma.github.io/Logging_ALMHULT/tillsynsmail/A 27756-2023.docx", "A 27756-2023")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45189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45189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45189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45189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45189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45189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45189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45189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45189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45189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45189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45189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45189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45189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45189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45189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45189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45189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45189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45189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45189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45189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45189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45189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45189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45189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45189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45189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45189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45189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45189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45189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45189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45189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45189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45189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45189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45189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45189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45189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45189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45189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45189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45189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45189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45189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45189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45189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45189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45189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45189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45189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45189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45189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45189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45189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45189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45189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45189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45189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45189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45189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45189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45189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45189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45189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45189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45189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45189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45189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45189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45189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45189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45189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45189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45189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45189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45189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45189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45189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45189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45189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45189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45189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45189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45189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45189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45189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45189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45189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45189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45189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45189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45189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45189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45189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45189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45189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45189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45189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45189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45189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45189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45189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45189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45189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45189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45189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45189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45189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45189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45189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45189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45189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45189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45189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45189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45189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45189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45189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45189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45189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45189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45189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45189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45189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45189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45189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45189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45189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45189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45189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45189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45189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45189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45189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45189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45189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45189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45189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45189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45189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45189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45189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45189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45189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45189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45189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45189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45189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45189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45189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45189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45189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45189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45189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45189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45189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45189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45189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45189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45189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45189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45189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45189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45189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45189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45189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45189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45189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45189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45189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>
      <c r="A4966" t="inlineStr">
        <is>
          <t>A 43016-2023</t>
        </is>
      </c>
      <c r="B4966" s="1" t="n">
        <v>45182</v>
      </c>
      <c r="C4966" s="1" t="n">
        <v>45189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2023-09-20T07:10:39Z</dcterms:created>
  <dcterms:modified xmlns:dcterms="http://purl.org/dc/terms/" xmlns:xsi="http://www.w3.org/2001/XMLSchema-instance" xsi:type="dcterms:W3CDTF">2023-09-20T07:10:41Z</dcterms:modified>
</cp:coreProperties>
</file>