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45228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45228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45228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45228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45228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45228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45228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45228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45228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45228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45228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45228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45228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45228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45228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45228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45228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45228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45228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45228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45228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45228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45228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45228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45228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45228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45228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45228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4723-2019</t>
        </is>
      </c>
      <c r="B30" s="1" t="n">
        <v>43479</v>
      </c>
      <c r="C30" s="1" t="n">
        <v>45228</v>
      </c>
      <c r="D30" t="inlineStr">
        <is>
          <t>KRONOBERGS LÄN</t>
        </is>
      </c>
      <c r="E30" t="inlineStr">
        <is>
          <t>VÄXJÖ</t>
        </is>
      </c>
      <c r="F30" t="inlineStr">
        <is>
          <t>Kommuner</t>
        </is>
      </c>
      <c r="G30" t="n">
        <v>3.7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Hussvala
Spillkråka
Nötkråka</t>
        </is>
      </c>
      <c r="S30">
        <f>HYPERLINK("https://klasma.github.io/Logging_0780/artfynd/A 4723-2019 artfynd.xlsx", "A 4723-2019")</f>
        <v/>
      </c>
      <c r="T30">
        <f>HYPERLINK("https://klasma.github.io/Logging_0780/kartor/A 4723-2019 karta.png", "A 4723-2019")</f>
        <v/>
      </c>
      <c r="V30">
        <f>HYPERLINK("https://klasma.github.io/Logging_0780/klagomål/A 4723-2019 FSC-klagomål.docx", "A 4723-2019")</f>
        <v/>
      </c>
      <c r="W30">
        <f>HYPERLINK("https://klasma.github.io/Logging_0780/klagomålsmail/A 4723-2019 FSC-klagomål mail.docx", "A 4723-2019")</f>
        <v/>
      </c>
      <c r="X30">
        <f>HYPERLINK("https://klasma.github.io/Logging_0780/tillsyn/A 4723-2019 tillsynsbegäran.docx", "A 4723-2019")</f>
        <v/>
      </c>
      <c r="Y30">
        <f>HYPERLINK("https://klasma.github.io/Logging_0780/tillsynsmail/A 4723-2019 tillsynsbegäran mail.docx", "A 4723-2019")</f>
        <v/>
      </c>
    </row>
    <row r="31" ht="15" customHeight="1">
      <c r="A31" t="inlineStr">
        <is>
          <t>A 51646-2019</t>
        </is>
      </c>
      <c r="B31" s="1" t="n">
        <v>43740</v>
      </c>
      <c r="C31" s="1" t="n">
        <v>45228</v>
      </c>
      <c r="D31" t="inlineStr">
        <is>
          <t>KRONOBERGS LÄN</t>
        </is>
      </c>
      <c r="E31" t="inlineStr">
        <is>
          <t>LJUNGBY</t>
        </is>
      </c>
      <c r="G31" t="n">
        <v>1.1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Flytsäv
Blomkålssvamp</t>
        </is>
      </c>
      <c r="S31">
        <f>HYPERLINK("https://klasma.github.io/Logging_0781/artfynd/A 51646-2019 artfynd.xlsx", "A 51646-2019")</f>
        <v/>
      </c>
      <c r="T31">
        <f>HYPERLINK("https://klasma.github.io/Logging_0781/kartor/A 51646-2019 karta.png", "A 51646-2019")</f>
        <v/>
      </c>
      <c r="U31">
        <f>HYPERLINK("https://klasma.github.io/Logging_0781/knärot/A 51646-2019 karta knärot.png", "A 51646-2019")</f>
        <v/>
      </c>
      <c r="V31">
        <f>HYPERLINK("https://klasma.github.io/Logging_0781/klagomål/A 51646-2019 FSC-klagomål.docx", "A 51646-2019")</f>
        <v/>
      </c>
      <c r="W31">
        <f>HYPERLINK("https://klasma.github.io/Logging_0781/klagomålsmail/A 51646-2019 FSC-klagomål mail.docx", "A 51646-2019")</f>
        <v/>
      </c>
      <c r="X31">
        <f>HYPERLINK("https://klasma.github.io/Logging_0781/tillsyn/A 51646-2019 tillsynsbegäran.docx", "A 51646-2019")</f>
        <v/>
      </c>
      <c r="Y31">
        <f>HYPERLINK("https://klasma.github.io/Logging_0781/tillsynsmail/A 51646-2019 tillsynsbegäran mail.docx", "A 51646-2019")</f>
        <v/>
      </c>
    </row>
    <row r="32" ht="15" customHeight="1">
      <c r="A32" t="inlineStr">
        <is>
          <t>A 21810-2021</t>
        </is>
      </c>
      <c r="B32" s="1" t="n">
        <v>44319</v>
      </c>
      <c r="C32" s="1" t="n">
        <v>45228</v>
      </c>
      <c r="D32" t="inlineStr">
        <is>
          <t>KRONOBERGS LÄN</t>
        </is>
      </c>
      <c r="E32" t="inlineStr">
        <is>
          <t>ALVESTA</t>
        </is>
      </c>
      <c r="G32" t="n">
        <v>11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Rödvingetrast
Scharlakansskål
Revlummer</t>
        </is>
      </c>
      <c r="S32">
        <f>HYPERLINK("https://klasma.github.io/Logging_0764/artfynd/A 21810-2021 artfynd.xlsx", "A 21810-2021")</f>
        <v/>
      </c>
      <c r="T32">
        <f>HYPERLINK("https://klasma.github.io/Logging_0764/kartor/A 21810-2021 karta.png", "A 21810-2021")</f>
        <v/>
      </c>
      <c r="V32">
        <f>HYPERLINK("https://klasma.github.io/Logging_0764/klagomål/A 21810-2021 FSC-klagomål.docx", "A 21810-2021")</f>
        <v/>
      </c>
      <c r="W32">
        <f>HYPERLINK("https://klasma.github.io/Logging_0764/klagomålsmail/A 21810-2021 FSC-klagomål mail.docx", "A 21810-2021")</f>
        <v/>
      </c>
      <c r="X32">
        <f>HYPERLINK("https://klasma.github.io/Logging_0764/tillsyn/A 21810-2021 tillsynsbegäran.docx", "A 21810-2021")</f>
        <v/>
      </c>
      <c r="Y32">
        <f>HYPERLINK("https://klasma.github.io/Logging_0764/tillsynsmail/A 21810-2021 tillsynsbegäran mail.docx", "A 21810-2021")</f>
        <v/>
      </c>
    </row>
    <row r="33" ht="15" customHeight="1">
      <c r="A33" t="inlineStr">
        <is>
          <t>A 27619-2022</t>
        </is>
      </c>
      <c r="B33" s="1" t="n">
        <v>44743</v>
      </c>
      <c r="C33" s="1" t="n">
        <v>45228</v>
      </c>
      <c r="D33" t="inlineStr">
        <is>
          <t>KRONOBERGS LÄN</t>
        </is>
      </c>
      <c r="E33" t="inlineStr">
        <is>
          <t>MARKARYD</t>
        </is>
      </c>
      <c r="G33" t="n">
        <v>25.7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Blanksvart trämyra
Västlig hakmossa
Huggorm</t>
        </is>
      </c>
      <c r="S33">
        <f>HYPERLINK("https://klasma.github.io/Logging_0767/artfynd/A 27619-2022 artfynd.xlsx", "A 27619-2022")</f>
        <v/>
      </c>
      <c r="T33">
        <f>HYPERLINK("https://klasma.github.io/Logging_0767/kartor/A 27619-2022 karta.png", "A 27619-2022")</f>
        <v/>
      </c>
      <c r="V33">
        <f>HYPERLINK("https://klasma.github.io/Logging_0767/klagomål/A 27619-2022 FSC-klagomål.docx", "A 27619-2022")</f>
        <v/>
      </c>
      <c r="W33">
        <f>HYPERLINK("https://klasma.github.io/Logging_0767/klagomålsmail/A 27619-2022 FSC-klagomål mail.docx", "A 27619-2022")</f>
        <v/>
      </c>
      <c r="X33">
        <f>HYPERLINK("https://klasma.github.io/Logging_0767/tillsyn/A 27619-2022 tillsynsbegäran.docx", "A 27619-2022")</f>
        <v/>
      </c>
      <c r="Y33">
        <f>HYPERLINK("https://klasma.github.io/Logging_0767/tillsynsmail/A 27619-2022 tillsynsbegäran mail.docx", "A 27619-2022")</f>
        <v/>
      </c>
    </row>
    <row r="34" ht="15" customHeight="1">
      <c r="A34" t="inlineStr">
        <is>
          <t>A 34130-2022</t>
        </is>
      </c>
      <c r="B34" s="1" t="n">
        <v>44791</v>
      </c>
      <c r="C34" s="1" t="n">
        <v>45228</v>
      </c>
      <c r="D34" t="inlineStr">
        <is>
          <t>KRONOBERGS LÄN</t>
        </is>
      </c>
      <c r="E34" t="inlineStr">
        <is>
          <t>TINGSRYD</t>
        </is>
      </c>
      <c r="G34" t="n">
        <v>3.5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Granspira
Loppstarr
Ängsstarr</t>
        </is>
      </c>
      <c r="S34">
        <f>HYPERLINK("https://klasma.github.io/Logging_0763/artfynd/A 34130-2022 artfynd.xlsx", "A 34130-2022")</f>
        <v/>
      </c>
      <c r="T34">
        <f>HYPERLINK("https://klasma.github.io/Logging_0763/kartor/A 34130-2022 karta.png", "A 34130-2022")</f>
        <v/>
      </c>
      <c r="V34">
        <f>HYPERLINK("https://klasma.github.io/Logging_0763/klagomål/A 34130-2022 FSC-klagomål.docx", "A 34130-2022")</f>
        <v/>
      </c>
      <c r="W34">
        <f>HYPERLINK("https://klasma.github.io/Logging_0763/klagomålsmail/A 34130-2022 FSC-klagomål mail.docx", "A 34130-2022")</f>
        <v/>
      </c>
      <c r="X34">
        <f>HYPERLINK("https://klasma.github.io/Logging_0763/tillsyn/A 34130-2022 tillsynsbegäran.docx", "A 34130-2022")</f>
        <v/>
      </c>
      <c r="Y34">
        <f>HYPERLINK("https://klasma.github.io/Logging_0763/tillsynsmail/A 34130-2022 tillsynsbegäran mail.docx", "A 34130-2022")</f>
        <v/>
      </c>
    </row>
    <row r="35" ht="15" customHeight="1">
      <c r="A35" t="inlineStr">
        <is>
          <t>A 11575-2023</t>
        </is>
      </c>
      <c r="B35" s="1" t="n">
        <v>44992</v>
      </c>
      <c r="C35" s="1" t="n">
        <v>45228</v>
      </c>
      <c r="D35" t="inlineStr">
        <is>
          <t>KRONOBERGS LÄN</t>
        </is>
      </c>
      <c r="E35" t="inlineStr">
        <is>
          <t>TINGSRYD</t>
        </is>
      </c>
      <c r="G35" t="n">
        <v>9.199999999999999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Blomkålssvamp
Grönpyrola</t>
        </is>
      </c>
      <c r="S35">
        <f>HYPERLINK("https://klasma.github.io/Logging_0763/artfynd/A 11575-2023 artfynd.xlsx", "A 11575-2023")</f>
        <v/>
      </c>
      <c r="T35">
        <f>HYPERLINK("https://klasma.github.io/Logging_0763/kartor/A 11575-2023 karta.png", "A 11575-2023")</f>
        <v/>
      </c>
      <c r="U35">
        <f>HYPERLINK("https://klasma.github.io/Logging_0763/knärot/A 11575-2023 karta knärot.png", "A 11575-2023")</f>
        <v/>
      </c>
      <c r="V35">
        <f>HYPERLINK("https://klasma.github.io/Logging_0763/klagomål/A 11575-2023 FSC-klagomål.docx", "A 11575-2023")</f>
        <v/>
      </c>
      <c r="W35">
        <f>HYPERLINK("https://klasma.github.io/Logging_0763/klagomålsmail/A 11575-2023 FSC-klagomål mail.docx", "A 11575-2023")</f>
        <v/>
      </c>
      <c r="X35">
        <f>HYPERLINK("https://klasma.github.io/Logging_0763/tillsyn/A 11575-2023 tillsynsbegäran.docx", "A 11575-2023")</f>
        <v/>
      </c>
      <c r="Y35">
        <f>HYPERLINK("https://klasma.github.io/Logging_0763/tillsynsmail/A 11575-2023 tillsynsbegäran mail.docx", "A 11575-2023")</f>
        <v/>
      </c>
    </row>
    <row r="36" ht="15" customHeight="1">
      <c r="A36" t="inlineStr">
        <is>
          <t>A 12013-2023</t>
        </is>
      </c>
      <c r="B36" s="1" t="n">
        <v>44995</v>
      </c>
      <c r="C36" s="1" t="n">
        <v>45228</v>
      </c>
      <c r="D36" t="inlineStr">
        <is>
          <t>KRONOBERGS LÄN</t>
        </is>
      </c>
      <c r="E36" t="inlineStr">
        <is>
          <t>UPPVIDINGE</t>
        </is>
      </c>
      <c r="G36" t="n">
        <v>3.6</v>
      </c>
      <c r="H36" t="n">
        <v>1</v>
      </c>
      <c r="I36" t="n">
        <v>0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3</v>
      </c>
      <c r="R36" s="2" t="inlineStr">
        <is>
          <t>Knärot
Ullticka
Vedtrappmossa</t>
        </is>
      </c>
      <c r="S36">
        <f>HYPERLINK("https://klasma.github.io/Logging_0760/artfynd/A 12013-2023 artfynd.xlsx", "A 12013-2023")</f>
        <v/>
      </c>
      <c r="T36">
        <f>HYPERLINK("https://klasma.github.io/Logging_0760/kartor/A 12013-2023 karta.png", "A 12013-2023")</f>
        <v/>
      </c>
      <c r="U36">
        <f>HYPERLINK("https://klasma.github.io/Logging_0760/knärot/A 12013-2023 karta knärot.png", "A 12013-2023")</f>
        <v/>
      </c>
      <c r="V36">
        <f>HYPERLINK("https://klasma.github.io/Logging_0760/klagomål/A 12013-2023 FSC-klagomål.docx", "A 12013-2023")</f>
        <v/>
      </c>
      <c r="W36">
        <f>HYPERLINK("https://klasma.github.io/Logging_0760/klagomålsmail/A 12013-2023 FSC-klagomål mail.docx", "A 12013-2023")</f>
        <v/>
      </c>
      <c r="X36">
        <f>HYPERLINK("https://klasma.github.io/Logging_0760/tillsyn/A 12013-2023 tillsynsbegäran.docx", "A 12013-2023")</f>
        <v/>
      </c>
      <c r="Y36">
        <f>HYPERLINK("https://klasma.github.io/Logging_0760/tillsynsmail/A 12013-2023 tillsynsbegäran mail.docx", "A 12013-2023")</f>
        <v/>
      </c>
    </row>
    <row r="37" ht="15" customHeight="1">
      <c r="A37" t="inlineStr">
        <is>
          <t>A 24339-2023</t>
        </is>
      </c>
      <c r="B37" s="1" t="n">
        <v>45081</v>
      </c>
      <c r="C37" s="1" t="n">
        <v>45228</v>
      </c>
      <c r="D37" t="inlineStr">
        <is>
          <t>KRONOBERGS LÄN</t>
        </is>
      </c>
      <c r="E37" t="inlineStr">
        <is>
          <t>VÄXJÖ</t>
        </is>
      </c>
      <c r="G37" t="n">
        <v>3</v>
      </c>
      <c r="H37" t="n">
        <v>3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Tofsvipa
Spillkråka
Huggorm</t>
        </is>
      </c>
      <c r="S37">
        <f>HYPERLINK("https://klasma.github.io/Logging_0780/artfynd/A 24339-2023 artfynd.xlsx", "A 24339-2023")</f>
        <v/>
      </c>
      <c r="T37">
        <f>HYPERLINK("https://klasma.github.io/Logging_0780/kartor/A 24339-2023 karta.png", "A 24339-2023")</f>
        <v/>
      </c>
      <c r="V37">
        <f>HYPERLINK("https://klasma.github.io/Logging_0780/klagomål/A 24339-2023 FSC-klagomål.docx", "A 24339-2023")</f>
        <v/>
      </c>
      <c r="W37">
        <f>HYPERLINK("https://klasma.github.io/Logging_0780/klagomålsmail/A 24339-2023 FSC-klagomål mail.docx", "A 24339-2023")</f>
        <v/>
      </c>
      <c r="X37">
        <f>HYPERLINK("https://klasma.github.io/Logging_0780/tillsyn/A 24339-2023 tillsynsbegäran.docx", "A 24339-2023")</f>
        <v/>
      </c>
      <c r="Y37">
        <f>HYPERLINK("https://klasma.github.io/Logging_0780/tillsynsmail/A 24339-2023 tillsynsbegäran mail.docx", "A 24339-2023")</f>
        <v/>
      </c>
    </row>
    <row r="38" ht="15" customHeight="1">
      <c r="A38" t="inlineStr">
        <is>
          <t>A 45777-2023</t>
        </is>
      </c>
      <c r="B38" s="1" t="n">
        <v>45195</v>
      </c>
      <c r="C38" s="1" t="n">
        <v>45228</v>
      </c>
      <c r="D38" t="inlineStr">
        <is>
          <t>KRONOBERGS LÄN</t>
        </is>
      </c>
      <c r="E38" t="inlineStr">
        <is>
          <t>UPPVIDINGE</t>
        </is>
      </c>
      <c r="G38" t="n">
        <v>2.2</v>
      </c>
      <c r="H38" t="n">
        <v>2</v>
      </c>
      <c r="I38" t="n">
        <v>0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3</v>
      </c>
      <c r="R38" s="2" t="inlineStr">
        <is>
          <t>Knärot
Spillkråka
Tallticka</t>
        </is>
      </c>
      <c r="S38">
        <f>HYPERLINK("https://klasma.github.io/Logging_0760/artfynd/A 45777-2023 artfynd.xlsx", "A 45777-2023")</f>
        <v/>
      </c>
      <c r="T38">
        <f>HYPERLINK("https://klasma.github.io/Logging_0760/kartor/A 45777-2023 karta.png", "A 45777-2023")</f>
        <v/>
      </c>
      <c r="U38">
        <f>HYPERLINK("https://klasma.github.io/Logging_0760/knärot/A 45777-2023 karta knärot.png", "A 45777-2023")</f>
        <v/>
      </c>
      <c r="V38">
        <f>HYPERLINK("https://klasma.github.io/Logging_0760/klagomål/A 45777-2023 FSC-klagomål.docx", "A 45777-2023")</f>
        <v/>
      </c>
      <c r="W38">
        <f>HYPERLINK("https://klasma.github.io/Logging_0760/klagomålsmail/A 45777-2023 FSC-klagomål mail.docx", "A 45777-2023")</f>
        <v/>
      </c>
      <c r="X38">
        <f>HYPERLINK("https://klasma.github.io/Logging_0760/tillsyn/A 45777-2023 tillsynsbegäran.docx", "A 45777-2023")</f>
        <v/>
      </c>
      <c r="Y38">
        <f>HYPERLINK("https://klasma.github.io/Logging_0760/tillsynsmail/A 45777-2023 tillsynsbegäran mail.docx", "A 45777-2023")</f>
        <v/>
      </c>
    </row>
    <row r="39" ht="15" customHeight="1">
      <c r="A39" t="inlineStr">
        <is>
          <t>A 49206-2023</t>
        </is>
      </c>
      <c r="B39" s="1" t="n">
        <v>45210</v>
      </c>
      <c r="C39" s="1" t="n">
        <v>45228</v>
      </c>
      <c r="D39" t="inlineStr">
        <is>
          <t>KRONOBERGS LÄN</t>
        </is>
      </c>
      <c r="E39" t="inlineStr">
        <is>
          <t>ÄLMHULT</t>
        </is>
      </c>
      <c r="G39" t="n">
        <v>4.5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Borsttåg
Svinrot
Mattlummer</t>
        </is>
      </c>
      <c r="S39">
        <f>HYPERLINK("https://klasma.github.io/Logging_0765/artfynd/A 49206-2023 artfynd.xlsx", "A 49206-2023")</f>
        <v/>
      </c>
      <c r="T39">
        <f>HYPERLINK("https://klasma.github.io/Logging_0765/kartor/A 49206-2023 karta.png", "A 49206-2023")</f>
        <v/>
      </c>
      <c r="V39">
        <f>HYPERLINK("https://klasma.github.io/Logging_0765/klagomål/A 49206-2023 FSC-klagomål.docx", "A 49206-2023")</f>
        <v/>
      </c>
      <c r="W39">
        <f>HYPERLINK("https://klasma.github.io/Logging_0765/klagomålsmail/A 49206-2023 FSC-klagomål mail.docx", "A 49206-2023")</f>
        <v/>
      </c>
      <c r="X39">
        <f>HYPERLINK("https://klasma.github.io/Logging_0765/tillsyn/A 49206-2023 tillsynsbegäran.docx", "A 49206-2023")</f>
        <v/>
      </c>
      <c r="Y39">
        <f>HYPERLINK("https://klasma.github.io/Logging_0765/tillsynsmail/A 49206-2023 tillsynsbegäran mail.docx", "A 49206-2023")</f>
        <v/>
      </c>
    </row>
    <row r="40" ht="15" customHeight="1">
      <c r="A40" t="inlineStr">
        <is>
          <t>A 40960-2018</t>
        </is>
      </c>
      <c r="B40" s="1" t="n">
        <v>43347</v>
      </c>
      <c r="C40" s="1" t="n">
        <v>45228</v>
      </c>
      <c r="D40" t="inlineStr">
        <is>
          <t>KRONOBERGS LÄN</t>
        </is>
      </c>
      <c r="E40" t="inlineStr">
        <is>
          <t>VÄXJÖ</t>
        </is>
      </c>
      <c r="G40" t="n">
        <v>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Etternässla
Linmåra/småsnärjmåra</t>
        </is>
      </c>
      <c r="S40">
        <f>HYPERLINK("https://klasma.github.io/Logging_0780/artfynd/A 40960-2018 artfynd.xlsx", "A 40960-2018")</f>
        <v/>
      </c>
      <c r="T40">
        <f>HYPERLINK("https://klasma.github.io/Logging_0780/kartor/A 40960-2018 karta.png", "A 40960-2018")</f>
        <v/>
      </c>
      <c r="V40">
        <f>HYPERLINK("https://klasma.github.io/Logging_0780/klagomål/A 40960-2018 FSC-klagomål.docx", "A 40960-2018")</f>
        <v/>
      </c>
      <c r="W40">
        <f>HYPERLINK("https://klasma.github.io/Logging_0780/klagomålsmail/A 40960-2018 FSC-klagomål mail.docx", "A 40960-2018")</f>
        <v/>
      </c>
      <c r="X40">
        <f>HYPERLINK("https://klasma.github.io/Logging_0780/tillsyn/A 40960-2018 tillsynsbegäran.docx", "A 40960-2018")</f>
        <v/>
      </c>
      <c r="Y40">
        <f>HYPERLINK("https://klasma.github.io/Logging_0780/tillsynsmail/A 40960-2018 tillsynsbegäran mail.docx", "A 40960-2018")</f>
        <v/>
      </c>
    </row>
    <row r="41" ht="15" customHeight="1">
      <c r="A41" t="inlineStr">
        <is>
          <t>A 59867-2018</t>
        </is>
      </c>
      <c r="B41" s="1" t="n">
        <v>43419</v>
      </c>
      <c r="C41" s="1" t="n">
        <v>45228</v>
      </c>
      <c r="D41" t="inlineStr">
        <is>
          <t>KRONOBERGS LÄN</t>
        </is>
      </c>
      <c r="E41" t="inlineStr">
        <is>
          <t>LJUNGBY</t>
        </is>
      </c>
      <c r="G41" t="n">
        <v>1.8</v>
      </c>
      <c r="H41" t="n">
        <v>2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Talltita
Gröngöling</t>
        </is>
      </c>
      <c r="S41">
        <f>HYPERLINK("https://klasma.github.io/Logging_0781/artfynd/A 59867-2018 artfynd.xlsx", "A 59867-2018")</f>
        <v/>
      </c>
      <c r="T41">
        <f>HYPERLINK("https://klasma.github.io/Logging_0781/kartor/A 59867-2018 karta.png", "A 59867-2018")</f>
        <v/>
      </c>
      <c r="V41">
        <f>HYPERLINK("https://klasma.github.io/Logging_0781/klagomål/A 59867-2018 FSC-klagomål.docx", "A 59867-2018")</f>
        <v/>
      </c>
      <c r="W41">
        <f>HYPERLINK("https://klasma.github.io/Logging_0781/klagomålsmail/A 59867-2018 FSC-klagomål mail.docx", "A 59867-2018")</f>
        <v/>
      </c>
      <c r="X41">
        <f>HYPERLINK("https://klasma.github.io/Logging_0781/tillsyn/A 59867-2018 tillsynsbegäran.docx", "A 59867-2018")</f>
        <v/>
      </c>
      <c r="Y41">
        <f>HYPERLINK("https://klasma.github.io/Logging_0781/tillsynsmail/A 59867-2018 tillsynsbegäran mail.docx", "A 59867-2018")</f>
        <v/>
      </c>
    </row>
    <row r="42" ht="15" customHeight="1">
      <c r="A42" t="inlineStr">
        <is>
          <t>A 59861-2018</t>
        </is>
      </c>
      <c r="B42" s="1" t="n">
        <v>43419</v>
      </c>
      <c r="C42" s="1" t="n">
        <v>45228</v>
      </c>
      <c r="D42" t="inlineStr">
        <is>
          <t>KRONOBERGS LÄN</t>
        </is>
      </c>
      <c r="E42" t="inlineStr">
        <is>
          <t>LJUNGBY</t>
        </is>
      </c>
      <c r="G42" t="n">
        <v>4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Flytsvalting
Kungsfiskare</t>
        </is>
      </c>
      <c r="S42">
        <f>HYPERLINK("https://klasma.github.io/Logging_0781/artfynd/A 59861-2018 artfynd.xlsx", "A 59861-2018")</f>
        <v/>
      </c>
      <c r="T42">
        <f>HYPERLINK("https://klasma.github.io/Logging_0781/kartor/A 59861-2018 karta.png", "A 59861-2018")</f>
        <v/>
      </c>
      <c r="V42">
        <f>HYPERLINK("https://klasma.github.io/Logging_0781/klagomål/A 59861-2018 FSC-klagomål.docx", "A 59861-2018")</f>
        <v/>
      </c>
      <c r="W42">
        <f>HYPERLINK("https://klasma.github.io/Logging_0781/klagomålsmail/A 59861-2018 FSC-klagomål mail.docx", "A 59861-2018")</f>
        <v/>
      </c>
      <c r="X42">
        <f>HYPERLINK("https://klasma.github.io/Logging_0781/tillsyn/A 59861-2018 tillsynsbegäran.docx", "A 59861-2018")</f>
        <v/>
      </c>
      <c r="Y42">
        <f>HYPERLINK("https://klasma.github.io/Logging_0781/tillsynsmail/A 59861-2018 tillsynsbegäran mail.docx", "A 59861-2018")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45228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45228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45228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45228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45228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45228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45228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45228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45228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45228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45228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45228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45228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45228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45228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45228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45228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45228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45228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45228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45228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45228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45228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45228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45228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45228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45228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45228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45228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45228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45228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45228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45228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45228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45228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45228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45228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45228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45228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45228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45228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45228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45228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45228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45228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45228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45228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45228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45228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45228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45228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45228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45228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45228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45228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45228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45228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45228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45228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45228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45228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45228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45228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45228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45228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45228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45228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45228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45228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45228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45228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45228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45228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45228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45228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45228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45228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45228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45228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45228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45228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45228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45228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45228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45228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45228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45228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45228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45228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45228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45228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45228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45228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45228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45228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45228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45228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45228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45228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45228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45228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45228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45228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45228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45228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45228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45228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45228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45228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45228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45228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45228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45228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45228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45228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45228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45228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45228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45228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45228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45228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45228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45228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45228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45228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45228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45228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45228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45228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45228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45228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45228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45228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45228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45228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45228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45228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45228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45228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45228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45228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45228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45228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45228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45228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45228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45228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45228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45228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45228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45228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45228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45228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45228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45228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45228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45228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45228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45228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45228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45228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45228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45228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45228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45228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45228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45228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45228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45228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45228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45228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45228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45228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45228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45228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45228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45228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45228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45228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45228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45228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45228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45228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45228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45228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45228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45228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45228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45228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45228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45228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45228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45228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45228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45228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45228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45228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45228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45228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45228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45228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45228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45228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45228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45228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45228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45228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45228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45228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45228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45228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45228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45228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45228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45228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45228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45228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45228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45228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45228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45228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45228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45228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45228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45228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45228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45228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45228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45228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45228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45228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45228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45228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45228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45228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45228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45228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45228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45228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45228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45228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45228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45228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45228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45228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45228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45228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45228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45228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45228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45228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45228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45228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45228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45228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45228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45228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45228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45228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45228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45228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45228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45228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45228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45228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45228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45228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45228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45228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45228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45228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45228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45228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45228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45228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45228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45228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45228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45228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45228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45228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45228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45228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45228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45228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45228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45228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45228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45228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45228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45228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45228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45228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45228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45228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45228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45228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45228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45228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45228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45228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45228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45228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45228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45228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45228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45228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45228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45228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45228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45228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45228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45228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45228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45228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45228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45228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45228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45228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45228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45228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45228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45228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45228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45228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45228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45228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45228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45228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45228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45228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45228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45228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45228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45228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45228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45228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45228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45228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45228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45228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45228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45228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45228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45228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45228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45228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45228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45228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45228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45228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45228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45228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45228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45228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45228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45228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45228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45228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45228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45228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45228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45228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45228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45228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45228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45228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45228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45228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45228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45228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45228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45228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45228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45228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45228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45228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45228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45228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45228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45228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45228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45228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45228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45228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45228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45228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45228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45228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45228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45228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45228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45228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45228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45228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45228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45228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45228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45228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45228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45228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45228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45228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45228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45228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45228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45228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45228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45228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45228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45228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45228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45228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45228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45228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45228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45228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45228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45228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45228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45228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45228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45228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45228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45228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45228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45228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45228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45228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45228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45228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45228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45228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45228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45228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45228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45228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45228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45228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45228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45228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45228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45228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45228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45228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45228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45228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45228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45228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45228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45228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45228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45228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45228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45228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45228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45228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45228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45228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45228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45228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45228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45228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45228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45228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45228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45228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45228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45228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45228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45228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45228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45228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45228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45228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45228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45228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45228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45228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45228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45228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45228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45228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45228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45228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45228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45228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45228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45228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45228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45228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45228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45228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45228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45228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45228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45228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45228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45228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45228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45228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45228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45228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45228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45228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45228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45228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45228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45228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45228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45228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45228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45228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45228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45228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45228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45228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45228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45228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45228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45228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45228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45228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45228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45228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45228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45228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45228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45228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45228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45228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45228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45228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45228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45228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45228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45228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45228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45228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45228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45228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45228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45228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45228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45228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45228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45228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45228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45228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45228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45228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45228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45228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45228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45228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45228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45228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45228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45228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45228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45228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45228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45228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45228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45228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45228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45228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45228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45228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45228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45228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45228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45228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45228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45228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45228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45228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45228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45228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45228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45228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45228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45228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45228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45228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45228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45228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45228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45228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45228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45228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45228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45228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45228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45228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45228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45228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45228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45228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45228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45228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45228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45228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45228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45228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45228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45228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45228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45228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45228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45228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45228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45228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45228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45228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45228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45228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45228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45228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45228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45228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45228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45228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45228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45228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45228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45228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45228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45228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45228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45228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45228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45228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45228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45228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45228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45228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45228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45228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45228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45228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45228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45228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45228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45228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45228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45228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45228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45228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45228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45228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45228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45228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45228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45228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45228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45228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45228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45228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45228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45228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45228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45228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45228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45228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45228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45228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45228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45228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45228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45228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45228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45228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45228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45228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45228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45228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45228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45228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45228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45228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45228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45228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45228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45228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45228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45228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45228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45228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45228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45228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45228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45228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45228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45228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45228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45228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45228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45228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45228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45228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45228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45228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45228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45228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45228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45228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45228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45228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45228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45228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45228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45228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45228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45228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45228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45228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45228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45228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45228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45228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45228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45228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45228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45228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45228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45228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45228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45228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45228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45228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45228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45228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45228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45228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45228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45228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45228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45228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45228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45228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45228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45228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45228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45228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45228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45228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45228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45228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45228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45228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45228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45228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45228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45228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45228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45228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45228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45228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45228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45228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45228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45228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45228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45228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45228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45228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45228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45228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45228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45228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45228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45228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45228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45228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45228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45228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45228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45228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45228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45228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45228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45228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45228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45228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45228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45228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45228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45228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45228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45228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45228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45228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45228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45228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45228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45228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45228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45228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45228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45228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45228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45228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45228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45228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45228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45228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45228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45228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45228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45228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45228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45228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45228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45228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45228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45228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45228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45228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45228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45228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45228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45228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45228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45228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45228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45228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45228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45228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45228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45228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45228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45228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45228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45228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45228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45228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45228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45228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45228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45228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45228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45228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45228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45228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45228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45228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45228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45228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45228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45228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45228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45228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45228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45228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45228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45228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45228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45228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45228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45228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45228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45228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45228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45228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45228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45228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45228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45228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45228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45228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45228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45228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45228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45228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45228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45228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45228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45228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45228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45228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45228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45228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45228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45228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45228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45228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45228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45228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45228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45228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45228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45228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45228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45228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45228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45228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45228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45228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45228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45228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45228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45228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45228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45228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45228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45228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45228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45228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45228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45228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45228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45228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45228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45228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45228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45228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45228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45228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45228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45228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45228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45228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45228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45228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45228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45228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45228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45228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45228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45228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45228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45228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45228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45228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45228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45228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45228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45228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45228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45228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45228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45228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45228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45228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45228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45228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45228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45228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45228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45228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45228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45228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45228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45228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45228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45228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45228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45228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45228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45228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45228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45228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45228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45228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45228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45228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45228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45228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45228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45228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45228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45228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45228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45228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45228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45228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45228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45228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45228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45228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45228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45228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45228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45228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45228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45228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45228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45228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45228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45228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45228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45228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45228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45228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45228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45228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45228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45228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45228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45228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45228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45228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45228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45228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45228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45228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45228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45228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45228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45228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45228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45228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45228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45228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45228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45228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45228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45228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45228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45228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45228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45228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45228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45228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45228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45228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45228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45228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45228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45228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45228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45228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45228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45228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45228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45228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45228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45228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45228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45228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45228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45228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45228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45228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45228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45228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45228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45228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45228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45228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45228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45228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45228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45228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45228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45228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45228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45228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45228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45228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45228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45228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45228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45228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45228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45228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45228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45228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45228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45228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45228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45228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45228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45228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45228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45228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45228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45228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45228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45228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45228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45228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45228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45228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45228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45228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45228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45228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45228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45228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45228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45228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45228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45228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45228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45228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45228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45228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45228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45228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45228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45228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45228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45228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45228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45228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45228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45228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45228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45228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45228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45228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45228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45228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45228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45228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45228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45228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45228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45228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45228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45228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45228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45228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45228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45228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45228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45228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45228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45228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45228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45228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45228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45228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45228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45228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45228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45228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45228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45228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45228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45228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45228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45228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45228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45228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45228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45228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45228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45228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45228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45228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45228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45228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45228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45228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45228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45228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45228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45228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45228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45228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45228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45228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45228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45228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45228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45228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45228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45228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45228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45228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45228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45228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45228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45228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45228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45228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45228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45228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45228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45228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45228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45228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45228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45228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45228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45228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45228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45228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45228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45228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45228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45228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45228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45228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45228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45228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45228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45228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45228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45228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45228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45228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45228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45228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45228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45228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45228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45228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45228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45228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45228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45228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45228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45228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45228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45228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45228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45228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45228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45228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45228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45228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45228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45228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45228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45228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45228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45228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45228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45228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45228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45228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45228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45228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45228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45228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45228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45228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45228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45228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45228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45228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45228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45228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45228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45228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45228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45228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45228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45228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45228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45228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45228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45228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45228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45228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45228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45228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45228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45228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45228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45228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45228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45228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45228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45228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45228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45228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45228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45228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45228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45228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45228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45228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45228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45228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45228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45228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45228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45228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45228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45228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45228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45228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45228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45228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45228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45228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45228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45228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45228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45228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45228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45228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45228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45228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45228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45228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45228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45228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45228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45228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45228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45228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45228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45228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45228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45228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45228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45228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45228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45228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45228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45228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45228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45228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45228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45228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45228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45228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45228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45228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45228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45228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45228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45228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45228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45228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45228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45228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45228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45228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45228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45228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45228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45228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45228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45228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45228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45228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45228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45228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45228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45228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45228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45228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45228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45228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45228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45228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45228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45228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45228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45228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45228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45228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45228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45228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45228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45228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45228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45228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45228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45228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45228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45228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45228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45228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45228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45228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45228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45228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45228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45228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45228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45228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45228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45228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45228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45228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45228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45228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45228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45228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45228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45228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45228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45228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45228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45228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45228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45228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45228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45228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45228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45228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45228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45228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45228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45228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45228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45228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45228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45228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45228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45228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45228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45228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45228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45228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45228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45228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45228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45228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45228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45228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45228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45228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45228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45228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45228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45228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45228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45228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45228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45228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45228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45228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45228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45228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45228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45228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45228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45228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45228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45228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45228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45228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45228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45228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45228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45228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45228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45228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45228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45228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45228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45228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45228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45228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45228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45228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45228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45228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45228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45228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45228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45228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45228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45228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45228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45228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45228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45228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45228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45228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45228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45228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45228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45228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45228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45228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45228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45228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45228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45228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45228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45228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45228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45228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45228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45228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45228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45228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45228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45228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45228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45228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45228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45228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45228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45228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45228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45228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45228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45228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45228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45228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45228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45228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45228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45228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45228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45228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45228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45228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45228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45228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45228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45228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45228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45228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45228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45228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45228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45228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45228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45228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45228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45228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45228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45228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45228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45228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45228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45228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45228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45228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45228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45228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45228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45228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45228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45228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45228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45228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45228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45228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45228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45228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45228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45228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45228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45228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45228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45228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45228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45228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45228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45228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45228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45228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45228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45228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45228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45228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45228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45228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45228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45228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45228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45228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45228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45228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45228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45228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45228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45228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45228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45228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45228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45228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45228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45228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45228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45228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45228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45228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45228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45228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45228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45228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45228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45228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45228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45228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45228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45228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45228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45228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45228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45228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45228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45228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45228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45228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45228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45228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45228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45228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45228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45228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45228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45228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45228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45228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45228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45228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45228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45228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45228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45228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45228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45228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45228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45228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45228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45228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45228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45228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45228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45228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45228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45228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45228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45228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45228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45228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45228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45228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45228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45228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45228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45228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45228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45228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45228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45228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45228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45228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45228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45228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45228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45228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45228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45228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45228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45228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45228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45228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45228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45228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45228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45228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45228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45228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45228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45228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45228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45228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45228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45228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45228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45228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45228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45228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45228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45228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45228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45228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45228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45228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45228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45228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45228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45228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45228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45228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45228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45228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45228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45228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45228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45228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45228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45228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45228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45228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45228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45228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45228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45228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45228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45228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45228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45228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45228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45228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45228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45228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45228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45228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45228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45228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45228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45228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45228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45228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45228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45228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45228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45228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45228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45228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45228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45228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45228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45228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45228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45228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45228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45228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45228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45228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45228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45228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45228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45228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45228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45228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45228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45228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45228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45228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45228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45228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45228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45228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45228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45228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45228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45228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45228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45228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45228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45228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45228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45228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45228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45228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45228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45228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45228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45228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45228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45228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45228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45228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45228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45228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45228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45228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45228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45228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45228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45228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45228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45228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45228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45228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45228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45228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45228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45228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45228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45228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45228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45228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45228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45228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45228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45228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45228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45228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45228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45228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45228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45228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45228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45228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45228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45228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45228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45228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45228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45228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45228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45228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45228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45228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45228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45228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45228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45228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45228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45228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45228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45228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45228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45228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45228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45228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45228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45228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45228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45228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45228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45228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45228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45228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45228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45228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45228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45228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45228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45228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45228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45228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45228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45228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45228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45228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45228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45228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45228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45228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45228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45228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45228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45228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45228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45228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45228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45228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45228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45228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45228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45228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45228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45228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45228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45228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45228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45228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45228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45228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45228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45228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45228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45228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45228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45228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45228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45228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45228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45228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45228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45228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45228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45228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45228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45228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45228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45228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45228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45228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45228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45228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45228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45228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45228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45228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45228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45228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45228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45228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45228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45228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45228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45228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45228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45228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45228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45228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45228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45228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45228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45228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45228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45228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45228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45228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45228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45228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45228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45228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45228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45228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45228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45228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45228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45228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45228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45228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45228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45228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45228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45228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45228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45228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45228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45228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45228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45228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45228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45228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45228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45228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45228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45228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45228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45228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45228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45228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45228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45228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45228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45228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45228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45228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45228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45228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45228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45228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45228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45228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45228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45228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45228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45228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45228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45228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45228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45228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45228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45228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45228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45228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45228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45228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45228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45228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45228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45228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45228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45228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45228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45228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45228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45228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45228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45228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45228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45228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45228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45228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45228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45228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45228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45228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45228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45228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45228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45228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45228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45228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45228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45228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45228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45228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45228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45228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45228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45228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45228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45228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45228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45228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45228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45228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45228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45228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45228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45228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45228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45228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45228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45228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45228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45228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45228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45228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45228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45228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45228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45228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45228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45228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45228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45228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45228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45228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45228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45228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45228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45228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45228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45228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45228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45228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45228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45228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45228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45228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45228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45228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45228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45228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45228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45228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45228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45228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45228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45228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45228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45228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45228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45228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45228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45228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45228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45228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45228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45228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45228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45228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45228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45228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45228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45228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45228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45228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45228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45228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45228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45228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45228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45228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45228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45228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45228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45228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45228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45228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45228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45228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45228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45228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45228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45228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45228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45228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45228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45228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45228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45228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45228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45228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45228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45228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45228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45228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45228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45228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45228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45228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45228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45228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45228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45228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45228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45228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45228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45228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45228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45228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45228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45228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45228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45228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45228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45228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45228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45228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45228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45228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45228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45228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45228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45228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45228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45228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45228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45228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45228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45228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45228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45228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45228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45228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45228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45228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45228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45228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45228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45228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45228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45228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45228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45228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45228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45228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45228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45228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45228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45228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45228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45228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45228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45228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45228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45228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45228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45228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45228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45228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45228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45228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45228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45228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45228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45228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45228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45228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45228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45228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45228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45228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45228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45228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45228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45228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45228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45228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45228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45228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45228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45228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45228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45228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45228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45228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45228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45228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45228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45228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45228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45228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45228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45228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45228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45228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45228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45228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45228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45228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45228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45228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45228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45228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45228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45228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45228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45228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45228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45228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45228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45228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45228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45228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45228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45228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45228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45228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45228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45228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45228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45228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45228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45228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45228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45228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45228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45228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45228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45228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45228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45228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45228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45228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45228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45228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45228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45228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45228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45228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45228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45228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45228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45228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45228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45228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45228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45228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45228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45228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45228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45228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45228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45228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45228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45228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45228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45228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45228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45228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45228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45228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45228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45228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45228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45228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45228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45228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45228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45228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45228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45228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45228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45228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45228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45228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45228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45228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45228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45228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45228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45228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45228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45228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45228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45228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45228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45228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45228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45228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45228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45228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45228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45228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45228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45228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45228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45228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45228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45228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45228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45228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45228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45228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45228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45228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45228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45228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45228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45228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45228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45228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45228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45228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45228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45228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45228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45228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45228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45228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45228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45228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45228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45228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45228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45228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45228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45228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45228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45228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45228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45228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45228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45228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45228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45228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45228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45228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45228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45228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45228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45228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45228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45228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45228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45228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45228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45228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45228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45228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45228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45228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45228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45228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45228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45228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45228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45228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45228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45228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45228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45228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45228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45228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45228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45228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45228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45228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45228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45228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45228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45228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45228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45228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45228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45228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45228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45228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45228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45228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45228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45228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45228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45228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45228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45228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45228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45228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45228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45228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45228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45228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45228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45228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45228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45228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45228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45228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45228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45228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45228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45228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45228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45228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45228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45228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45228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45228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45228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45228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45228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45228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45228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45228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45228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45228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45228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45228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45228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45228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45228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45228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45228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45228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45228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45228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45228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45228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45228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45228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45228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45228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45228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45228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45228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45228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45228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45228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45228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45228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45228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45228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45228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45228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45228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45228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45228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45228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45228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45228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45228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45228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45228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45228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45228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45228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45228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45228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45228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45228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45228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45228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45228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45228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45228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45228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45228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45228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45228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45228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45228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45228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45228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45228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45228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45228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45228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45228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45228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45228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45228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45228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45228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45228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45228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45228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45228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45228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45228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45228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45228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45228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45228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45228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45228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45228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45228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45228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45228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45228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45228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45228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45228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45228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45228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45228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45228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45228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45228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45228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45228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45228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45228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45228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45228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45228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45228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45228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45228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45228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45228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45228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45228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45228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45228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45228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45228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45228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45228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45228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45228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45228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45228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45228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45228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45228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45228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45228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45228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45228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45228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45228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45228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45228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45228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45228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45228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45228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45228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45228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45228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45228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45228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45228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45228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45228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45228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45228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45228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45228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45228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45228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45228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45228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45228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45228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45228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45228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45228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45228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45228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45228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45228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45228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45228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45228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45228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45228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45228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45228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45228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45228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45228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45228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45228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45228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45228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45228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45228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45228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45228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45228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45228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45228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45228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45228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45228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45228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45228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45228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45228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45228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45228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45228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45228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45228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45228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45228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45228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45228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45228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45228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45228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45228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45228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45228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45228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45228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45228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45228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45228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45228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45228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45228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45228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45228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45228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45228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45228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45228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45228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45228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45228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45228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45228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45228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45228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45228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45228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45228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45228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45228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45228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45228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45228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45228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45228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45228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45228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45228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45228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45228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45228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45228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45228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45228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45228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45228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45228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45228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45228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45228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45228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45228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45228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45228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45228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45228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45228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45228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45228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45228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45228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45228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45228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45228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45228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45228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45228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45228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45228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45228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45228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45228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45228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45228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45228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45228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45228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45228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45228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45228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45228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45228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45228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45228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45228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45228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45228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45228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45228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45228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45228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45228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45228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45228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45228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45228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45228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45228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45228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45228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45228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45228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45228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45228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45228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45228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45228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45228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45228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45228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45228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45228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45228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45228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45228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45228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45228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45228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45228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45228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45228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45228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45228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45228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45228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45228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45228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45228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45228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45228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45228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45228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45228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45228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45228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45228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45228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45228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45228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45228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45228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45228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45228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45228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45228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45228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45228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45228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45228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45228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45228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45228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45228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45228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45228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45228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45228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45228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45228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45228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45228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45228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45228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45228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45228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45228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45228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45228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45228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45228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45228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45228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45228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45228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45228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45228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45228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45228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45228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45228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45228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45228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45228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45228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45228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45228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45228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45228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45228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45228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45228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45228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45228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45228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45228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45228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45228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45228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45228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45228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45228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45228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45228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45228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45228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45228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45228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45228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45228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45228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45228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45228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45228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45228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45228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45228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45228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45228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45228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45228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45228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45228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45228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45228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45228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45228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45228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45228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45228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45228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45228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45228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45228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45228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45228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45228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45228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45228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45228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45228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45228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45228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45228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45228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45228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45228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45228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45228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45228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45228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45228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45228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45228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45228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45228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45228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45228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45228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45228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45228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45228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45228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45228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45228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45228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45228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45228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45228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45228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45228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45228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45228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45228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45228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45228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45228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45228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45228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45228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45228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45228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45228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45228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45228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45228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45228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45228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45228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45228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45228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45228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45228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45228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45228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45228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45228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45228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45228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45228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45228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45228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45228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45228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45228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45228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45228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45228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45228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45228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45228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45228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45228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45228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45228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45228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45228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45228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45228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45228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45228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45228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45228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45228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45228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45228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45228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45228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45228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45228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45228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45228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45228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45228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45228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45228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45228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45228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45228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45228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45228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45228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45228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45228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45228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45228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45228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45228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45228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45228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45228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45228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45228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45228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45228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45228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45228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45228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45228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45228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45228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45228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45228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45228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45228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45228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45228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45228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45228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45228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45228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45228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45228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45228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45228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45228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45228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45228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45228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45228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45228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45228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45228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45228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45228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45228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45228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45228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45228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45228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45228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45228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45228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45228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45228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45228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45228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45228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45228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45228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45228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45228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45228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45228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45228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45228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45228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45228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45228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45228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45228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45228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45228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45228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45228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45228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45228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45228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45228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45228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45228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45228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45228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45228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45228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45228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45228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45228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45228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45228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45228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45228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45228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45228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45228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45228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45228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45228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45228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45228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45228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45228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45228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45228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45228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45228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45228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45228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45228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45228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45228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45228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45228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45228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45228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45228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45228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45228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45228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45228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45228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45228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45228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45228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45228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45228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45228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45228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45228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45228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45228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45228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45228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45228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45228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45228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45228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45228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45228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45228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45228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45228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45228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45228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45228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45228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45228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45228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45228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45228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45228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45228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45228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45228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45228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45228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45228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45228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45228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45228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45228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45228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45228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45228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45228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45228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45228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45228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45228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45228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45228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45228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45228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45228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45228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45228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45228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45228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45228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45228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45228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45228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45228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45228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45228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45228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45228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45228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45228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45228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45228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45228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45228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45228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45228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45228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45228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45228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45228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45228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45228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45228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45228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45228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45228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45228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45228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45228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45228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45228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45228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45228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45228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45228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45228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45228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45228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45228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45228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45228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45228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45228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45228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45228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45228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45228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45228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45228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45228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45228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45228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45228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45228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45228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45228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45228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45228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45228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45228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45228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45228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45228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45228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45228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45228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45228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45228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45228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45228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45228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45228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45228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45228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45228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45228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45228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45228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45228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45228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45228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45228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45228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45228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45228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45228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45228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45228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45228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45228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45228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45228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45228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45228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45228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45228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45228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45228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45228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45228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45228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45228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45228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45228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45228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45228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45228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45228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45228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45228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45228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45228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45228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45228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45228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45228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45228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45228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45228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45228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45228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45228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45228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45228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45228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45228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45228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45228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45228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45228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45228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45228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45228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45228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45228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45228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45228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45228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45228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45228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45228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45228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45228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45228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45228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45228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45228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45228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45228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45228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45228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45228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45228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45228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45228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45228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45228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45228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45228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45228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45228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45228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45228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45228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45228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45228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45228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45228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45228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45228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45228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45228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45228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45228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45228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45228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45228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45228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45228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45228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45228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45228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45228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45228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45228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45228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45228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45228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45228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45228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45228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45228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45228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45228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45228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45228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45228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45228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45228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45228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45228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45228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45228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45228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45228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45228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45228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45228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45228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45228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45228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45228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45228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45228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45228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45228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45228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45228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45228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45228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45228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45228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45228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45228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45228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45228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45228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45228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45228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45228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45228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45228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45228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45228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45228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45228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45228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45228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45228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45228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45228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45228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45228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45228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45228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45228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45228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45228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45228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45228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45228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45228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45228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45228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45228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45228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45228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45228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45228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45228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45228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45228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45228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45228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45228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45228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45228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45228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45228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45228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45228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45228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45228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45228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45228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45228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45228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45228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45228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45228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45228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45228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45228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45228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45228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45228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45228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45228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45228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45228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45228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45228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45228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45228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45228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45228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45228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45228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45228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45228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45228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45228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45228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45228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45228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45228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45228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45228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45228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45228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45228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45228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45228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45228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45228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45228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45228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45228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45228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45228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45228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45228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45228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45228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45228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45228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45228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45228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45228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45228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45228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45228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45228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45228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45228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45228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45228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45228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45228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45228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45228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45228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45228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45228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45228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45228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45228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45228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45228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45228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45228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45228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45228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45228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45228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45228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45228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45228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45228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45228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45228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45228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45228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45228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45228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45228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45228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45228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45228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45228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45228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45228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45228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45228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45228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45228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45228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45228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45228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45228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45228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45228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45228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45228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45228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45228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45228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45228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45228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45228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45228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45228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45228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45228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45228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45228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45228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45228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45228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45228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45228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45228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45228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45228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45228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45228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45228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45228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45228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45228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45228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45228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45228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45228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45228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45228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45228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45228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45228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45228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45228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45228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45228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45228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45228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45228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45228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45228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45228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45228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45228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45228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45228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45228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45228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45228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45228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45228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45228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45228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45228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45228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45228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45228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45228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45228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45228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45228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45228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45228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45228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45228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45228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45228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45228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45228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45228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45228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45228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45228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45228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45228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45228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45228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45228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45228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45228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45228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45228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45228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45228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45228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45228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45228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45228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45228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45228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45228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45228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45228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45228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45228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45228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45228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45228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45228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45228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45228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45228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45228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45228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45228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45228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45228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45228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45228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45228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45228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45228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45228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45228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45228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45228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45228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45228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45228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45228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45228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45228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45228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45228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45228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45228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45228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45228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45228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45228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45228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45228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45228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45228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45228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45228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45228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45228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45228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45228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45228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45228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45228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45228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45228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45228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45228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45228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45228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45228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45228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45228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45228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45228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45228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45228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45228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45228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45228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45228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45228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45228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45228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45228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45228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45228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45228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45228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45228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45228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45228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45228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45228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45228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45228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45228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45228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45228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45228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45228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45228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45228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45228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45228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45228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45228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45228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45228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45228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45228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45228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45228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45228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45228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45228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45228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45228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45228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45228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45228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45228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45228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45228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45228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45228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45228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45228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45228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45228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45228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45228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45228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45228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45228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45228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45228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45228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45228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45228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45228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45228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45228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45228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45228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45228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45228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45228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45228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45228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45228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45228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45228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45228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45228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45228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45228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45228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45228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45228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45228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45228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45228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45228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45228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45228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45228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45228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45228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45228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45228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45228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45228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45228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45228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45228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45228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45228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45228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45228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45228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45228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45228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45228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45228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45228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45228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45228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45228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45228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45228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45228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45228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45228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45228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45228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45228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45228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45228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45228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45228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45228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45228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45228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45228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45228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45228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45228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45228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45228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45228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45228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45228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45228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45228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45228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45228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45228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45228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45228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45228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45228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45228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45228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45228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45228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45228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45228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45228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45228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45228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45228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45228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45228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45228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45228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45228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45228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45228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45228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45228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45228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45228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45228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45228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45228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45228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45228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45228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45228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45228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45228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45228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45228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45228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45228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45228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45228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45228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45228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45228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45228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45228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45228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45228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45228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45228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45228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45228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45228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45228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45228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45228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45228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45228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45228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45228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45228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45228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45228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45228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45228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45228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45228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45228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45228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45228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45228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45228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45228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45228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45228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45228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45228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45228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45228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45228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45228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45228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45228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45228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45228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45228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45228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45228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45228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45228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45228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45228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45228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45228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45228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45228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45228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45228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45228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45228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45228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45228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45228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45228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45228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45228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45228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45228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45228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45228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45228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45228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45228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45228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45228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45228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45228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45228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45228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45228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45228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45228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45228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45228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45228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45228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45228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45228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45228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45228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45228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45228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45228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45228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45228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45228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45228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45228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45228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45228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45228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45228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45228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45228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45228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45228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45228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45228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45228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45228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45228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45228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45228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45228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45228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45228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45228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45228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45228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45228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45228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45228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45228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45228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45228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45228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45228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45228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45228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45228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45228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45228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45228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45228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45228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45228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45228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45228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45228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45228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45228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45228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45228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45228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45228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45228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45228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45228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45228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45228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45228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45228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45228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45228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45228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45228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45228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45228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45228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45228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45228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45228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45228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45228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45228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45228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45228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45228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45228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45228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45228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45228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45228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45228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45228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45228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45228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45228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45228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45228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45228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45228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45228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45228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45228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45228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45228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45228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45228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45228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45228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45228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45228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45228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45228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45228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45228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45228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45228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45228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45228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45228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45228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45228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45228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45228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45228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45228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45228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45228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45228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45228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45228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45228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45228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45228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45228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45228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45228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45228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45228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45228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45228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45228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45228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45228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45228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45228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45228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45228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45228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45228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45228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45228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45228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45228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45228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45228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45228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45228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45228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45228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45228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45228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45228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45228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45228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45228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45228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45228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45228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45228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45228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45228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45228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45228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45228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45228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45228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45228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45228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45228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45228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45228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45228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45228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45228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45228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45228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45228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45228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45228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45228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45228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45228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45228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45228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45228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45228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45228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45228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45228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45228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45228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45228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45228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45228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45228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45228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45228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45228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45228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45228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45228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45228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45228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45228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45228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45228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45228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45228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45228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45228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45228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45228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45228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45228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45228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45228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45228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45228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45228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45228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45228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45228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45228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45228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45228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45228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45228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45228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45228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45228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45228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45228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45228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45228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45228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45228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45228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45228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45228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45228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45228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45228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45228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45228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45228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45228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45228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45228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45228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45228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45228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45228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45228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45228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45228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45228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45228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45228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45228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45228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45228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45228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45228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45228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45228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45228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45228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45228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45228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45228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45228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45228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45228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45228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45228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45228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45228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45228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45228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45228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45228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45228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45228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45228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45228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45228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45228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45228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45228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45228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45228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45228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45228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45228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45228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45228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45228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45228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45228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45228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45228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45228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45228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45228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45228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45228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45228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45228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45228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45228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45228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45228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45228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45228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45228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45228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45228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45228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45228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45228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45228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45228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45228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45228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45228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45228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45228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45228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45228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45228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45228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45228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45228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45228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45228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45228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45228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45228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45228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45228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45228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45228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45228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45228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45228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45228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45228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45228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45228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45228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45228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45228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45228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45228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45228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45228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45228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45228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45228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45228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45228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45228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45228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45228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45228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45228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45228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45228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45228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45228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45228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45228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45228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45228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45228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45228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45228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45228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45228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45228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45228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45228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45228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45228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45228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45228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45228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45228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45228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45228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45228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45228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45228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45228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45228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45228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45228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45228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45228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45228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45228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45228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45228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45228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45228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45228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45228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45228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45228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45228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45228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45228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45228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45228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45228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45228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45228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45228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45228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45228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45228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45228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45228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45228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45228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45228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45228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45228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45228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45228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45228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45228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45228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45228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45228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45228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45228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45228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45228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45228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45228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45228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45228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45228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45228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45228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45228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45228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45228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45228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45228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45228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45228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45228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45228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45228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45228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45228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45228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45228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45228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45228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45228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45228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45228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45228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45228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45228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45228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45228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45228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45228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45228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45228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45228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45228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45228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45228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45228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45228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45228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45228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45228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45228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45228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45228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45228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45228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45228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45228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45228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45228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45228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45228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45228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45228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45228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45228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45228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45228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45228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45228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45228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45228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45228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45228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45228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45228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45228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45228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45228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45228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45228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45228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45228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45228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45228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45228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45228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45228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45228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45228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45228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45228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45228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45228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45228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45228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45228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45228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45228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45228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45228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45228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45228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45228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45228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45228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45228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45228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45228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45228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45228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45228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45228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45228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45228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45228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45228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45228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45228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45228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45228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45228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45228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45228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45228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45228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45228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45228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45228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45228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45228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45228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45228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45228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45228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45228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45228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45228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45228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45228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45228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45228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45228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45228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45228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45228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45228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45228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45228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45228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45228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45228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45228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45228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45228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45228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45228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45228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45228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45228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45228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45228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45228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45228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45228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45228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45228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45228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45228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45228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45228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45228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45228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45228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45228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45228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45228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45228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45228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45228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45228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45228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45228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45228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45228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45228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45228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45228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45228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45228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45228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45228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45228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45228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45228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45228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45228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45228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45228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45228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45228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45228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45228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45228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45228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45228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45228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45228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45228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45228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45228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45228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45228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45228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45228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45228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45228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45228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45228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45228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45228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45228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45228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45228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45228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45228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45228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45228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45228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45228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45228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45228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45228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45228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45228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45228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45228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45228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45228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45228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45228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45228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45228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45228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45228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45228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45228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45228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45228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45228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45228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45228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45228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45228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45228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45228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45228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45228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45228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45228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45228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45228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45228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45228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45228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45228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45228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45228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45228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45228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45228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45228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45228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45228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45228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45228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45228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45228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45228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45228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45228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45228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45228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45228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45228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45228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45228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45228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45228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45228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45228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45228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45228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45228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45228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45228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45228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45228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45228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45228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45228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45228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45228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45228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45228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45228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45228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45228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45228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45228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45228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45228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45228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45228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45228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45228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45228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45228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45228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45228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45228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45228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45228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45228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45228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45228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45228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45228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45228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45228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45228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45228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45228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45228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45228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45228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45228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45228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45228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45228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45228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45228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45228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45228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45228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45228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45228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45228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45228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45228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45228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45228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45228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45228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45228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45228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45228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45228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45228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45228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45228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45228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45228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45228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45228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45228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45228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45228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45228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45228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45228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45228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45228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45228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45228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45228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45228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45228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45228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45228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45228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45228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45228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45228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45228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45228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45228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45228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45228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45228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45228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45228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45228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45228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45228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45228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45228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45228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45228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45228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45228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45228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45228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45228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45228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45228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45228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45228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45228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45228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45228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45228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45228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45228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45228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45228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45228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45228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45228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45228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45228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45228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45228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45228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45228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45228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45228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45228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45228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45228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45228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45228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45228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45228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45228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45228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45228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45228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45228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45228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45228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45228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45228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45228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45228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45228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45228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45228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45228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45228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45228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45228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45228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45228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45228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45228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45228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45228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45228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45228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45228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45228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45228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45228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45228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45228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45228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45228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45228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45228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45228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45228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45228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45228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45228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45228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45228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45228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45228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45228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45228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45228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45228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45228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45228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45228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45228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45228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45228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45228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45228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45228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45228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45228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45228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45228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45228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45228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45228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45228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45228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45228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45228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45228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45228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45228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45228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45228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45228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45228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45228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45228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45228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45228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45228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45228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45228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45228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45228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45228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45228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45228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45228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45228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45228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45228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45228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45228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45228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45228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45228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45228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45228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45228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45228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45228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45228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45228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45228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45228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45228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45228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45228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45228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45228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45228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45228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45228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45228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45228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45228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45228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45228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45228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45228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45228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45228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45228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45228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45228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45228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45228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45228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45228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45228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45228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45228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45228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45228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45228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45228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45228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45228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45228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45228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>
      <c r="A4995" t="inlineStr">
        <is>
          <t>A 51047-2023</t>
        </is>
      </c>
      <c r="B4995" s="1" t="n">
        <v>45218</v>
      </c>
      <c r="C4995" s="1" t="n">
        <v>45228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2023-10-29T04:54:30Z</dcterms:created>
  <dcterms:modified xmlns:dcterms="http://purl.org/dc/terms/" xmlns:xsi="http://www.w3.org/2001/XMLSchema-instance" xsi:type="dcterms:W3CDTF">2023-10-29T04:54:34Z</dcterms:modified>
</cp:coreProperties>
</file>