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52815-2019</t>
        </is>
      </c>
      <c r="B2" s="1" t="n">
        <v>43746</v>
      </c>
      <c r="C2" s="1" t="n">
        <v>45205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3.8</v>
      </c>
      <c r="H2" t="n">
        <v>2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Garnlav
Vedskivlav
Bronshjon
Mörk husmossa
Rödgul trumpetsvamp
Skogshakmossa
Vedticka
Fläcknycklar
Revlummer</t>
        </is>
      </c>
      <c r="S2">
        <f>HYPERLINK("https://klasma.github.io/Logging_LINDESBERG/artfynd/A 52815-2019.xlsx", "A 52815-2019")</f>
        <v/>
      </c>
      <c r="T2">
        <f>HYPERLINK("https://klasma.github.io/Logging_LINDESBERG/kartor/A 52815-2019.png", "A 52815-2019")</f>
        <v/>
      </c>
      <c r="V2">
        <f>HYPERLINK("https://klasma.github.io/Logging_LINDESBERG/klagomål/A 52815-2019.docx", "A 52815-2019")</f>
        <v/>
      </c>
      <c r="W2">
        <f>HYPERLINK("https://klasma.github.io/Logging_LINDESBERG/klagomålsmail/A 52815-2019.docx", "A 52815-2019")</f>
        <v/>
      </c>
      <c r="X2">
        <f>HYPERLINK("https://klasma.github.io/Logging_LINDESBERG/tillsyn/A 52815-2019.docx", "A 52815-2019")</f>
        <v/>
      </c>
      <c r="Y2">
        <f>HYPERLINK("https://klasma.github.io/Logging_LINDESBERG/tillsynsmail/A 52815-2019.docx", "A 52815-2019")</f>
        <v/>
      </c>
    </row>
    <row r="3" ht="15" customHeight="1">
      <c r="A3" t="inlineStr">
        <is>
          <t>A 55478-2019</t>
        </is>
      </c>
      <c r="B3" s="1" t="n">
        <v>43759</v>
      </c>
      <c r="C3" s="1" t="n">
        <v>45205</v>
      </c>
      <c r="D3" t="inlineStr">
        <is>
          <t>ÖREBRO LÄN</t>
        </is>
      </c>
      <c r="E3" t="inlineStr">
        <is>
          <t>LINDESBERG</t>
        </is>
      </c>
      <c r="F3" t="inlineStr">
        <is>
          <t>Sveaskog</t>
        </is>
      </c>
      <c r="G3" t="n">
        <v>2.9</v>
      </c>
      <c r="H3" t="n">
        <v>0</v>
      </c>
      <c r="I3" t="n">
        <v>3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Motaggsvamp
Skrovlig taggsvamp
Vedskivlav
Dropptaggsvamp
Mindre märgborre
Vedticka</t>
        </is>
      </c>
      <c r="S3">
        <f>HYPERLINK("https://klasma.github.io/Logging_LINDESBERG/artfynd/A 55478-2019.xlsx", "A 55478-2019")</f>
        <v/>
      </c>
      <c r="T3">
        <f>HYPERLINK("https://klasma.github.io/Logging_LINDESBERG/kartor/A 55478-2019.png", "A 55478-2019")</f>
        <v/>
      </c>
      <c r="V3">
        <f>HYPERLINK("https://klasma.github.io/Logging_LINDESBERG/klagomål/A 55478-2019.docx", "A 55478-2019")</f>
        <v/>
      </c>
      <c r="W3">
        <f>HYPERLINK("https://klasma.github.io/Logging_LINDESBERG/klagomålsmail/A 55478-2019.docx", "A 55478-2019")</f>
        <v/>
      </c>
      <c r="X3">
        <f>HYPERLINK("https://klasma.github.io/Logging_LINDESBERG/tillsyn/A 55478-2019.docx", "A 55478-2019")</f>
        <v/>
      </c>
      <c r="Y3">
        <f>HYPERLINK("https://klasma.github.io/Logging_LINDESBERG/tillsynsmail/A 55478-2019.docx", "A 55478-2019")</f>
        <v/>
      </c>
    </row>
    <row r="4" ht="15" customHeight="1">
      <c r="A4" t="inlineStr">
        <is>
          <t>A 32697-2021</t>
        </is>
      </c>
      <c r="B4" s="1" t="n">
        <v>44375</v>
      </c>
      <c r="C4" s="1" t="n">
        <v>45205</v>
      </c>
      <c r="D4" t="inlineStr">
        <is>
          <t>ÖREBRO LÄN</t>
        </is>
      </c>
      <c r="E4" t="inlineStr">
        <is>
          <t>LINDESBERG</t>
        </is>
      </c>
      <c r="F4" t="inlineStr">
        <is>
          <t>Kommuner</t>
        </is>
      </c>
      <c r="G4" t="n">
        <v>9.800000000000001</v>
      </c>
      <c r="H4" t="n">
        <v>0</v>
      </c>
      <c r="I4" t="n">
        <v>4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6</v>
      </c>
      <c r="R4" s="2" t="inlineStr">
        <is>
          <t>Ask
Gul taggsvamp
Skarp dropptaggsvamp
Smal svampklubba
Svart trolldruva
Tibast</t>
        </is>
      </c>
      <c r="S4">
        <f>HYPERLINK("https://klasma.github.io/Logging_LINDESBERG/artfynd/A 32697-2021.xlsx", "A 32697-2021")</f>
        <v/>
      </c>
      <c r="T4">
        <f>HYPERLINK("https://klasma.github.io/Logging_LINDESBERG/kartor/A 32697-2021.png", "A 32697-2021")</f>
        <v/>
      </c>
      <c r="V4">
        <f>HYPERLINK("https://klasma.github.io/Logging_LINDESBERG/klagomål/A 32697-2021.docx", "A 32697-2021")</f>
        <v/>
      </c>
      <c r="W4">
        <f>HYPERLINK("https://klasma.github.io/Logging_LINDESBERG/klagomålsmail/A 32697-2021.docx", "A 32697-2021")</f>
        <v/>
      </c>
      <c r="X4">
        <f>HYPERLINK("https://klasma.github.io/Logging_LINDESBERG/tillsyn/A 32697-2021.docx", "A 32697-2021")</f>
        <v/>
      </c>
      <c r="Y4">
        <f>HYPERLINK("https://klasma.github.io/Logging_LINDESBERG/tillsynsmail/A 32697-2021.docx", "A 32697-2021")</f>
        <v/>
      </c>
    </row>
    <row r="5" ht="15" customHeight="1">
      <c r="A5" t="inlineStr">
        <is>
          <t>A 38385-2021</t>
        </is>
      </c>
      <c r="B5" s="1" t="n">
        <v>44406</v>
      </c>
      <c r="C5" s="1" t="n">
        <v>45205</v>
      </c>
      <c r="D5" t="inlineStr">
        <is>
          <t>ÖREBRO LÄN</t>
        </is>
      </c>
      <c r="E5" t="inlineStr">
        <is>
          <t>LINDESBERG</t>
        </is>
      </c>
      <c r="F5" t="inlineStr">
        <is>
          <t>Sveaskog</t>
        </is>
      </c>
      <c r="G5" t="n">
        <v>2</v>
      </c>
      <c r="H5" t="n">
        <v>0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6</v>
      </c>
      <c r="R5" s="2" t="inlineStr">
        <is>
          <t>Grantaggsvamp
Bronshjon
Flagellkvastmossa
Mindre märgborre
Stor revmossa
Vedticka</t>
        </is>
      </c>
      <c r="S5">
        <f>HYPERLINK("https://klasma.github.io/Logging_LINDESBERG/artfynd/A 38385-2021.xlsx", "A 38385-2021")</f>
        <v/>
      </c>
      <c r="T5">
        <f>HYPERLINK("https://klasma.github.io/Logging_LINDESBERG/kartor/A 38385-2021.png", "A 38385-2021")</f>
        <v/>
      </c>
      <c r="V5">
        <f>HYPERLINK("https://klasma.github.io/Logging_LINDESBERG/klagomål/A 38385-2021.docx", "A 38385-2021")</f>
        <v/>
      </c>
      <c r="W5">
        <f>HYPERLINK("https://klasma.github.io/Logging_LINDESBERG/klagomålsmail/A 38385-2021.docx", "A 38385-2021")</f>
        <v/>
      </c>
      <c r="X5">
        <f>HYPERLINK("https://klasma.github.io/Logging_LINDESBERG/tillsyn/A 38385-2021.docx", "A 38385-2021")</f>
        <v/>
      </c>
      <c r="Y5">
        <f>HYPERLINK("https://klasma.github.io/Logging_LINDESBERG/tillsynsmail/A 38385-2021.docx", "A 38385-2021")</f>
        <v/>
      </c>
    </row>
    <row r="6" ht="15" customHeight="1">
      <c r="A6" t="inlineStr">
        <is>
          <t>A 56889-2019</t>
        </is>
      </c>
      <c r="B6" s="1" t="n">
        <v>43766</v>
      </c>
      <c r="C6" s="1" t="n">
        <v>45205</v>
      </c>
      <c r="D6" t="inlineStr">
        <is>
          <t>ÖREBRO LÄN</t>
        </is>
      </c>
      <c r="E6" t="inlineStr">
        <is>
          <t>LINDESBERG</t>
        </is>
      </c>
      <c r="F6" t="inlineStr">
        <is>
          <t>Sveaskog</t>
        </is>
      </c>
      <c r="G6" t="n">
        <v>8.4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Motaggsvamp
Tallriska
Grovticka
Mindre märgborre
Skuggblåslav</t>
        </is>
      </c>
      <c r="S6">
        <f>HYPERLINK("https://klasma.github.io/Logging_LINDESBERG/artfynd/A 56889-2019.xlsx", "A 56889-2019")</f>
        <v/>
      </c>
      <c r="T6">
        <f>HYPERLINK("https://klasma.github.io/Logging_LINDESBERG/kartor/A 56889-2019.png", "A 56889-2019")</f>
        <v/>
      </c>
      <c r="V6">
        <f>HYPERLINK("https://klasma.github.io/Logging_LINDESBERG/klagomål/A 56889-2019.docx", "A 56889-2019")</f>
        <v/>
      </c>
      <c r="W6">
        <f>HYPERLINK("https://klasma.github.io/Logging_LINDESBERG/klagomålsmail/A 56889-2019.docx", "A 56889-2019")</f>
        <v/>
      </c>
      <c r="X6">
        <f>HYPERLINK("https://klasma.github.io/Logging_LINDESBERG/tillsyn/A 56889-2019.docx", "A 56889-2019")</f>
        <v/>
      </c>
      <c r="Y6">
        <f>HYPERLINK("https://klasma.github.io/Logging_LINDESBERG/tillsynsmail/A 56889-2019.docx", "A 56889-2019")</f>
        <v/>
      </c>
    </row>
    <row r="7" ht="15" customHeight="1">
      <c r="A7" t="inlineStr">
        <is>
          <t>A 55487-2019</t>
        </is>
      </c>
      <c r="B7" s="1" t="n">
        <v>43759</v>
      </c>
      <c r="C7" s="1" t="n">
        <v>45205</v>
      </c>
      <c r="D7" t="inlineStr">
        <is>
          <t>ÖREBRO LÄN</t>
        </is>
      </c>
      <c r="E7" t="inlineStr">
        <is>
          <t>LINDESBERG</t>
        </is>
      </c>
      <c r="F7" t="inlineStr">
        <is>
          <t>Sveaskog</t>
        </is>
      </c>
      <c r="G7" t="n">
        <v>3.2</v>
      </c>
      <c r="H7" t="n">
        <v>1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Motaggsvamp
Skrovlig taggsvamp
Spillkråka
Tallticka</t>
        </is>
      </c>
      <c r="S7">
        <f>HYPERLINK("https://klasma.github.io/Logging_LINDESBERG/artfynd/A 55487-2019.xlsx", "A 55487-2019")</f>
        <v/>
      </c>
      <c r="T7">
        <f>HYPERLINK("https://klasma.github.io/Logging_LINDESBERG/kartor/A 55487-2019.png", "A 55487-2019")</f>
        <v/>
      </c>
      <c r="V7">
        <f>HYPERLINK("https://klasma.github.io/Logging_LINDESBERG/klagomål/A 55487-2019.docx", "A 55487-2019")</f>
        <v/>
      </c>
      <c r="W7">
        <f>HYPERLINK("https://klasma.github.io/Logging_LINDESBERG/klagomålsmail/A 55487-2019.docx", "A 55487-2019")</f>
        <v/>
      </c>
      <c r="X7">
        <f>HYPERLINK("https://klasma.github.io/Logging_LINDESBERG/tillsyn/A 55487-2019.docx", "A 55487-2019")</f>
        <v/>
      </c>
      <c r="Y7">
        <f>HYPERLINK("https://klasma.github.io/Logging_LINDESBERG/tillsynsmail/A 55487-2019.docx", "A 55487-2019")</f>
        <v/>
      </c>
    </row>
    <row r="8" ht="15" customHeight="1">
      <c r="A8" t="inlineStr">
        <is>
          <t>A 38299-2020</t>
        </is>
      </c>
      <c r="B8" s="1" t="n">
        <v>44060</v>
      </c>
      <c r="C8" s="1" t="n">
        <v>45205</v>
      </c>
      <c r="D8" t="inlineStr">
        <is>
          <t>ÖREBRO LÄN</t>
        </is>
      </c>
      <c r="E8" t="inlineStr">
        <is>
          <t>LINDESBERG</t>
        </is>
      </c>
      <c r="G8" t="n">
        <v>2.9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Honungsticka
Kandelabersvamp
Rävticka
Blåsippa</t>
        </is>
      </c>
      <c r="S8">
        <f>HYPERLINK("https://klasma.github.io/Logging_LINDESBERG/artfynd/A 38299-2020.xlsx", "A 38299-2020")</f>
        <v/>
      </c>
      <c r="T8">
        <f>HYPERLINK("https://klasma.github.io/Logging_LINDESBERG/kartor/A 38299-2020.png", "A 38299-2020")</f>
        <v/>
      </c>
      <c r="V8">
        <f>HYPERLINK("https://klasma.github.io/Logging_LINDESBERG/klagomål/A 38299-2020.docx", "A 38299-2020")</f>
        <v/>
      </c>
      <c r="W8">
        <f>HYPERLINK("https://klasma.github.io/Logging_LINDESBERG/klagomålsmail/A 38299-2020.docx", "A 38299-2020")</f>
        <v/>
      </c>
      <c r="X8">
        <f>HYPERLINK("https://klasma.github.io/Logging_LINDESBERG/tillsyn/A 38299-2020.docx", "A 38299-2020")</f>
        <v/>
      </c>
      <c r="Y8">
        <f>HYPERLINK("https://klasma.github.io/Logging_LINDESBERG/tillsynsmail/A 38299-2020.docx", "A 38299-2020")</f>
        <v/>
      </c>
    </row>
    <row r="9" ht="15" customHeight="1">
      <c r="A9" t="inlineStr">
        <is>
          <t>A 34293-2023</t>
        </is>
      </c>
      <c r="B9" s="1" t="n">
        <v>45138</v>
      </c>
      <c r="C9" s="1" t="n">
        <v>45205</v>
      </c>
      <c r="D9" t="inlineStr">
        <is>
          <t>ÖREBRO LÄN</t>
        </is>
      </c>
      <c r="E9" t="inlineStr">
        <is>
          <t>LINDESBERG</t>
        </is>
      </c>
      <c r="F9" t="inlineStr">
        <is>
          <t>Sveaskog</t>
        </is>
      </c>
      <c r="G9" t="n">
        <v>0.5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Dropptaggsvamp
Korallrot
Vedticka</t>
        </is>
      </c>
      <c r="S9">
        <f>HYPERLINK("https://klasma.github.io/Logging_LINDESBERG/artfynd/A 34293-2023.xlsx", "A 34293-2023")</f>
        <v/>
      </c>
      <c r="T9">
        <f>HYPERLINK("https://klasma.github.io/Logging_LINDESBERG/kartor/A 34293-2023.png", "A 34293-2023")</f>
        <v/>
      </c>
      <c r="V9">
        <f>HYPERLINK("https://klasma.github.io/Logging_LINDESBERG/klagomål/A 34293-2023.docx", "A 34293-2023")</f>
        <v/>
      </c>
      <c r="W9">
        <f>HYPERLINK("https://klasma.github.io/Logging_LINDESBERG/klagomålsmail/A 34293-2023.docx", "A 34293-2023")</f>
        <v/>
      </c>
      <c r="X9">
        <f>HYPERLINK("https://klasma.github.io/Logging_LINDESBERG/tillsyn/A 34293-2023.docx", "A 34293-2023")</f>
        <v/>
      </c>
      <c r="Y9">
        <f>HYPERLINK("https://klasma.github.io/Logging_LINDESBERG/tillsynsmail/A 34293-2023.docx", "A 34293-2023")</f>
        <v/>
      </c>
    </row>
    <row r="10" ht="15" customHeight="1">
      <c r="A10" t="inlineStr">
        <is>
          <t>A 26686-2019</t>
        </is>
      </c>
      <c r="B10" s="1" t="n">
        <v>43608</v>
      </c>
      <c r="C10" s="1" t="n">
        <v>45205</v>
      </c>
      <c r="D10" t="inlineStr">
        <is>
          <t>ÖREBRO LÄN</t>
        </is>
      </c>
      <c r="E10" t="inlineStr">
        <is>
          <t>LINDESBERG</t>
        </is>
      </c>
      <c r="F10" t="inlineStr">
        <is>
          <t>Kommuner</t>
        </is>
      </c>
      <c r="G10" t="n">
        <v>1.4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Svart trolldruva</t>
        </is>
      </c>
      <c r="S10">
        <f>HYPERLINK("https://klasma.github.io/Logging_LINDESBERG/artfynd/A 26686-2019.xlsx", "A 26686-2019")</f>
        <v/>
      </c>
      <c r="T10">
        <f>HYPERLINK("https://klasma.github.io/Logging_LINDESBERG/kartor/A 26686-2019.png", "A 26686-2019")</f>
        <v/>
      </c>
      <c r="V10">
        <f>HYPERLINK("https://klasma.github.io/Logging_LINDESBERG/klagomål/A 26686-2019.docx", "A 26686-2019")</f>
        <v/>
      </c>
      <c r="W10">
        <f>HYPERLINK("https://klasma.github.io/Logging_LINDESBERG/klagomålsmail/A 26686-2019.docx", "A 26686-2019")</f>
        <v/>
      </c>
      <c r="X10">
        <f>HYPERLINK("https://klasma.github.io/Logging_LINDESBERG/tillsyn/A 26686-2019.docx", "A 26686-2019")</f>
        <v/>
      </c>
      <c r="Y10">
        <f>HYPERLINK("https://klasma.github.io/Logging_LINDESBERG/tillsynsmail/A 26686-2019.docx", "A 26686-2019")</f>
        <v/>
      </c>
    </row>
    <row r="11" ht="15" customHeight="1">
      <c r="A11" t="inlineStr">
        <is>
          <t>A 49416-2019</t>
        </is>
      </c>
      <c r="B11" s="1" t="n">
        <v>43732</v>
      </c>
      <c r="C11" s="1" t="n">
        <v>45205</v>
      </c>
      <c r="D11" t="inlineStr">
        <is>
          <t>ÖREBRO LÄN</t>
        </is>
      </c>
      <c r="E11" t="inlineStr">
        <is>
          <t>LINDESBERG</t>
        </is>
      </c>
      <c r="F11" t="inlineStr">
        <is>
          <t>Sveaskog</t>
        </is>
      </c>
      <c r="G11" t="n">
        <v>4.8</v>
      </c>
      <c r="H11" t="n">
        <v>1</v>
      </c>
      <c r="I11" t="n">
        <v>0</v>
      </c>
      <c r="J11" t="n">
        <v>0</v>
      </c>
      <c r="K11" t="n">
        <v>0</v>
      </c>
      <c r="L11" t="n">
        <v>2</v>
      </c>
      <c r="M11" t="n">
        <v>0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Ask
Asknätfjäril</t>
        </is>
      </c>
      <c r="S11">
        <f>HYPERLINK("https://klasma.github.io/Logging_LINDESBERG/artfynd/A 49416-2019.xlsx", "A 49416-2019")</f>
        <v/>
      </c>
      <c r="T11">
        <f>HYPERLINK("https://klasma.github.io/Logging_LINDESBERG/kartor/A 49416-2019.png", "A 49416-2019")</f>
        <v/>
      </c>
      <c r="V11">
        <f>HYPERLINK("https://klasma.github.io/Logging_LINDESBERG/klagomål/A 49416-2019.docx", "A 49416-2019")</f>
        <v/>
      </c>
      <c r="W11">
        <f>HYPERLINK("https://klasma.github.io/Logging_LINDESBERG/klagomålsmail/A 49416-2019.docx", "A 49416-2019")</f>
        <v/>
      </c>
      <c r="X11">
        <f>HYPERLINK("https://klasma.github.io/Logging_LINDESBERG/tillsyn/A 49416-2019.docx", "A 49416-2019")</f>
        <v/>
      </c>
      <c r="Y11">
        <f>HYPERLINK("https://klasma.github.io/Logging_LINDESBERG/tillsynsmail/A 49416-2019.docx", "A 49416-2019")</f>
        <v/>
      </c>
    </row>
    <row r="12" ht="15" customHeight="1">
      <c r="A12" t="inlineStr">
        <is>
          <t>A 49419-2019</t>
        </is>
      </c>
      <c r="B12" s="1" t="n">
        <v>43732</v>
      </c>
      <c r="C12" s="1" t="n">
        <v>45205</v>
      </c>
      <c r="D12" t="inlineStr">
        <is>
          <t>ÖREBRO LÄN</t>
        </is>
      </c>
      <c r="E12" t="inlineStr">
        <is>
          <t>LINDESBERG</t>
        </is>
      </c>
      <c r="F12" t="inlineStr">
        <is>
          <t>Sveaskog</t>
        </is>
      </c>
      <c r="G12" t="n">
        <v>7.5</v>
      </c>
      <c r="H12" t="n">
        <v>1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Asknätfjäril
Sotnätfjäril</t>
        </is>
      </c>
      <c r="S12">
        <f>HYPERLINK("https://klasma.github.io/Logging_LINDESBERG/artfynd/A 49419-2019.xlsx", "A 49419-2019")</f>
        <v/>
      </c>
      <c r="T12">
        <f>HYPERLINK("https://klasma.github.io/Logging_LINDESBERG/kartor/A 49419-2019.png", "A 49419-2019")</f>
        <v/>
      </c>
      <c r="V12">
        <f>HYPERLINK("https://klasma.github.io/Logging_LINDESBERG/klagomål/A 49419-2019.docx", "A 49419-2019")</f>
        <v/>
      </c>
      <c r="W12">
        <f>HYPERLINK("https://klasma.github.io/Logging_LINDESBERG/klagomålsmail/A 49419-2019.docx", "A 49419-2019")</f>
        <v/>
      </c>
      <c r="X12">
        <f>HYPERLINK("https://klasma.github.io/Logging_LINDESBERG/tillsyn/A 49419-2019.docx", "A 49419-2019")</f>
        <v/>
      </c>
      <c r="Y12">
        <f>HYPERLINK("https://klasma.github.io/Logging_LINDESBERG/tillsynsmail/A 49419-2019.docx", "A 49419-2019")</f>
        <v/>
      </c>
    </row>
    <row r="13" ht="15" customHeight="1">
      <c r="A13" t="inlineStr">
        <is>
          <t>A 8922-2020</t>
        </is>
      </c>
      <c r="B13" s="1" t="n">
        <v>43878</v>
      </c>
      <c r="C13" s="1" t="n">
        <v>45205</v>
      </c>
      <c r="D13" t="inlineStr">
        <is>
          <t>ÖREBRO LÄN</t>
        </is>
      </c>
      <c r="E13" t="inlineStr">
        <is>
          <t>LINDESBERG</t>
        </is>
      </c>
      <c r="F13" t="inlineStr">
        <is>
          <t>Kyrkan</t>
        </is>
      </c>
      <c r="G13" t="n">
        <v>6.8</v>
      </c>
      <c r="H13" t="n">
        <v>1</v>
      </c>
      <c r="I13" t="n">
        <v>0</v>
      </c>
      <c r="J13" t="n">
        <v>0</v>
      </c>
      <c r="K13" t="n">
        <v>0</v>
      </c>
      <c r="L13" t="n">
        <v>2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Asknätfjäril</t>
        </is>
      </c>
      <c r="S13">
        <f>HYPERLINK("https://klasma.github.io/Logging_LINDESBERG/artfynd/A 8922-2020.xlsx", "A 8922-2020")</f>
        <v/>
      </c>
      <c r="T13">
        <f>HYPERLINK("https://klasma.github.io/Logging_LINDESBERG/kartor/A 8922-2020.png", "A 8922-2020")</f>
        <v/>
      </c>
      <c r="V13">
        <f>HYPERLINK("https://klasma.github.io/Logging_LINDESBERG/klagomål/A 8922-2020.docx", "A 8922-2020")</f>
        <v/>
      </c>
      <c r="W13">
        <f>HYPERLINK("https://klasma.github.io/Logging_LINDESBERG/klagomålsmail/A 8922-2020.docx", "A 8922-2020")</f>
        <v/>
      </c>
      <c r="X13">
        <f>HYPERLINK("https://klasma.github.io/Logging_LINDESBERG/tillsyn/A 8922-2020.docx", "A 8922-2020")</f>
        <v/>
      </c>
      <c r="Y13">
        <f>HYPERLINK("https://klasma.github.io/Logging_LINDESBERG/tillsynsmail/A 8922-2020.docx", "A 8922-2020")</f>
        <v/>
      </c>
    </row>
    <row r="14" ht="15" customHeight="1">
      <c r="A14" t="inlineStr">
        <is>
          <t>A 14807-2021</t>
        </is>
      </c>
      <c r="B14" s="1" t="n">
        <v>44280</v>
      </c>
      <c r="C14" s="1" t="n">
        <v>45205</v>
      </c>
      <c r="D14" t="inlineStr">
        <is>
          <t>ÖREBRO LÄN</t>
        </is>
      </c>
      <c r="E14" t="inlineStr">
        <is>
          <t>LINDESBERG</t>
        </is>
      </c>
      <c r="G14" t="n">
        <v>2</v>
      </c>
      <c r="H14" t="n">
        <v>1</v>
      </c>
      <c r="I14" t="n">
        <v>0</v>
      </c>
      <c r="J14" t="n">
        <v>0</v>
      </c>
      <c r="K14" t="n">
        <v>0</v>
      </c>
      <c r="L14" t="n">
        <v>2</v>
      </c>
      <c r="M14" t="n">
        <v>0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Ask
Asknätfjäril</t>
        </is>
      </c>
      <c r="S14">
        <f>HYPERLINK("https://klasma.github.io/Logging_LINDESBERG/artfynd/A 14807-2021.xlsx", "A 14807-2021")</f>
        <v/>
      </c>
      <c r="T14">
        <f>HYPERLINK("https://klasma.github.io/Logging_LINDESBERG/kartor/A 14807-2021.png", "A 14807-2021")</f>
        <v/>
      </c>
      <c r="V14">
        <f>HYPERLINK("https://klasma.github.io/Logging_LINDESBERG/klagomål/A 14807-2021.docx", "A 14807-2021")</f>
        <v/>
      </c>
      <c r="W14">
        <f>HYPERLINK("https://klasma.github.io/Logging_LINDESBERG/klagomålsmail/A 14807-2021.docx", "A 14807-2021")</f>
        <v/>
      </c>
      <c r="X14">
        <f>HYPERLINK("https://klasma.github.io/Logging_LINDESBERG/tillsyn/A 14807-2021.docx", "A 14807-2021")</f>
        <v/>
      </c>
      <c r="Y14">
        <f>HYPERLINK("https://klasma.github.io/Logging_LINDESBERG/tillsynsmail/A 14807-2021.docx", "A 14807-2021")</f>
        <v/>
      </c>
    </row>
    <row r="15" ht="15" customHeight="1">
      <c r="A15" t="inlineStr">
        <is>
          <t>A 21177-2021</t>
        </is>
      </c>
      <c r="B15" s="1" t="n">
        <v>44320</v>
      </c>
      <c r="C15" s="1" t="n">
        <v>45205</v>
      </c>
      <c r="D15" t="inlineStr">
        <is>
          <t>ÖREBRO LÄN</t>
        </is>
      </c>
      <c r="E15" t="inlineStr">
        <is>
          <t>LINDESBERG</t>
        </is>
      </c>
      <c r="F15" t="inlineStr">
        <is>
          <t>Kommuner</t>
        </is>
      </c>
      <c r="G15" t="n">
        <v>2.3</v>
      </c>
      <c r="H15" t="n">
        <v>0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Ask
Svart trolldruva</t>
        </is>
      </c>
      <c r="S15">
        <f>HYPERLINK("https://klasma.github.io/Logging_LINDESBERG/artfynd/A 21177-2021.xlsx", "A 21177-2021")</f>
        <v/>
      </c>
      <c r="T15">
        <f>HYPERLINK("https://klasma.github.io/Logging_LINDESBERG/kartor/A 21177-2021.png", "A 21177-2021")</f>
        <v/>
      </c>
      <c r="V15">
        <f>HYPERLINK("https://klasma.github.io/Logging_LINDESBERG/klagomål/A 21177-2021.docx", "A 21177-2021")</f>
        <v/>
      </c>
      <c r="W15">
        <f>HYPERLINK("https://klasma.github.io/Logging_LINDESBERG/klagomålsmail/A 21177-2021.docx", "A 21177-2021")</f>
        <v/>
      </c>
      <c r="X15">
        <f>HYPERLINK("https://klasma.github.io/Logging_LINDESBERG/tillsyn/A 21177-2021.docx", "A 21177-2021")</f>
        <v/>
      </c>
      <c r="Y15">
        <f>HYPERLINK("https://klasma.github.io/Logging_LINDESBERG/tillsynsmail/A 21177-2021.docx", "A 21177-2021")</f>
        <v/>
      </c>
    </row>
    <row r="16" ht="15" customHeight="1">
      <c r="A16" t="inlineStr">
        <is>
          <t>A 54332-2021</t>
        </is>
      </c>
      <c r="B16" s="1" t="n">
        <v>44472</v>
      </c>
      <c r="C16" s="1" t="n">
        <v>45205</v>
      </c>
      <c r="D16" t="inlineStr">
        <is>
          <t>ÖREBRO LÄN</t>
        </is>
      </c>
      <c r="E16" t="inlineStr">
        <is>
          <t>LINDESBERG</t>
        </is>
      </c>
      <c r="G16" t="n">
        <v>1.4</v>
      </c>
      <c r="H16" t="n">
        <v>1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Asknätfjäril
Blek fingersvamp</t>
        </is>
      </c>
      <c r="S16">
        <f>HYPERLINK("https://klasma.github.io/Logging_LINDESBERG/artfynd/A 54332-2021.xlsx", "A 54332-2021")</f>
        <v/>
      </c>
      <c r="T16">
        <f>HYPERLINK("https://klasma.github.io/Logging_LINDESBERG/kartor/A 54332-2021.png", "A 54332-2021")</f>
        <v/>
      </c>
      <c r="V16">
        <f>HYPERLINK("https://klasma.github.io/Logging_LINDESBERG/klagomål/A 54332-2021.docx", "A 54332-2021")</f>
        <v/>
      </c>
      <c r="W16">
        <f>HYPERLINK("https://klasma.github.io/Logging_LINDESBERG/klagomålsmail/A 54332-2021.docx", "A 54332-2021")</f>
        <v/>
      </c>
      <c r="X16">
        <f>HYPERLINK("https://klasma.github.io/Logging_LINDESBERG/tillsyn/A 54332-2021.docx", "A 54332-2021")</f>
        <v/>
      </c>
      <c r="Y16">
        <f>HYPERLINK("https://klasma.github.io/Logging_LINDESBERG/tillsynsmail/A 54332-2021.docx", "A 54332-2021")</f>
        <v/>
      </c>
    </row>
    <row r="17" ht="15" customHeight="1">
      <c r="A17" t="inlineStr">
        <is>
          <t>A 57803-2021</t>
        </is>
      </c>
      <c r="B17" s="1" t="n">
        <v>44484</v>
      </c>
      <c r="C17" s="1" t="n">
        <v>45205</v>
      </c>
      <c r="D17" t="inlineStr">
        <is>
          <t>ÖREBRO LÄN</t>
        </is>
      </c>
      <c r="E17" t="inlineStr">
        <is>
          <t>LINDESBERG</t>
        </is>
      </c>
      <c r="G17" t="n">
        <v>9.4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Motaggsvamp
Talltita</t>
        </is>
      </c>
      <c r="S17">
        <f>HYPERLINK("https://klasma.github.io/Logging_LINDESBERG/artfynd/A 57803-2021.xlsx", "A 57803-2021")</f>
        <v/>
      </c>
      <c r="T17">
        <f>HYPERLINK("https://klasma.github.io/Logging_LINDESBERG/kartor/A 57803-2021.png", "A 57803-2021")</f>
        <v/>
      </c>
      <c r="V17">
        <f>HYPERLINK("https://klasma.github.io/Logging_LINDESBERG/klagomål/A 57803-2021.docx", "A 57803-2021")</f>
        <v/>
      </c>
      <c r="W17">
        <f>HYPERLINK("https://klasma.github.io/Logging_LINDESBERG/klagomålsmail/A 57803-2021.docx", "A 57803-2021")</f>
        <v/>
      </c>
      <c r="X17">
        <f>HYPERLINK("https://klasma.github.io/Logging_LINDESBERG/tillsyn/A 57803-2021.docx", "A 57803-2021")</f>
        <v/>
      </c>
      <c r="Y17">
        <f>HYPERLINK("https://klasma.github.io/Logging_LINDESBERG/tillsynsmail/A 57803-2021.docx", "A 57803-2021")</f>
        <v/>
      </c>
    </row>
    <row r="18" ht="15" customHeight="1">
      <c r="A18" t="inlineStr">
        <is>
          <t>A 33574-2022</t>
        </is>
      </c>
      <c r="B18" s="1" t="n">
        <v>44789</v>
      </c>
      <c r="C18" s="1" t="n">
        <v>45205</v>
      </c>
      <c r="D18" t="inlineStr">
        <is>
          <t>ÖREBRO LÄN</t>
        </is>
      </c>
      <c r="E18" t="inlineStr">
        <is>
          <t>LINDESBERG</t>
        </is>
      </c>
      <c r="G18" t="n">
        <v>11.5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Vedticka</t>
        </is>
      </c>
      <c r="S18">
        <f>HYPERLINK("https://klasma.github.io/Logging_LINDESBERG/artfynd/A 33574-2022.xlsx", "A 33574-2022")</f>
        <v/>
      </c>
      <c r="T18">
        <f>HYPERLINK("https://klasma.github.io/Logging_LINDESBERG/kartor/A 33574-2022.png", "A 33574-2022")</f>
        <v/>
      </c>
      <c r="U18">
        <f>HYPERLINK("https://klasma.github.io/Logging_LINDESBERG/knärot/A 33574-2022.png", "A 33574-2022")</f>
        <v/>
      </c>
      <c r="V18">
        <f>HYPERLINK("https://klasma.github.io/Logging_LINDESBERG/klagomål/A 33574-2022.docx", "A 33574-2022")</f>
        <v/>
      </c>
      <c r="W18">
        <f>HYPERLINK("https://klasma.github.io/Logging_LINDESBERG/klagomålsmail/A 33574-2022.docx", "A 33574-2022")</f>
        <v/>
      </c>
      <c r="X18">
        <f>HYPERLINK("https://klasma.github.io/Logging_LINDESBERG/tillsyn/A 33574-2022.docx", "A 33574-2022")</f>
        <v/>
      </c>
      <c r="Y18">
        <f>HYPERLINK("https://klasma.github.io/Logging_LINDESBERG/tillsynsmail/A 33574-2022.docx", "A 33574-2022")</f>
        <v/>
      </c>
    </row>
    <row r="19" ht="15" customHeight="1">
      <c r="A19" t="inlineStr">
        <is>
          <t>A 15687-2023</t>
        </is>
      </c>
      <c r="B19" s="1" t="n">
        <v>45021</v>
      </c>
      <c r="C19" s="1" t="n">
        <v>45205</v>
      </c>
      <c r="D19" t="inlineStr">
        <is>
          <t>ÖREBRO LÄN</t>
        </is>
      </c>
      <c r="E19" t="inlineStr">
        <is>
          <t>LINDESBERG</t>
        </is>
      </c>
      <c r="G19" t="n">
        <v>1.4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Rödgul trumpetsvamp
Tvåblad</t>
        </is>
      </c>
      <c r="S19">
        <f>HYPERLINK("https://klasma.github.io/Logging_LINDESBERG/artfynd/A 15687-2023.xlsx", "A 15687-2023")</f>
        <v/>
      </c>
      <c r="T19">
        <f>HYPERLINK("https://klasma.github.io/Logging_LINDESBERG/kartor/A 15687-2023.png", "A 15687-2023")</f>
        <v/>
      </c>
      <c r="V19">
        <f>HYPERLINK("https://klasma.github.io/Logging_LINDESBERG/klagomål/A 15687-2023.docx", "A 15687-2023")</f>
        <v/>
      </c>
      <c r="W19">
        <f>HYPERLINK("https://klasma.github.io/Logging_LINDESBERG/klagomålsmail/A 15687-2023.docx", "A 15687-2023")</f>
        <v/>
      </c>
      <c r="X19">
        <f>HYPERLINK("https://klasma.github.io/Logging_LINDESBERG/tillsyn/A 15687-2023.docx", "A 15687-2023")</f>
        <v/>
      </c>
      <c r="Y19">
        <f>HYPERLINK("https://klasma.github.io/Logging_LINDESBERG/tillsynsmail/A 15687-2023.docx", "A 15687-2023")</f>
        <v/>
      </c>
    </row>
    <row r="20" ht="15" customHeight="1">
      <c r="A20" t="inlineStr">
        <is>
          <t>A 12961-2019</t>
        </is>
      </c>
      <c r="B20" s="1" t="n">
        <v>43526</v>
      </c>
      <c r="C20" s="1" t="n">
        <v>45205</v>
      </c>
      <c r="D20" t="inlineStr">
        <is>
          <t>ÖREBRO LÄN</t>
        </is>
      </c>
      <c r="E20" t="inlineStr">
        <is>
          <t>LINDESBERG</t>
        </is>
      </c>
      <c r="G20" t="n">
        <v>1.7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Stubbspretmossa</t>
        </is>
      </c>
      <c r="S20">
        <f>HYPERLINK("https://klasma.github.io/Logging_LINDESBERG/artfynd/A 12961-2019.xlsx", "A 12961-2019")</f>
        <v/>
      </c>
      <c r="T20">
        <f>HYPERLINK("https://klasma.github.io/Logging_LINDESBERG/kartor/A 12961-2019.png", "A 12961-2019")</f>
        <v/>
      </c>
      <c r="V20">
        <f>HYPERLINK("https://klasma.github.io/Logging_LINDESBERG/klagomål/A 12961-2019.docx", "A 12961-2019")</f>
        <v/>
      </c>
      <c r="W20">
        <f>HYPERLINK("https://klasma.github.io/Logging_LINDESBERG/klagomålsmail/A 12961-2019.docx", "A 12961-2019")</f>
        <v/>
      </c>
      <c r="X20">
        <f>HYPERLINK("https://klasma.github.io/Logging_LINDESBERG/tillsyn/A 12961-2019.docx", "A 12961-2019")</f>
        <v/>
      </c>
      <c r="Y20">
        <f>HYPERLINK("https://klasma.github.io/Logging_LINDESBERG/tillsynsmail/A 12961-2019.docx", "A 12961-2019")</f>
        <v/>
      </c>
    </row>
    <row r="21" ht="15" customHeight="1">
      <c r="A21" t="inlineStr">
        <is>
          <t>A 18741-2019</t>
        </is>
      </c>
      <c r="B21" s="1" t="n">
        <v>43560</v>
      </c>
      <c r="C21" s="1" t="n">
        <v>45205</v>
      </c>
      <c r="D21" t="inlineStr">
        <is>
          <t>ÖREBRO LÄN</t>
        </is>
      </c>
      <c r="E21" t="inlineStr">
        <is>
          <t>LINDESBERG</t>
        </is>
      </c>
      <c r="G21" t="n">
        <v>6.7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Dropptaggsvamp</t>
        </is>
      </c>
      <c r="S21">
        <f>HYPERLINK("https://klasma.github.io/Logging_LINDESBERG/artfynd/A 18741-2019.xlsx", "A 18741-2019")</f>
        <v/>
      </c>
      <c r="T21">
        <f>HYPERLINK("https://klasma.github.io/Logging_LINDESBERG/kartor/A 18741-2019.png", "A 18741-2019")</f>
        <v/>
      </c>
      <c r="V21">
        <f>HYPERLINK("https://klasma.github.io/Logging_LINDESBERG/klagomål/A 18741-2019.docx", "A 18741-2019")</f>
        <v/>
      </c>
      <c r="W21">
        <f>HYPERLINK("https://klasma.github.io/Logging_LINDESBERG/klagomålsmail/A 18741-2019.docx", "A 18741-2019")</f>
        <v/>
      </c>
      <c r="X21">
        <f>HYPERLINK("https://klasma.github.io/Logging_LINDESBERG/tillsyn/A 18741-2019.docx", "A 18741-2019")</f>
        <v/>
      </c>
      <c r="Y21">
        <f>HYPERLINK("https://klasma.github.io/Logging_LINDESBERG/tillsynsmail/A 18741-2019.docx", "A 18741-2019")</f>
        <v/>
      </c>
    </row>
    <row r="22" ht="15" customHeight="1">
      <c r="A22" t="inlineStr">
        <is>
          <t>A 22674-2019</t>
        </is>
      </c>
      <c r="B22" s="1" t="n">
        <v>43588</v>
      </c>
      <c r="C22" s="1" t="n">
        <v>45205</v>
      </c>
      <c r="D22" t="inlineStr">
        <is>
          <t>ÖREBRO LÄN</t>
        </is>
      </c>
      <c r="E22" t="inlineStr">
        <is>
          <t>LINDESBERG</t>
        </is>
      </c>
      <c r="F22" t="inlineStr">
        <is>
          <t>Sveaskog</t>
        </is>
      </c>
      <c r="G22" t="n">
        <v>1.6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Nordfladdermus</t>
        </is>
      </c>
      <c r="S22">
        <f>HYPERLINK("https://klasma.github.io/Logging_LINDESBERG/artfynd/A 22674-2019.xlsx", "A 22674-2019")</f>
        <v/>
      </c>
      <c r="T22">
        <f>HYPERLINK("https://klasma.github.io/Logging_LINDESBERG/kartor/A 22674-2019.png", "A 22674-2019")</f>
        <v/>
      </c>
      <c r="V22">
        <f>HYPERLINK("https://klasma.github.io/Logging_LINDESBERG/klagomål/A 22674-2019.docx", "A 22674-2019")</f>
        <v/>
      </c>
      <c r="W22">
        <f>HYPERLINK("https://klasma.github.io/Logging_LINDESBERG/klagomålsmail/A 22674-2019.docx", "A 22674-2019")</f>
        <v/>
      </c>
      <c r="X22">
        <f>HYPERLINK("https://klasma.github.io/Logging_LINDESBERG/tillsyn/A 22674-2019.docx", "A 22674-2019")</f>
        <v/>
      </c>
      <c r="Y22">
        <f>HYPERLINK("https://klasma.github.io/Logging_LINDESBERG/tillsynsmail/A 22674-2019.docx", "A 22674-2019")</f>
        <v/>
      </c>
    </row>
    <row r="23" ht="15" customHeight="1">
      <c r="A23" t="inlineStr">
        <is>
          <t>A 52363-2019</t>
        </is>
      </c>
      <c r="B23" s="1" t="n">
        <v>43737</v>
      </c>
      <c r="C23" s="1" t="n">
        <v>45205</v>
      </c>
      <c r="D23" t="inlineStr">
        <is>
          <t>ÖREBRO LÄN</t>
        </is>
      </c>
      <c r="E23" t="inlineStr">
        <is>
          <t>LINDESBERG</t>
        </is>
      </c>
      <c r="G23" t="n">
        <v>5.3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Ullticka</t>
        </is>
      </c>
      <c r="S23">
        <f>HYPERLINK("https://klasma.github.io/Logging_LINDESBERG/artfynd/A 52363-2019.xlsx", "A 52363-2019")</f>
        <v/>
      </c>
      <c r="T23">
        <f>HYPERLINK("https://klasma.github.io/Logging_LINDESBERG/kartor/A 52363-2019.png", "A 52363-2019")</f>
        <v/>
      </c>
      <c r="V23">
        <f>HYPERLINK("https://klasma.github.io/Logging_LINDESBERG/klagomål/A 52363-2019.docx", "A 52363-2019")</f>
        <v/>
      </c>
      <c r="W23">
        <f>HYPERLINK("https://klasma.github.io/Logging_LINDESBERG/klagomålsmail/A 52363-2019.docx", "A 52363-2019")</f>
        <v/>
      </c>
      <c r="X23">
        <f>HYPERLINK("https://klasma.github.io/Logging_LINDESBERG/tillsyn/A 52363-2019.docx", "A 52363-2019")</f>
        <v/>
      </c>
      <c r="Y23">
        <f>HYPERLINK("https://klasma.github.io/Logging_LINDESBERG/tillsynsmail/A 52363-2019.docx", "A 52363-2019")</f>
        <v/>
      </c>
    </row>
    <row r="24" ht="15" customHeight="1">
      <c r="A24" t="inlineStr">
        <is>
          <t>A 52821-2019</t>
        </is>
      </c>
      <c r="B24" s="1" t="n">
        <v>43746</v>
      </c>
      <c r="C24" s="1" t="n">
        <v>45205</v>
      </c>
      <c r="D24" t="inlineStr">
        <is>
          <t>ÖREBRO LÄN</t>
        </is>
      </c>
      <c r="E24" t="inlineStr">
        <is>
          <t>LINDESBERG</t>
        </is>
      </c>
      <c r="F24" t="inlineStr">
        <is>
          <t>Sveaskog</t>
        </is>
      </c>
      <c r="G24" t="n">
        <v>2.8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Skogshakmossa</t>
        </is>
      </c>
      <c r="S24">
        <f>HYPERLINK("https://klasma.github.io/Logging_LINDESBERG/artfynd/A 52821-2019.xlsx", "A 52821-2019")</f>
        <v/>
      </c>
      <c r="T24">
        <f>HYPERLINK("https://klasma.github.io/Logging_LINDESBERG/kartor/A 52821-2019.png", "A 52821-2019")</f>
        <v/>
      </c>
      <c r="V24">
        <f>HYPERLINK("https://klasma.github.io/Logging_LINDESBERG/klagomål/A 52821-2019.docx", "A 52821-2019")</f>
        <v/>
      </c>
      <c r="W24">
        <f>HYPERLINK("https://klasma.github.io/Logging_LINDESBERG/klagomålsmail/A 52821-2019.docx", "A 52821-2019")</f>
        <v/>
      </c>
      <c r="X24">
        <f>HYPERLINK("https://klasma.github.io/Logging_LINDESBERG/tillsyn/A 52821-2019.docx", "A 52821-2019")</f>
        <v/>
      </c>
      <c r="Y24">
        <f>HYPERLINK("https://klasma.github.io/Logging_LINDESBERG/tillsynsmail/A 52821-2019.docx", "A 52821-2019")</f>
        <v/>
      </c>
    </row>
    <row r="25" ht="15" customHeight="1">
      <c r="A25" t="inlineStr">
        <is>
          <t>A 52662-2019</t>
        </is>
      </c>
      <c r="B25" s="1" t="n">
        <v>43746</v>
      </c>
      <c r="C25" s="1" t="n">
        <v>45205</v>
      </c>
      <c r="D25" t="inlineStr">
        <is>
          <t>ÖREBRO LÄN</t>
        </is>
      </c>
      <c r="E25" t="inlineStr">
        <is>
          <t>LINDESBERG</t>
        </is>
      </c>
      <c r="G25" t="n">
        <v>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Gullviva</t>
        </is>
      </c>
      <c r="S25">
        <f>HYPERLINK("https://klasma.github.io/Logging_LINDESBERG/artfynd/A 52662-2019.xlsx", "A 52662-2019")</f>
        <v/>
      </c>
      <c r="T25">
        <f>HYPERLINK("https://klasma.github.io/Logging_LINDESBERG/kartor/A 52662-2019.png", "A 52662-2019")</f>
        <v/>
      </c>
      <c r="V25">
        <f>HYPERLINK("https://klasma.github.io/Logging_LINDESBERG/klagomål/A 52662-2019.docx", "A 52662-2019")</f>
        <v/>
      </c>
      <c r="W25">
        <f>HYPERLINK("https://klasma.github.io/Logging_LINDESBERG/klagomålsmail/A 52662-2019.docx", "A 52662-2019")</f>
        <v/>
      </c>
      <c r="X25">
        <f>HYPERLINK("https://klasma.github.io/Logging_LINDESBERG/tillsyn/A 52662-2019.docx", "A 52662-2019")</f>
        <v/>
      </c>
      <c r="Y25">
        <f>HYPERLINK("https://klasma.github.io/Logging_LINDESBERG/tillsynsmail/A 52662-2019.docx", "A 52662-2019")</f>
        <v/>
      </c>
    </row>
    <row r="26" ht="15" customHeight="1">
      <c r="A26" t="inlineStr">
        <is>
          <t>A 56905-2019</t>
        </is>
      </c>
      <c r="B26" s="1" t="n">
        <v>43766</v>
      </c>
      <c r="C26" s="1" t="n">
        <v>45205</v>
      </c>
      <c r="D26" t="inlineStr">
        <is>
          <t>ÖREBRO LÄN</t>
        </is>
      </c>
      <c r="E26" t="inlineStr">
        <is>
          <t>LINDESBERG</t>
        </is>
      </c>
      <c r="F26" t="inlineStr">
        <is>
          <t>Sveaskog</t>
        </is>
      </c>
      <c r="G26" t="n">
        <v>3.4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HYPERLINK("https://klasma.github.io/Logging_LINDESBERG/artfynd/A 56905-2019.xlsx", "A 56905-2019")</f>
        <v/>
      </c>
      <c r="T26">
        <f>HYPERLINK("https://klasma.github.io/Logging_LINDESBERG/kartor/A 56905-2019.png", "A 56905-2019")</f>
        <v/>
      </c>
      <c r="V26">
        <f>HYPERLINK("https://klasma.github.io/Logging_LINDESBERG/klagomål/A 56905-2019.docx", "A 56905-2019")</f>
        <v/>
      </c>
      <c r="W26">
        <f>HYPERLINK("https://klasma.github.io/Logging_LINDESBERG/klagomålsmail/A 56905-2019.docx", "A 56905-2019")</f>
        <v/>
      </c>
      <c r="X26">
        <f>HYPERLINK("https://klasma.github.io/Logging_LINDESBERG/tillsyn/A 56905-2019.docx", "A 56905-2019")</f>
        <v/>
      </c>
      <c r="Y26">
        <f>HYPERLINK("https://klasma.github.io/Logging_LINDESBERG/tillsynsmail/A 56905-2019.docx", "A 56905-2019")</f>
        <v/>
      </c>
    </row>
    <row r="27" ht="15" customHeight="1">
      <c r="A27" t="inlineStr">
        <is>
          <t>A 58472-2019</t>
        </is>
      </c>
      <c r="B27" s="1" t="n">
        <v>43773</v>
      </c>
      <c r="C27" s="1" t="n">
        <v>45205</v>
      </c>
      <c r="D27" t="inlineStr">
        <is>
          <t>ÖREBRO LÄN</t>
        </is>
      </c>
      <c r="E27" t="inlineStr">
        <is>
          <t>LINDESBERG</t>
        </is>
      </c>
      <c r="F27" t="inlineStr">
        <is>
          <t>Sveaskog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Vanlig snok</t>
        </is>
      </c>
      <c r="S27">
        <f>HYPERLINK("https://klasma.github.io/Logging_LINDESBERG/artfynd/A 58472-2019.xlsx", "A 58472-2019")</f>
        <v/>
      </c>
      <c r="T27">
        <f>HYPERLINK("https://klasma.github.io/Logging_LINDESBERG/kartor/A 58472-2019.png", "A 58472-2019")</f>
        <v/>
      </c>
      <c r="V27">
        <f>HYPERLINK("https://klasma.github.io/Logging_LINDESBERG/klagomål/A 58472-2019.docx", "A 58472-2019")</f>
        <v/>
      </c>
      <c r="W27">
        <f>HYPERLINK("https://klasma.github.io/Logging_LINDESBERG/klagomålsmail/A 58472-2019.docx", "A 58472-2019")</f>
        <v/>
      </c>
      <c r="X27">
        <f>HYPERLINK("https://klasma.github.io/Logging_LINDESBERG/tillsyn/A 58472-2019.docx", "A 58472-2019")</f>
        <v/>
      </c>
      <c r="Y27">
        <f>HYPERLINK("https://klasma.github.io/Logging_LINDESBERG/tillsynsmail/A 58472-2019.docx", "A 58472-2019")</f>
        <v/>
      </c>
    </row>
    <row r="28" ht="15" customHeight="1">
      <c r="A28" t="inlineStr">
        <is>
          <t>A 19090-2020</t>
        </is>
      </c>
      <c r="B28" s="1" t="n">
        <v>43936</v>
      </c>
      <c r="C28" s="1" t="n">
        <v>45205</v>
      </c>
      <c r="D28" t="inlineStr">
        <is>
          <t>ÖREBRO LÄN</t>
        </is>
      </c>
      <c r="E28" t="inlineStr">
        <is>
          <t>LINDESBERG</t>
        </is>
      </c>
      <c r="F28" t="inlineStr">
        <is>
          <t>Sveaskog</t>
        </is>
      </c>
      <c r="G28" t="n">
        <v>12.2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Smal skuggbagge</t>
        </is>
      </c>
      <c r="S28">
        <f>HYPERLINK("https://klasma.github.io/Logging_LINDESBERG/artfynd/A 19090-2020.xlsx", "A 19090-2020")</f>
        <v/>
      </c>
      <c r="T28">
        <f>HYPERLINK("https://klasma.github.io/Logging_LINDESBERG/kartor/A 19090-2020.png", "A 19090-2020")</f>
        <v/>
      </c>
      <c r="V28">
        <f>HYPERLINK("https://klasma.github.io/Logging_LINDESBERG/klagomål/A 19090-2020.docx", "A 19090-2020")</f>
        <v/>
      </c>
      <c r="W28">
        <f>HYPERLINK("https://klasma.github.io/Logging_LINDESBERG/klagomålsmail/A 19090-2020.docx", "A 19090-2020")</f>
        <v/>
      </c>
      <c r="X28">
        <f>HYPERLINK("https://klasma.github.io/Logging_LINDESBERG/tillsyn/A 19090-2020.docx", "A 19090-2020")</f>
        <v/>
      </c>
      <c r="Y28">
        <f>HYPERLINK("https://klasma.github.io/Logging_LINDESBERG/tillsynsmail/A 19090-2020.docx", "A 19090-2020")</f>
        <v/>
      </c>
    </row>
    <row r="29" ht="15" customHeight="1">
      <c r="A29" t="inlineStr">
        <is>
          <t>A 21181-2021</t>
        </is>
      </c>
      <c r="B29" s="1" t="n">
        <v>44320</v>
      </c>
      <c r="C29" s="1" t="n">
        <v>45205</v>
      </c>
      <c r="D29" t="inlineStr">
        <is>
          <t>ÖREBRO LÄN</t>
        </is>
      </c>
      <c r="E29" t="inlineStr">
        <is>
          <t>LINDESBERG</t>
        </is>
      </c>
      <c r="F29" t="inlineStr">
        <is>
          <t>Kommuner</t>
        </is>
      </c>
      <c r="G29" t="n">
        <v>1.1</v>
      </c>
      <c r="H29" t="n">
        <v>1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Asknätfjäril</t>
        </is>
      </c>
      <c r="S29">
        <f>HYPERLINK("https://klasma.github.io/Logging_LINDESBERG/artfynd/A 21181-2021.xlsx", "A 21181-2021")</f>
        <v/>
      </c>
      <c r="T29">
        <f>HYPERLINK("https://klasma.github.io/Logging_LINDESBERG/kartor/A 21181-2021.png", "A 21181-2021")</f>
        <v/>
      </c>
      <c r="V29">
        <f>HYPERLINK("https://klasma.github.io/Logging_LINDESBERG/klagomål/A 21181-2021.docx", "A 21181-2021")</f>
        <v/>
      </c>
      <c r="W29">
        <f>HYPERLINK("https://klasma.github.io/Logging_LINDESBERG/klagomålsmail/A 21181-2021.docx", "A 21181-2021")</f>
        <v/>
      </c>
      <c r="X29">
        <f>HYPERLINK("https://klasma.github.io/Logging_LINDESBERG/tillsyn/A 21181-2021.docx", "A 21181-2021")</f>
        <v/>
      </c>
      <c r="Y29">
        <f>HYPERLINK("https://klasma.github.io/Logging_LINDESBERG/tillsynsmail/A 21181-2021.docx", "A 21181-2021")</f>
        <v/>
      </c>
    </row>
    <row r="30" ht="15" customHeight="1">
      <c r="A30" t="inlineStr">
        <is>
          <t>A 57809-2021</t>
        </is>
      </c>
      <c r="B30" s="1" t="n">
        <v>44484</v>
      </c>
      <c r="C30" s="1" t="n">
        <v>45205</v>
      </c>
      <c r="D30" t="inlineStr">
        <is>
          <t>ÖREBRO LÄN</t>
        </is>
      </c>
      <c r="E30" t="inlineStr">
        <is>
          <t>LINDESBERG</t>
        </is>
      </c>
      <c r="G30" t="n">
        <v>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Västlig hakmossa</t>
        </is>
      </c>
      <c r="S30">
        <f>HYPERLINK("https://klasma.github.io/Logging_LINDESBERG/artfynd/A 57809-2021.xlsx", "A 57809-2021")</f>
        <v/>
      </c>
      <c r="T30">
        <f>HYPERLINK("https://klasma.github.io/Logging_LINDESBERG/kartor/A 57809-2021.png", "A 57809-2021")</f>
        <v/>
      </c>
      <c r="V30">
        <f>HYPERLINK("https://klasma.github.io/Logging_LINDESBERG/klagomål/A 57809-2021.docx", "A 57809-2021")</f>
        <v/>
      </c>
      <c r="W30">
        <f>HYPERLINK("https://klasma.github.io/Logging_LINDESBERG/klagomålsmail/A 57809-2021.docx", "A 57809-2021")</f>
        <v/>
      </c>
      <c r="X30">
        <f>HYPERLINK("https://klasma.github.io/Logging_LINDESBERG/tillsyn/A 57809-2021.docx", "A 57809-2021")</f>
        <v/>
      </c>
      <c r="Y30">
        <f>HYPERLINK("https://klasma.github.io/Logging_LINDESBERG/tillsynsmail/A 57809-2021.docx", "A 57809-2021")</f>
        <v/>
      </c>
    </row>
    <row r="31" ht="15" customHeight="1">
      <c r="A31" t="inlineStr">
        <is>
          <t>A 64874-2021</t>
        </is>
      </c>
      <c r="B31" s="1" t="n">
        <v>44512</v>
      </c>
      <c r="C31" s="1" t="n">
        <v>45205</v>
      </c>
      <c r="D31" t="inlineStr">
        <is>
          <t>ÖREBRO LÄN</t>
        </is>
      </c>
      <c r="E31" t="inlineStr">
        <is>
          <t>LINDESBERG</t>
        </is>
      </c>
      <c r="G31" t="n">
        <v>5.4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Bombmurkla</t>
        </is>
      </c>
      <c r="S31">
        <f>HYPERLINK("https://klasma.github.io/Logging_LINDESBERG/artfynd/A 64874-2021.xlsx", "A 64874-2021")</f>
        <v/>
      </c>
      <c r="T31">
        <f>HYPERLINK("https://klasma.github.io/Logging_LINDESBERG/kartor/A 64874-2021.png", "A 64874-2021")</f>
        <v/>
      </c>
      <c r="V31">
        <f>HYPERLINK("https://klasma.github.io/Logging_LINDESBERG/klagomål/A 64874-2021.docx", "A 64874-2021")</f>
        <v/>
      </c>
      <c r="W31">
        <f>HYPERLINK("https://klasma.github.io/Logging_LINDESBERG/klagomålsmail/A 64874-2021.docx", "A 64874-2021")</f>
        <v/>
      </c>
      <c r="X31">
        <f>HYPERLINK("https://klasma.github.io/Logging_LINDESBERG/tillsyn/A 64874-2021.docx", "A 64874-2021")</f>
        <v/>
      </c>
      <c r="Y31">
        <f>HYPERLINK("https://klasma.github.io/Logging_LINDESBERG/tillsynsmail/A 64874-2021.docx", "A 64874-2021")</f>
        <v/>
      </c>
    </row>
    <row r="32" ht="15" customHeight="1">
      <c r="A32" t="inlineStr">
        <is>
          <t>A 67013-2021</t>
        </is>
      </c>
      <c r="B32" s="1" t="n">
        <v>44522</v>
      </c>
      <c r="C32" s="1" t="n">
        <v>45205</v>
      </c>
      <c r="D32" t="inlineStr">
        <is>
          <t>ÖREBRO LÄN</t>
        </is>
      </c>
      <c r="E32" t="inlineStr">
        <is>
          <t>LINDESBERG</t>
        </is>
      </c>
      <c r="G32" t="n">
        <v>0.5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Skogsklocka</t>
        </is>
      </c>
      <c r="S32">
        <f>HYPERLINK("https://klasma.github.io/Logging_LINDESBERG/artfynd/A 67013-2021.xlsx", "A 67013-2021")</f>
        <v/>
      </c>
      <c r="T32">
        <f>HYPERLINK("https://klasma.github.io/Logging_LINDESBERG/kartor/A 67013-2021.png", "A 67013-2021")</f>
        <v/>
      </c>
      <c r="V32">
        <f>HYPERLINK("https://klasma.github.io/Logging_LINDESBERG/klagomål/A 67013-2021.docx", "A 67013-2021")</f>
        <v/>
      </c>
      <c r="W32">
        <f>HYPERLINK("https://klasma.github.io/Logging_LINDESBERG/klagomålsmail/A 67013-2021.docx", "A 67013-2021")</f>
        <v/>
      </c>
      <c r="X32">
        <f>HYPERLINK("https://klasma.github.io/Logging_LINDESBERG/tillsyn/A 67013-2021.docx", "A 67013-2021")</f>
        <v/>
      </c>
      <c r="Y32">
        <f>HYPERLINK("https://klasma.github.io/Logging_LINDESBERG/tillsynsmail/A 67013-2021.docx", "A 67013-2021")</f>
        <v/>
      </c>
    </row>
    <row r="33" ht="15" customHeight="1">
      <c r="A33" t="inlineStr">
        <is>
          <t>A 70466-2021</t>
        </is>
      </c>
      <c r="B33" s="1" t="n">
        <v>44536</v>
      </c>
      <c r="C33" s="1" t="n">
        <v>45205</v>
      </c>
      <c r="D33" t="inlineStr">
        <is>
          <t>ÖREBRO LÄN</t>
        </is>
      </c>
      <c r="E33" t="inlineStr">
        <is>
          <t>LINDESBERG</t>
        </is>
      </c>
      <c r="G33" t="n">
        <v>4.4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HYPERLINK("https://klasma.github.io/Logging_LINDESBERG/artfynd/A 70466-2021.xlsx", "A 70466-2021")</f>
        <v/>
      </c>
      <c r="T33">
        <f>HYPERLINK("https://klasma.github.io/Logging_LINDESBERG/kartor/A 70466-2021.png", "A 70466-2021")</f>
        <v/>
      </c>
      <c r="U33">
        <f>HYPERLINK("https://klasma.github.io/Logging_LINDESBERG/knärot/A 70466-2021.png", "A 70466-2021")</f>
        <v/>
      </c>
      <c r="V33">
        <f>HYPERLINK("https://klasma.github.io/Logging_LINDESBERG/klagomål/A 70466-2021.docx", "A 70466-2021")</f>
        <v/>
      </c>
      <c r="W33">
        <f>HYPERLINK("https://klasma.github.io/Logging_LINDESBERG/klagomålsmail/A 70466-2021.docx", "A 70466-2021")</f>
        <v/>
      </c>
      <c r="X33">
        <f>HYPERLINK("https://klasma.github.io/Logging_LINDESBERG/tillsyn/A 70466-2021.docx", "A 70466-2021")</f>
        <v/>
      </c>
      <c r="Y33">
        <f>HYPERLINK("https://klasma.github.io/Logging_LINDESBERG/tillsynsmail/A 70466-2021.docx", "A 70466-2021")</f>
        <v/>
      </c>
    </row>
    <row r="34" ht="15" customHeight="1">
      <c r="A34" t="inlineStr">
        <is>
          <t>A 3729-2023</t>
        </is>
      </c>
      <c r="B34" s="1" t="n">
        <v>44949</v>
      </c>
      <c r="C34" s="1" t="n">
        <v>45205</v>
      </c>
      <c r="D34" t="inlineStr">
        <is>
          <t>ÖREBRO LÄN</t>
        </is>
      </c>
      <c r="E34" t="inlineStr">
        <is>
          <t>LINDESBERG</t>
        </is>
      </c>
      <c r="G34" t="n">
        <v>4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Motaggsvamp</t>
        </is>
      </c>
      <c r="S34">
        <f>HYPERLINK("https://klasma.github.io/Logging_LINDESBERG/artfynd/A 3729-2023.xlsx", "A 3729-2023")</f>
        <v/>
      </c>
      <c r="T34">
        <f>HYPERLINK("https://klasma.github.io/Logging_LINDESBERG/kartor/A 3729-2023.png", "A 3729-2023")</f>
        <v/>
      </c>
      <c r="V34">
        <f>HYPERLINK("https://klasma.github.io/Logging_LINDESBERG/klagomål/A 3729-2023.docx", "A 3729-2023")</f>
        <v/>
      </c>
      <c r="W34">
        <f>HYPERLINK("https://klasma.github.io/Logging_LINDESBERG/klagomålsmail/A 3729-2023.docx", "A 3729-2023")</f>
        <v/>
      </c>
      <c r="X34">
        <f>HYPERLINK("https://klasma.github.io/Logging_LINDESBERG/tillsyn/A 3729-2023.docx", "A 3729-2023")</f>
        <v/>
      </c>
      <c r="Y34">
        <f>HYPERLINK("https://klasma.github.io/Logging_LINDESBERG/tillsynsmail/A 3729-2023.docx", "A 3729-2023")</f>
        <v/>
      </c>
    </row>
    <row r="35" ht="15" customHeight="1">
      <c r="A35" t="inlineStr">
        <is>
          <t>A 8950-2023</t>
        </is>
      </c>
      <c r="B35" s="1" t="n">
        <v>44979</v>
      </c>
      <c r="C35" s="1" t="n">
        <v>45205</v>
      </c>
      <c r="D35" t="inlineStr">
        <is>
          <t>ÖREBRO LÄN</t>
        </is>
      </c>
      <c r="E35" t="inlineStr">
        <is>
          <t>LINDESBERG</t>
        </is>
      </c>
      <c r="G35" t="n">
        <v>27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Tretåig hackspett</t>
        </is>
      </c>
      <c r="S35">
        <f>HYPERLINK("https://klasma.github.io/Logging_LINDESBERG/artfynd/A 8950-2023.xlsx", "A 8950-2023")</f>
        <v/>
      </c>
      <c r="T35">
        <f>HYPERLINK("https://klasma.github.io/Logging_LINDESBERG/kartor/A 8950-2023.png", "A 8950-2023")</f>
        <v/>
      </c>
      <c r="V35">
        <f>HYPERLINK("https://klasma.github.io/Logging_LINDESBERG/klagomål/A 8950-2023.docx", "A 8950-2023")</f>
        <v/>
      </c>
      <c r="W35">
        <f>HYPERLINK("https://klasma.github.io/Logging_LINDESBERG/klagomålsmail/A 8950-2023.docx", "A 8950-2023")</f>
        <v/>
      </c>
      <c r="X35">
        <f>HYPERLINK("https://klasma.github.io/Logging_LINDESBERG/tillsyn/A 8950-2023.docx", "A 8950-2023")</f>
        <v/>
      </c>
      <c r="Y35">
        <f>HYPERLINK("https://klasma.github.io/Logging_LINDESBERG/tillsynsmail/A 8950-2023.docx", "A 8950-2023")</f>
        <v/>
      </c>
    </row>
    <row r="36" ht="15" customHeight="1">
      <c r="A36" t="inlineStr">
        <is>
          <t>A 23153-2023</t>
        </is>
      </c>
      <c r="B36" s="1" t="n">
        <v>45075</v>
      </c>
      <c r="C36" s="1" t="n">
        <v>45205</v>
      </c>
      <c r="D36" t="inlineStr">
        <is>
          <t>ÖREBRO LÄN</t>
        </is>
      </c>
      <c r="E36" t="inlineStr">
        <is>
          <t>LINDESBERG</t>
        </is>
      </c>
      <c r="F36" t="inlineStr">
        <is>
          <t>Sveaskog</t>
        </is>
      </c>
      <c r="G36" t="n">
        <v>3.1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Skogsklocka</t>
        </is>
      </c>
      <c r="S36">
        <f>HYPERLINK("https://klasma.github.io/Logging_LINDESBERG/artfynd/A 23153-2023.xlsx", "A 23153-2023")</f>
        <v/>
      </c>
      <c r="T36">
        <f>HYPERLINK("https://klasma.github.io/Logging_LINDESBERG/kartor/A 23153-2023.png", "A 23153-2023")</f>
        <v/>
      </c>
      <c r="V36">
        <f>HYPERLINK("https://klasma.github.io/Logging_LINDESBERG/klagomål/A 23153-2023.docx", "A 23153-2023")</f>
        <v/>
      </c>
      <c r="W36">
        <f>HYPERLINK("https://klasma.github.io/Logging_LINDESBERG/klagomålsmail/A 23153-2023.docx", "A 23153-2023")</f>
        <v/>
      </c>
      <c r="X36">
        <f>HYPERLINK("https://klasma.github.io/Logging_LINDESBERG/tillsyn/A 23153-2023.docx", "A 23153-2023")</f>
        <v/>
      </c>
      <c r="Y36">
        <f>HYPERLINK("https://klasma.github.io/Logging_LINDESBERG/tillsynsmail/A 23153-2023.docx", "A 23153-2023")</f>
        <v/>
      </c>
    </row>
    <row r="37" ht="15" customHeight="1">
      <c r="A37" t="inlineStr">
        <is>
          <t>A 23107-2023</t>
        </is>
      </c>
      <c r="B37" s="1" t="n">
        <v>45075</v>
      </c>
      <c r="C37" s="1" t="n">
        <v>45205</v>
      </c>
      <c r="D37" t="inlineStr">
        <is>
          <t>ÖREBRO LÄN</t>
        </is>
      </c>
      <c r="E37" t="inlineStr">
        <is>
          <t>LINDESBERG</t>
        </is>
      </c>
      <c r="F37" t="inlineStr">
        <is>
          <t>Sveaskog</t>
        </is>
      </c>
      <c r="G37" t="n">
        <v>1.8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Grönsångare</t>
        </is>
      </c>
      <c r="S37">
        <f>HYPERLINK("https://klasma.github.io/Logging_LINDESBERG/artfynd/A 23107-2023.xlsx", "A 23107-2023")</f>
        <v/>
      </c>
      <c r="T37">
        <f>HYPERLINK("https://klasma.github.io/Logging_LINDESBERG/kartor/A 23107-2023.png", "A 23107-2023")</f>
        <v/>
      </c>
      <c r="V37">
        <f>HYPERLINK("https://klasma.github.io/Logging_LINDESBERG/klagomål/A 23107-2023.docx", "A 23107-2023")</f>
        <v/>
      </c>
      <c r="W37">
        <f>HYPERLINK("https://klasma.github.io/Logging_LINDESBERG/klagomålsmail/A 23107-2023.docx", "A 23107-2023")</f>
        <v/>
      </c>
      <c r="X37">
        <f>HYPERLINK("https://klasma.github.io/Logging_LINDESBERG/tillsyn/A 23107-2023.docx", "A 23107-2023")</f>
        <v/>
      </c>
      <c r="Y37">
        <f>HYPERLINK("https://klasma.github.io/Logging_LINDESBERG/tillsynsmail/A 23107-2023.docx", "A 23107-2023")</f>
        <v/>
      </c>
    </row>
    <row r="38" ht="15" customHeight="1">
      <c r="A38" t="inlineStr">
        <is>
          <t>A 28033-2023</t>
        </is>
      </c>
      <c r="B38" s="1" t="n">
        <v>45099</v>
      </c>
      <c r="C38" s="1" t="n">
        <v>45205</v>
      </c>
      <c r="D38" t="inlineStr">
        <is>
          <t>ÖREBRO LÄN</t>
        </is>
      </c>
      <c r="E38" t="inlineStr">
        <is>
          <t>LINDESBERG</t>
        </is>
      </c>
      <c r="F38" t="inlineStr">
        <is>
          <t>Kyrkan</t>
        </is>
      </c>
      <c r="G38" t="n">
        <v>1.6</v>
      </c>
      <c r="H38" t="n">
        <v>1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Asknätfjäril</t>
        </is>
      </c>
      <c r="S38">
        <f>HYPERLINK("https://klasma.github.io/Logging_LINDESBERG/artfynd/A 28033-2023.xlsx", "A 28033-2023")</f>
        <v/>
      </c>
      <c r="T38">
        <f>HYPERLINK("https://klasma.github.io/Logging_LINDESBERG/kartor/A 28033-2023.png", "A 28033-2023")</f>
        <v/>
      </c>
      <c r="V38">
        <f>HYPERLINK("https://klasma.github.io/Logging_LINDESBERG/klagomål/A 28033-2023.docx", "A 28033-2023")</f>
        <v/>
      </c>
      <c r="W38">
        <f>HYPERLINK("https://klasma.github.io/Logging_LINDESBERG/klagomålsmail/A 28033-2023.docx", "A 28033-2023")</f>
        <v/>
      </c>
      <c r="X38">
        <f>HYPERLINK("https://klasma.github.io/Logging_LINDESBERG/tillsyn/A 28033-2023.docx", "A 28033-2023")</f>
        <v/>
      </c>
      <c r="Y38">
        <f>HYPERLINK("https://klasma.github.io/Logging_LINDESBERG/tillsynsmail/A 28033-2023.docx", "A 28033-2023")</f>
        <v/>
      </c>
    </row>
    <row r="39" ht="15" customHeight="1">
      <c r="A39" t="inlineStr">
        <is>
          <t>A 28035-2023</t>
        </is>
      </c>
      <c r="B39" s="1" t="n">
        <v>45099</v>
      </c>
      <c r="C39" s="1" t="n">
        <v>45205</v>
      </c>
      <c r="D39" t="inlineStr">
        <is>
          <t>ÖREBRO LÄN</t>
        </is>
      </c>
      <c r="E39" t="inlineStr">
        <is>
          <t>LINDESBERG</t>
        </is>
      </c>
      <c r="F39" t="inlineStr">
        <is>
          <t>Kyrkan</t>
        </is>
      </c>
      <c r="G39" t="n">
        <v>1.1</v>
      </c>
      <c r="H39" t="n">
        <v>1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Asknätfjäril</t>
        </is>
      </c>
      <c r="S39">
        <f>HYPERLINK("https://klasma.github.io/Logging_LINDESBERG/artfynd/A 28035-2023.xlsx", "A 28035-2023")</f>
        <v/>
      </c>
      <c r="T39">
        <f>HYPERLINK("https://klasma.github.io/Logging_LINDESBERG/kartor/A 28035-2023.png", "A 28035-2023")</f>
        <v/>
      </c>
      <c r="V39">
        <f>HYPERLINK("https://klasma.github.io/Logging_LINDESBERG/klagomål/A 28035-2023.docx", "A 28035-2023")</f>
        <v/>
      </c>
      <c r="W39">
        <f>HYPERLINK("https://klasma.github.io/Logging_LINDESBERG/klagomålsmail/A 28035-2023.docx", "A 28035-2023")</f>
        <v/>
      </c>
      <c r="X39">
        <f>HYPERLINK("https://klasma.github.io/Logging_LINDESBERG/tillsyn/A 28035-2023.docx", "A 28035-2023")</f>
        <v/>
      </c>
      <c r="Y39">
        <f>HYPERLINK("https://klasma.github.io/Logging_LINDESBERG/tillsynsmail/A 28035-2023.docx", "A 28035-2023")</f>
        <v/>
      </c>
    </row>
    <row r="40" ht="15" customHeight="1">
      <c r="A40" t="inlineStr">
        <is>
          <t>A 34292-2023</t>
        </is>
      </c>
      <c r="B40" s="1" t="n">
        <v>45138</v>
      </c>
      <c r="C40" s="1" t="n">
        <v>45205</v>
      </c>
      <c r="D40" t="inlineStr">
        <is>
          <t>ÖREBRO LÄN</t>
        </is>
      </c>
      <c r="E40" t="inlineStr">
        <is>
          <t>LINDESBERG</t>
        </is>
      </c>
      <c r="F40" t="inlineStr">
        <is>
          <t>Sveaskog</t>
        </is>
      </c>
      <c r="G40" t="n">
        <v>0.2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Sotriska</t>
        </is>
      </c>
      <c r="S40">
        <f>HYPERLINK("https://klasma.github.io/Logging_LINDESBERG/artfynd/A 34292-2023.xlsx", "A 34292-2023")</f>
        <v/>
      </c>
      <c r="T40">
        <f>HYPERLINK("https://klasma.github.io/Logging_LINDESBERG/kartor/A 34292-2023.png", "A 34292-2023")</f>
        <v/>
      </c>
      <c r="V40">
        <f>HYPERLINK("https://klasma.github.io/Logging_LINDESBERG/klagomål/A 34292-2023.docx", "A 34292-2023")</f>
        <v/>
      </c>
      <c r="W40">
        <f>HYPERLINK("https://klasma.github.io/Logging_LINDESBERG/klagomålsmail/A 34292-2023.docx", "A 34292-2023")</f>
        <v/>
      </c>
      <c r="X40">
        <f>HYPERLINK("https://klasma.github.io/Logging_LINDESBERG/tillsyn/A 34292-2023.docx", "A 34292-2023")</f>
        <v/>
      </c>
      <c r="Y40">
        <f>HYPERLINK("https://klasma.github.io/Logging_LINDESBERG/tillsynsmail/A 34292-2023.docx", "A 34292-2023")</f>
        <v/>
      </c>
    </row>
    <row r="41" ht="15" customHeight="1">
      <c r="A41" t="inlineStr">
        <is>
          <t>A 34239-2023</t>
        </is>
      </c>
      <c r="B41" s="1" t="n">
        <v>45138</v>
      </c>
      <c r="C41" s="1" t="n">
        <v>45205</v>
      </c>
      <c r="D41" t="inlineStr">
        <is>
          <t>ÖREBRO LÄN</t>
        </is>
      </c>
      <c r="E41" t="inlineStr">
        <is>
          <t>LINDESBERG</t>
        </is>
      </c>
      <c r="F41" t="inlineStr">
        <is>
          <t>Sveaskog</t>
        </is>
      </c>
      <c r="G41" t="n">
        <v>6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Plattlummer</t>
        </is>
      </c>
      <c r="S41">
        <f>HYPERLINK("https://klasma.github.io/Logging_LINDESBERG/artfynd/A 34239-2023.xlsx", "A 34239-2023")</f>
        <v/>
      </c>
      <c r="T41">
        <f>HYPERLINK("https://klasma.github.io/Logging_LINDESBERG/kartor/A 34239-2023.png", "A 34239-2023")</f>
        <v/>
      </c>
      <c r="V41">
        <f>HYPERLINK("https://klasma.github.io/Logging_LINDESBERG/klagomål/A 34239-2023.docx", "A 34239-2023")</f>
        <v/>
      </c>
      <c r="W41">
        <f>HYPERLINK("https://klasma.github.io/Logging_LINDESBERG/klagomålsmail/A 34239-2023.docx", "A 34239-2023")</f>
        <v/>
      </c>
      <c r="X41">
        <f>HYPERLINK("https://klasma.github.io/Logging_LINDESBERG/tillsyn/A 34239-2023.docx", "A 34239-2023")</f>
        <v/>
      </c>
      <c r="Y41">
        <f>HYPERLINK("https://klasma.github.io/Logging_LINDESBERG/tillsynsmail/A 34239-2023.docx", "A 34239-2023")</f>
        <v/>
      </c>
    </row>
    <row r="42" ht="15" customHeight="1">
      <c r="A42" t="inlineStr">
        <is>
          <t>A 37915-2023</t>
        </is>
      </c>
      <c r="B42" s="1" t="n">
        <v>45160</v>
      </c>
      <c r="C42" s="1" t="n">
        <v>45205</v>
      </c>
      <c r="D42" t="inlineStr">
        <is>
          <t>ÖREBRO LÄN</t>
        </is>
      </c>
      <c r="E42" t="inlineStr">
        <is>
          <t>LINDESBERG</t>
        </is>
      </c>
      <c r="F42" t="inlineStr">
        <is>
          <t>Kommuner</t>
        </is>
      </c>
      <c r="G42" t="n">
        <v>1.2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Skogsklocka</t>
        </is>
      </c>
      <c r="S42">
        <f>HYPERLINK("https://klasma.github.io/Logging_LINDESBERG/artfynd/A 37915-2023.xlsx", "A 37915-2023")</f>
        <v/>
      </c>
      <c r="T42">
        <f>HYPERLINK("https://klasma.github.io/Logging_LINDESBERG/kartor/A 37915-2023.png", "A 37915-2023")</f>
        <v/>
      </c>
      <c r="V42">
        <f>HYPERLINK("https://klasma.github.io/Logging_LINDESBERG/klagomål/A 37915-2023.docx", "A 37915-2023")</f>
        <v/>
      </c>
      <c r="W42">
        <f>HYPERLINK("https://klasma.github.io/Logging_LINDESBERG/klagomålsmail/A 37915-2023.docx", "A 37915-2023")</f>
        <v/>
      </c>
      <c r="X42">
        <f>HYPERLINK("https://klasma.github.io/Logging_LINDESBERG/tillsyn/A 37915-2023.docx", "A 37915-2023")</f>
        <v/>
      </c>
      <c r="Y42">
        <f>HYPERLINK("https://klasma.github.io/Logging_LINDESBERG/tillsynsmail/A 37915-2023.docx", "A 37915-2023")</f>
        <v/>
      </c>
    </row>
    <row r="43" ht="15" customHeight="1">
      <c r="A43" t="inlineStr">
        <is>
          <t>A 38360-2018</t>
        </is>
      </c>
      <c r="B43" s="1" t="n">
        <v>43339</v>
      </c>
      <c r="C43" s="1" t="n">
        <v>45205</v>
      </c>
      <c r="D43" t="inlineStr">
        <is>
          <t>ÖREBRO LÄN</t>
        </is>
      </c>
      <c r="E43" t="inlineStr">
        <is>
          <t>LINDESBERG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44741-2018</t>
        </is>
      </c>
      <c r="B44" s="1" t="n">
        <v>43361</v>
      </c>
      <c r="C44" s="1" t="n">
        <v>45205</v>
      </c>
      <c r="D44" t="inlineStr">
        <is>
          <t>ÖREBRO LÄN</t>
        </is>
      </c>
      <c r="E44" t="inlineStr">
        <is>
          <t>LINDESBERG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48553-2018</t>
        </is>
      </c>
      <c r="B45" s="1" t="n">
        <v>43374</v>
      </c>
      <c r="C45" s="1" t="n">
        <v>45205</v>
      </c>
      <c r="D45" t="inlineStr">
        <is>
          <t>ÖREBRO LÄN</t>
        </is>
      </c>
      <c r="E45" t="inlineStr">
        <is>
          <t>LINDESBERG</t>
        </is>
      </c>
      <c r="G45" t="n">
        <v>6.3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49718-2018</t>
        </is>
      </c>
      <c r="B46" s="1" t="n">
        <v>43375</v>
      </c>
      <c r="C46" s="1" t="n">
        <v>45205</v>
      </c>
      <c r="D46" t="inlineStr">
        <is>
          <t>ÖREBRO LÄN</t>
        </is>
      </c>
      <c r="E46" t="inlineStr">
        <is>
          <t>LINDESBERG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50965-2018</t>
        </is>
      </c>
      <c r="B47" s="1" t="n">
        <v>43377</v>
      </c>
      <c r="C47" s="1" t="n">
        <v>45205</v>
      </c>
      <c r="D47" t="inlineStr">
        <is>
          <t>ÖREBRO LÄN</t>
        </is>
      </c>
      <c r="E47" t="inlineStr">
        <is>
          <t>LINDESBERG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51394-2018</t>
        </is>
      </c>
      <c r="B48" s="1" t="n">
        <v>43378</v>
      </c>
      <c r="C48" s="1" t="n">
        <v>45205</v>
      </c>
      <c r="D48" t="inlineStr">
        <is>
          <t>ÖREBRO LÄN</t>
        </is>
      </c>
      <c r="E48" t="inlineStr">
        <is>
          <t>LINDESBERG</t>
        </is>
      </c>
      <c r="G48" t="n">
        <v>7.9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53110-2018</t>
        </is>
      </c>
      <c r="B49" s="1" t="n">
        <v>43390</v>
      </c>
      <c r="C49" s="1" t="n">
        <v>45205</v>
      </c>
      <c r="D49" t="inlineStr">
        <is>
          <t>ÖREBRO LÄN</t>
        </is>
      </c>
      <c r="E49" t="inlineStr">
        <is>
          <t>LINDESBERG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53113-2018</t>
        </is>
      </c>
      <c r="B50" s="1" t="n">
        <v>43390</v>
      </c>
      <c r="C50" s="1" t="n">
        <v>45205</v>
      </c>
      <c r="D50" t="inlineStr">
        <is>
          <t>ÖREBRO LÄN</t>
        </is>
      </c>
      <c r="E50" t="inlineStr">
        <is>
          <t>LINDESBERG</t>
        </is>
      </c>
      <c r="G50" t="n">
        <v>8.4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55274-2018</t>
        </is>
      </c>
      <c r="B51" s="1" t="n">
        <v>43397</v>
      </c>
      <c r="C51" s="1" t="n">
        <v>45205</v>
      </c>
      <c r="D51" t="inlineStr">
        <is>
          <t>ÖREBRO LÄN</t>
        </is>
      </c>
      <c r="E51" t="inlineStr">
        <is>
          <t>LINDESBERG</t>
        </is>
      </c>
      <c r="G51" t="n">
        <v>5.8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57778-2018</t>
        </is>
      </c>
      <c r="B52" s="1" t="n">
        <v>43397</v>
      </c>
      <c r="C52" s="1" t="n">
        <v>45205</v>
      </c>
      <c r="D52" t="inlineStr">
        <is>
          <t>ÖREBRO LÄN</t>
        </is>
      </c>
      <c r="E52" t="inlineStr">
        <is>
          <t>LINDESBERG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58856-2018</t>
        </is>
      </c>
      <c r="B53" s="1" t="n">
        <v>43400</v>
      </c>
      <c r="C53" s="1" t="n">
        <v>45205</v>
      </c>
      <c r="D53" t="inlineStr">
        <is>
          <t>ÖREBRO LÄN</t>
        </is>
      </c>
      <c r="E53" t="inlineStr">
        <is>
          <t>LINDESBERG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58137-2018</t>
        </is>
      </c>
      <c r="B54" s="1" t="n">
        <v>43406</v>
      </c>
      <c r="C54" s="1" t="n">
        <v>45205</v>
      </c>
      <c r="D54" t="inlineStr">
        <is>
          <t>ÖREBRO LÄN</t>
        </is>
      </c>
      <c r="E54" t="inlineStr">
        <is>
          <t>LINDESBERG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60741-2018</t>
        </is>
      </c>
      <c r="B55" s="1" t="n">
        <v>43409</v>
      </c>
      <c r="C55" s="1" t="n">
        <v>45205</v>
      </c>
      <c r="D55" t="inlineStr">
        <is>
          <t>ÖREBRO LÄN</t>
        </is>
      </c>
      <c r="E55" t="inlineStr">
        <is>
          <t>LINDESBERG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60742-2018</t>
        </is>
      </c>
      <c r="B56" s="1" t="n">
        <v>43409</v>
      </c>
      <c r="C56" s="1" t="n">
        <v>45205</v>
      </c>
      <c r="D56" t="inlineStr">
        <is>
          <t>ÖREBRO LÄN</t>
        </is>
      </c>
      <c r="E56" t="inlineStr">
        <is>
          <t>LINDESBERG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58593-2018</t>
        </is>
      </c>
      <c r="B57" s="1" t="n">
        <v>43410</v>
      </c>
      <c r="C57" s="1" t="n">
        <v>45205</v>
      </c>
      <c r="D57" t="inlineStr">
        <is>
          <t>ÖREBRO LÄN</t>
        </is>
      </c>
      <c r="E57" t="inlineStr">
        <is>
          <t>LINDESBERG</t>
        </is>
      </c>
      <c r="F57" t="inlineStr">
        <is>
          <t>Kommuner</t>
        </is>
      </c>
      <c r="G57" t="n">
        <v>7.9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58596-2018</t>
        </is>
      </c>
      <c r="B58" s="1" t="n">
        <v>43410</v>
      </c>
      <c r="C58" s="1" t="n">
        <v>45205</v>
      </c>
      <c r="D58" t="inlineStr">
        <is>
          <t>ÖREBRO LÄN</t>
        </is>
      </c>
      <c r="E58" t="inlineStr">
        <is>
          <t>LINDESBERG</t>
        </is>
      </c>
      <c r="F58" t="inlineStr">
        <is>
          <t>Kommuner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58595-2018</t>
        </is>
      </c>
      <c r="B59" s="1" t="n">
        <v>43410</v>
      </c>
      <c r="C59" s="1" t="n">
        <v>45205</v>
      </c>
      <c r="D59" t="inlineStr">
        <is>
          <t>ÖREBRO LÄN</t>
        </is>
      </c>
      <c r="E59" t="inlineStr">
        <is>
          <t>LINDESBERG</t>
        </is>
      </c>
      <c r="F59" t="inlineStr">
        <is>
          <t>Kommuner</t>
        </is>
      </c>
      <c r="G59" t="n">
        <v>6.3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62132-2018</t>
        </is>
      </c>
      <c r="B60" s="1" t="n">
        <v>43416</v>
      </c>
      <c r="C60" s="1" t="n">
        <v>45205</v>
      </c>
      <c r="D60" t="inlineStr">
        <is>
          <t>ÖREBRO LÄN</t>
        </is>
      </c>
      <c r="E60" t="inlineStr">
        <is>
          <t>LINDESBERG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62920-2018</t>
        </is>
      </c>
      <c r="B61" s="1" t="n">
        <v>43416</v>
      </c>
      <c r="C61" s="1" t="n">
        <v>45205</v>
      </c>
      <c r="D61" t="inlineStr">
        <is>
          <t>ÖREBRO LÄN</t>
        </is>
      </c>
      <c r="E61" t="inlineStr">
        <is>
          <t>LINDESBERG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62804-2018</t>
        </is>
      </c>
      <c r="B62" s="1" t="n">
        <v>43417</v>
      </c>
      <c r="C62" s="1" t="n">
        <v>45205</v>
      </c>
      <c r="D62" t="inlineStr">
        <is>
          <t>ÖREBRO LÄN</t>
        </is>
      </c>
      <c r="E62" t="inlineStr">
        <is>
          <t>LINDESBERG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62006-2018</t>
        </is>
      </c>
      <c r="B63" s="1" t="n">
        <v>43417</v>
      </c>
      <c r="C63" s="1" t="n">
        <v>45205</v>
      </c>
      <c r="D63" t="inlineStr">
        <is>
          <t>ÖREBRO LÄN</t>
        </is>
      </c>
      <c r="E63" t="inlineStr">
        <is>
          <t>LINDESBERG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59849-2018</t>
        </is>
      </c>
      <c r="B64" s="1" t="n">
        <v>43419</v>
      </c>
      <c r="C64" s="1" t="n">
        <v>45205</v>
      </c>
      <c r="D64" t="inlineStr">
        <is>
          <t>ÖREBRO LÄN</t>
        </is>
      </c>
      <c r="E64" t="inlineStr">
        <is>
          <t>LINDESBERG</t>
        </is>
      </c>
      <c r="G64" t="n">
        <v>6.8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59871-2018</t>
        </is>
      </c>
      <c r="B65" s="1" t="n">
        <v>43419</v>
      </c>
      <c r="C65" s="1" t="n">
        <v>45205</v>
      </c>
      <c r="D65" t="inlineStr">
        <is>
          <t>ÖREBRO LÄN</t>
        </is>
      </c>
      <c r="E65" t="inlineStr">
        <is>
          <t>LINDESBERG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59845-2018</t>
        </is>
      </c>
      <c r="B66" s="1" t="n">
        <v>43419</v>
      </c>
      <c r="C66" s="1" t="n">
        <v>45205</v>
      </c>
      <c r="D66" t="inlineStr">
        <is>
          <t>ÖREBRO LÄN</t>
        </is>
      </c>
      <c r="E66" t="inlineStr">
        <is>
          <t>LINDESBERG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65087-2018</t>
        </is>
      </c>
      <c r="B67" s="1" t="n">
        <v>43423</v>
      </c>
      <c r="C67" s="1" t="n">
        <v>45205</v>
      </c>
      <c r="D67" t="inlineStr">
        <is>
          <t>ÖREBRO LÄN</t>
        </is>
      </c>
      <c r="E67" t="inlineStr">
        <is>
          <t>LINDESBERG</t>
        </is>
      </c>
      <c r="G67" t="n">
        <v>9.1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65063-2018</t>
        </is>
      </c>
      <c r="B68" s="1" t="n">
        <v>43423</v>
      </c>
      <c r="C68" s="1" t="n">
        <v>45205</v>
      </c>
      <c r="D68" t="inlineStr">
        <is>
          <t>ÖREBRO LÄN</t>
        </is>
      </c>
      <c r="E68" t="inlineStr">
        <is>
          <t>LINDESBERG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61072-2018</t>
        </is>
      </c>
      <c r="B69" s="1" t="n">
        <v>43423</v>
      </c>
      <c r="C69" s="1" t="n">
        <v>45205</v>
      </c>
      <c r="D69" t="inlineStr">
        <is>
          <t>ÖREBRO LÄN</t>
        </is>
      </c>
      <c r="E69" t="inlineStr">
        <is>
          <t>LINDESBERG</t>
        </is>
      </c>
      <c r="G69" t="n">
        <v>23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61430-2018</t>
        </is>
      </c>
      <c r="B70" s="1" t="n">
        <v>43424</v>
      </c>
      <c r="C70" s="1" t="n">
        <v>45205</v>
      </c>
      <c r="D70" t="inlineStr">
        <is>
          <t>ÖREBRO LÄN</t>
        </is>
      </c>
      <c r="E70" t="inlineStr">
        <is>
          <t>LINDESBERG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61425-2018</t>
        </is>
      </c>
      <c r="B71" s="1" t="n">
        <v>43424</v>
      </c>
      <c r="C71" s="1" t="n">
        <v>45205</v>
      </c>
      <c r="D71" t="inlineStr">
        <is>
          <t>ÖREBRO LÄN</t>
        </is>
      </c>
      <c r="E71" t="inlineStr">
        <is>
          <t>LINDESBERG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62237-2018</t>
        </is>
      </c>
      <c r="B72" s="1" t="n">
        <v>43425</v>
      </c>
      <c r="C72" s="1" t="n">
        <v>45205</v>
      </c>
      <c r="D72" t="inlineStr">
        <is>
          <t>ÖREBRO LÄN</t>
        </is>
      </c>
      <c r="E72" t="inlineStr">
        <is>
          <t>LINDESBERG</t>
        </is>
      </c>
      <c r="G72" t="n">
        <v>6.5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63429-2018</t>
        </is>
      </c>
      <c r="B73" s="1" t="n">
        <v>43427</v>
      </c>
      <c r="C73" s="1" t="n">
        <v>45205</v>
      </c>
      <c r="D73" t="inlineStr">
        <is>
          <t>ÖREBRO LÄN</t>
        </is>
      </c>
      <c r="E73" t="inlineStr">
        <is>
          <t>LINDESBERG</t>
        </is>
      </c>
      <c r="G73" t="n">
        <v>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63719-2018</t>
        </is>
      </c>
      <c r="B74" s="1" t="n">
        <v>43428</v>
      </c>
      <c r="C74" s="1" t="n">
        <v>45205</v>
      </c>
      <c r="D74" t="inlineStr">
        <is>
          <t>ÖREBRO LÄN</t>
        </is>
      </c>
      <c r="E74" t="inlineStr">
        <is>
          <t>LINDESBERG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63784-2018</t>
        </is>
      </c>
      <c r="B75" s="1" t="n">
        <v>43429</v>
      </c>
      <c r="C75" s="1" t="n">
        <v>45205</v>
      </c>
      <c r="D75" t="inlineStr">
        <is>
          <t>ÖREBRO LÄN</t>
        </is>
      </c>
      <c r="E75" t="inlineStr">
        <is>
          <t>LINDESBERG</t>
        </is>
      </c>
      <c r="G75" t="n">
        <v>6.2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66426-2018</t>
        </is>
      </c>
      <c r="B76" s="1" t="n">
        <v>43430</v>
      </c>
      <c r="C76" s="1" t="n">
        <v>45205</v>
      </c>
      <c r="D76" t="inlineStr">
        <is>
          <t>ÖREBRO LÄN</t>
        </is>
      </c>
      <c r="E76" t="inlineStr">
        <is>
          <t>LINDESBERG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66495-2018</t>
        </is>
      </c>
      <c r="B77" s="1" t="n">
        <v>43430</v>
      </c>
      <c r="C77" s="1" t="n">
        <v>45205</v>
      </c>
      <c r="D77" t="inlineStr">
        <is>
          <t>ÖREBRO LÄN</t>
        </is>
      </c>
      <c r="E77" t="inlineStr">
        <is>
          <t>LINDESBERG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63869-2018</t>
        </is>
      </c>
      <c r="B78" s="1" t="n">
        <v>43430</v>
      </c>
      <c r="C78" s="1" t="n">
        <v>45205</v>
      </c>
      <c r="D78" t="inlineStr">
        <is>
          <t>ÖREBRO LÄN</t>
        </is>
      </c>
      <c r="E78" t="inlineStr">
        <is>
          <t>LINDESBERG</t>
        </is>
      </c>
      <c r="G78" t="n">
        <v>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67115-2018</t>
        </is>
      </c>
      <c r="B79" s="1" t="n">
        <v>43431</v>
      </c>
      <c r="C79" s="1" t="n">
        <v>45205</v>
      </c>
      <c r="D79" t="inlineStr">
        <is>
          <t>ÖREBRO LÄN</t>
        </is>
      </c>
      <c r="E79" t="inlineStr">
        <is>
          <t>LINDESBERG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64904-2018</t>
        </is>
      </c>
      <c r="B80" s="1" t="n">
        <v>43431</v>
      </c>
      <c r="C80" s="1" t="n">
        <v>45205</v>
      </c>
      <c r="D80" t="inlineStr">
        <is>
          <t>ÖREBRO LÄN</t>
        </is>
      </c>
      <c r="E80" t="inlineStr">
        <is>
          <t>LINDESBERG</t>
        </is>
      </c>
      <c r="F80" t="inlineStr">
        <is>
          <t>Sveaskog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64906-2018</t>
        </is>
      </c>
      <c r="B81" s="1" t="n">
        <v>43431</v>
      </c>
      <c r="C81" s="1" t="n">
        <v>45205</v>
      </c>
      <c r="D81" t="inlineStr">
        <is>
          <t>ÖREBRO LÄN</t>
        </is>
      </c>
      <c r="E81" t="inlineStr">
        <is>
          <t>LINDESBERG</t>
        </is>
      </c>
      <c r="F81" t="inlineStr">
        <is>
          <t>Sveaskog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64905-2018</t>
        </is>
      </c>
      <c r="B82" s="1" t="n">
        <v>43431</v>
      </c>
      <c r="C82" s="1" t="n">
        <v>45205</v>
      </c>
      <c r="D82" t="inlineStr">
        <is>
          <t>ÖREBRO LÄN</t>
        </is>
      </c>
      <c r="E82" t="inlineStr">
        <is>
          <t>LINDESBERG</t>
        </is>
      </c>
      <c r="F82" t="inlineStr">
        <is>
          <t>Sveaskog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67748-2018</t>
        </is>
      </c>
      <c r="B83" s="1" t="n">
        <v>43433</v>
      </c>
      <c r="C83" s="1" t="n">
        <v>45205</v>
      </c>
      <c r="D83" t="inlineStr">
        <is>
          <t>ÖREBRO LÄN</t>
        </is>
      </c>
      <c r="E83" t="inlineStr">
        <is>
          <t>LINDESBERG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67638-2018</t>
        </is>
      </c>
      <c r="B84" s="1" t="n">
        <v>43433</v>
      </c>
      <c r="C84" s="1" t="n">
        <v>45205</v>
      </c>
      <c r="D84" t="inlineStr">
        <is>
          <t>ÖREBRO LÄN</t>
        </is>
      </c>
      <c r="E84" t="inlineStr">
        <is>
          <t>LINDESBERG</t>
        </is>
      </c>
      <c r="G84" t="n">
        <v>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68277-2018</t>
        </is>
      </c>
      <c r="B85" s="1" t="n">
        <v>43441</v>
      </c>
      <c r="C85" s="1" t="n">
        <v>45205</v>
      </c>
      <c r="D85" t="inlineStr">
        <is>
          <t>ÖREBRO LÄN</t>
        </is>
      </c>
      <c r="E85" t="inlineStr">
        <is>
          <t>LINDESBERG</t>
        </is>
      </c>
      <c r="G85" t="n">
        <v>13.4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68545-2018</t>
        </is>
      </c>
      <c r="B86" s="1" t="n">
        <v>43444</v>
      </c>
      <c r="C86" s="1" t="n">
        <v>45205</v>
      </c>
      <c r="D86" t="inlineStr">
        <is>
          <t>ÖREBRO LÄN</t>
        </is>
      </c>
      <c r="E86" t="inlineStr">
        <is>
          <t>LINDESBERG</t>
        </is>
      </c>
      <c r="F86" t="inlineStr">
        <is>
          <t>Sveaskog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68547-2018</t>
        </is>
      </c>
      <c r="B87" s="1" t="n">
        <v>43444</v>
      </c>
      <c r="C87" s="1" t="n">
        <v>45205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68781-2018</t>
        </is>
      </c>
      <c r="B88" s="1" t="n">
        <v>43444</v>
      </c>
      <c r="C88" s="1" t="n">
        <v>45205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69163-2018</t>
        </is>
      </c>
      <c r="B89" s="1" t="n">
        <v>43445</v>
      </c>
      <c r="C89" s="1" t="n">
        <v>45205</v>
      </c>
      <c r="D89" t="inlineStr">
        <is>
          <t>ÖREBRO LÄN</t>
        </is>
      </c>
      <c r="E89" t="inlineStr">
        <is>
          <t>LINDESBERG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71601-2018</t>
        </is>
      </c>
      <c r="B90" s="1" t="n">
        <v>43452</v>
      </c>
      <c r="C90" s="1" t="n">
        <v>45205</v>
      </c>
      <c r="D90" t="inlineStr">
        <is>
          <t>ÖREBRO LÄN</t>
        </is>
      </c>
      <c r="E90" t="inlineStr">
        <is>
          <t>LINDESBERG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71195-2018</t>
        </is>
      </c>
      <c r="B91" s="1" t="n">
        <v>43453</v>
      </c>
      <c r="C91" s="1" t="n">
        <v>45205</v>
      </c>
      <c r="D91" t="inlineStr">
        <is>
          <t>ÖREBRO LÄN</t>
        </is>
      </c>
      <c r="E91" t="inlineStr">
        <is>
          <t>LINDESBERG</t>
        </is>
      </c>
      <c r="G91" t="n">
        <v>5.3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2393-2019</t>
        </is>
      </c>
      <c r="B92" s="1" t="n">
        <v>43467</v>
      </c>
      <c r="C92" s="1" t="n">
        <v>45205</v>
      </c>
      <c r="D92" t="inlineStr">
        <is>
          <t>ÖREBRO LÄN</t>
        </is>
      </c>
      <c r="E92" t="inlineStr">
        <is>
          <t>LINDESBERG</t>
        </is>
      </c>
      <c r="G92" t="n">
        <v>9.6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2383-2019</t>
        </is>
      </c>
      <c r="B93" s="1" t="n">
        <v>43467</v>
      </c>
      <c r="C93" s="1" t="n">
        <v>45205</v>
      </c>
      <c r="D93" t="inlineStr">
        <is>
          <t>ÖREBRO LÄN</t>
        </is>
      </c>
      <c r="E93" t="inlineStr">
        <is>
          <t>LINDESBERG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2542-2019</t>
        </is>
      </c>
      <c r="B94" s="1" t="n">
        <v>43468</v>
      </c>
      <c r="C94" s="1" t="n">
        <v>45205</v>
      </c>
      <c r="D94" t="inlineStr">
        <is>
          <t>ÖREBRO LÄN</t>
        </is>
      </c>
      <c r="E94" t="inlineStr">
        <is>
          <t>LINDESBERG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253-2019</t>
        </is>
      </c>
      <c r="B95" s="1" t="n">
        <v>43468</v>
      </c>
      <c r="C95" s="1" t="n">
        <v>45205</v>
      </c>
      <c r="D95" t="inlineStr">
        <is>
          <t>ÖREBRO LÄN</t>
        </is>
      </c>
      <c r="E95" t="inlineStr">
        <is>
          <t>LINDESBERG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2544-2019</t>
        </is>
      </c>
      <c r="B96" s="1" t="n">
        <v>43468</v>
      </c>
      <c r="C96" s="1" t="n">
        <v>45205</v>
      </c>
      <c r="D96" t="inlineStr">
        <is>
          <t>ÖREBRO LÄN</t>
        </is>
      </c>
      <c r="E96" t="inlineStr">
        <is>
          <t>LINDESBERG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835-2019</t>
        </is>
      </c>
      <c r="B97" s="1" t="n">
        <v>43472</v>
      </c>
      <c r="C97" s="1" t="n">
        <v>45205</v>
      </c>
      <c r="D97" t="inlineStr">
        <is>
          <t>ÖREBRO LÄN</t>
        </is>
      </c>
      <c r="E97" t="inlineStr">
        <is>
          <t>LINDESBERG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837-2019</t>
        </is>
      </c>
      <c r="B98" s="1" t="n">
        <v>43472</v>
      </c>
      <c r="C98" s="1" t="n">
        <v>45205</v>
      </c>
      <c r="D98" t="inlineStr">
        <is>
          <t>ÖREBRO LÄN</t>
        </is>
      </c>
      <c r="E98" t="inlineStr">
        <is>
          <t>LINDESBERG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3027-2019</t>
        </is>
      </c>
      <c r="B99" s="1" t="n">
        <v>43473</v>
      </c>
      <c r="C99" s="1" t="n">
        <v>45205</v>
      </c>
      <c r="D99" t="inlineStr">
        <is>
          <t>ÖREBRO LÄN</t>
        </is>
      </c>
      <c r="E99" t="inlineStr">
        <is>
          <t>LINDESBERG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3024-2019</t>
        </is>
      </c>
      <c r="B100" s="1" t="n">
        <v>43473</v>
      </c>
      <c r="C100" s="1" t="n">
        <v>45205</v>
      </c>
      <c r="D100" t="inlineStr">
        <is>
          <t>ÖREBRO LÄN</t>
        </is>
      </c>
      <c r="E100" t="inlineStr">
        <is>
          <t>LINDESBERG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1562-2019</t>
        </is>
      </c>
      <c r="B101" s="1" t="n">
        <v>43474</v>
      </c>
      <c r="C101" s="1" t="n">
        <v>45205</v>
      </c>
      <c r="D101" t="inlineStr">
        <is>
          <t>ÖREBRO LÄN</t>
        </is>
      </c>
      <c r="E101" t="inlineStr">
        <is>
          <t>LINDESBERG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3625-2019</t>
        </is>
      </c>
      <c r="B102" s="1" t="n">
        <v>43474</v>
      </c>
      <c r="C102" s="1" t="n">
        <v>45205</v>
      </c>
      <c r="D102" t="inlineStr">
        <is>
          <t>ÖREBRO LÄN</t>
        </is>
      </c>
      <c r="E102" t="inlineStr">
        <is>
          <t>LINDESBERG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2516-2019</t>
        </is>
      </c>
      <c r="B103" s="1" t="n">
        <v>43476</v>
      </c>
      <c r="C103" s="1" t="n">
        <v>45205</v>
      </c>
      <c r="D103" t="inlineStr">
        <is>
          <t>ÖREBRO LÄN</t>
        </is>
      </c>
      <c r="E103" t="inlineStr">
        <is>
          <t>LINDESBERG</t>
        </is>
      </c>
      <c r="G103" t="n">
        <v>8.4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3066-2019</t>
        </is>
      </c>
      <c r="B104" s="1" t="n">
        <v>43479</v>
      </c>
      <c r="C104" s="1" t="n">
        <v>45205</v>
      </c>
      <c r="D104" t="inlineStr">
        <is>
          <t>ÖREBRO LÄN</t>
        </is>
      </c>
      <c r="E104" t="inlineStr">
        <is>
          <t>LINDESBERG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3284-2019</t>
        </is>
      </c>
      <c r="B105" s="1" t="n">
        <v>43480</v>
      </c>
      <c r="C105" s="1" t="n">
        <v>45205</v>
      </c>
      <c r="D105" t="inlineStr">
        <is>
          <t>ÖREBRO LÄN</t>
        </is>
      </c>
      <c r="E105" t="inlineStr">
        <is>
          <t>LINDESBERG</t>
        </is>
      </c>
      <c r="G105" t="n">
        <v>8.1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5756-2019</t>
        </is>
      </c>
      <c r="B106" s="1" t="n">
        <v>43482</v>
      </c>
      <c r="C106" s="1" t="n">
        <v>45205</v>
      </c>
      <c r="D106" t="inlineStr">
        <is>
          <t>ÖREBRO LÄN</t>
        </is>
      </c>
      <c r="E106" t="inlineStr">
        <is>
          <t>LINDESBERG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5759-2019</t>
        </is>
      </c>
      <c r="B107" s="1" t="n">
        <v>43482</v>
      </c>
      <c r="C107" s="1" t="n">
        <v>45205</v>
      </c>
      <c r="D107" t="inlineStr">
        <is>
          <t>ÖREBRO LÄN</t>
        </is>
      </c>
      <c r="E107" t="inlineStr">
        <is>
          <t>LINDESBERG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5760-2019</t>
        </is>
      </c>
      <c r="B108" s="1" t="n">
        <v>43482</v>
      </c>
      <c r="C108" s="1" t="n">
        <v>45205</v>
      </c>
      <c r="D108" t="inlineStr">
        <is>
          <t>ÖREBRO LÄN</t>
        </is>
      </c>
      <c r="E108" t="inlineStr">
        <is>
          <t>LINDESBERG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6403-2019</t>
        </is>
      </c>
      <c r="B109" s="1" t="n">
        <v>43494</v>
      </c>
      <c r="C109" s="1" t="n">
        <v>45205</v>
      </c>
      <c r="D109" t="inlineStr">
        <is>
          <t>ÖREBRO LÄN</t>
        </is>
      </c>
      <c r="E109" t="inlineStr">
        <is>
          <t>LINDESBERG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7408-2019</t>
        </is>
      </c>
      <c r="B110" s="1" t="n">
        <v>43497</v>
      </c>
      <c r="C110" s="1" t="n">
        <v>45205</v>
      </c>
      <c r="D110" t="inlineStr">
        <is>
          <t>ÖREBRO LÄN</t>
        </is>
      </c>
      <c r="E110" t="inlineStr">
        <is>
          <t>LINDESBERG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7662-2019</t>
        </is>
      </c>
      <c r="B111" s="1" t="n">
        <v>43500</v>
      </c>
      <c r="C111" s="1" t="n">
        <v>45205</v>
      </c>
      <c r="D111" t="inlineStr">
        <is>
          <t>ÖREBRO LÄN</t>
        </is>
      </c>
      <c r="E111" t="inlineStr">
        <is>
          <t>LINDESBERG</t>
        </is>
      </c>
      <c r="F111" t="inlineStr">
        <is>
          <t>Sveaskog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9101-2019</t>
        </is>
      </c>
      <c r="B112" s="1" t="n">
        <v>43504</v>
      </c>
      <c r="C112" s="1" t="n">
        <v>45205</v>
      </c>
      <c r="D112" t="inlineStr">
        <is>
          <t>ÖREBRO LÄN</t>
        </is>
      </c>
      <c r="E112" t="inlineStr">
        <is>
          <t>LINDESBERG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9718-2019</t>
        </is>
      </c>
      <c r="B113" s="1" t="n">
        <v>43508</v>
      </c>
      <c r="C113" s="1" t="n">
        <v>45205</v>
      </c>
      <c r="D113" t="inlineStr">
        <is>
          <t>ÖREBRO LÄN</t>
        </is>
      </c>
      <c r="E113" t="inlineStr">
        <is>
          <t>LINDESBERG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10082-2019</t>
        </is>
      </c>
      <c r="B114" s="1" t="n">
        <v>43510</v>
      </c>
      <c r="C114" s="1" t="n">
        <v>45205</v>
      </c>
      <c r="D114" t="inlineStr">
        <is>
          <t>ÖREBRO LÄN</t>
        </is>
      </c>
      <c r="E114" t="inlineStr">
        <is>
          <t>LINDESBERG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10215-2019</t>
        </is>
      </c>
      <c r="B115" s="1" t="n">
        <v>43510</v>
      </c>
      <c r="C115" s="1" t="n">
        <v>45205</v>
      </c>
      <c r="D115" t="inlineStr">
        <is>
          <t>ÖREBRO LÄN</t>
        </is>
      </c>
      <c r="E115" t="inlineStr">
        <is>
          <t>LINDESBERG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10897-2019</t>
        </is>
      </c>
      <c r="B116" s="1" t="n">
        <v>43514</v>
      </c>
      <c r="C116" s="1" t="n">
        <v>45205</v>
      </c>
      <c r="D116" t="inlineStr">
        <is>
          <t>ÖREBRO LÄN</t>
        </is>
      </c>
      <c r="E116" t="inlineStr">
        <is>
          <t>LINDESBERG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10833-2019</t>
        </is>
      </c>
      <c r="B117" s="1" t="n">
        <v>43514</v>
      </c>
      <c r="C117" s="1" t="n">
        <v>45205</v>
      </c>
      <c r="D117" t="inlineStr">
        <is>
          <t>ÖREBRO LÄN</t>
        </is>
      </c>
      <c r="E117" t="inlineStr">
        <is>
          <t>LINDESBERG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11785-2019</t>
        </is>
      </c>
      <c r="B118" s="1" t="n">
        <v>43521</v>
      </c>
      <c r="C118" s="1" t="n">
        <v>45205</v>
      </c>
      <c r="D118" t="inlineStr">
        <is>
          <t>ÖREBRO LÄN</t>
        </is>
      </c>
      <c r="E118" t="inlineStr">
        <is>
          <t>LINDESBERG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12388-2019</t>
        </is>
      </c>
      <c r="B119" s="1" t="n">
        <v>43523</v>
      </c>
      <c r="C119" s="1" t="n">
        <v>45205</v>
      </c>
      <c r="D119" t="inlineStr">
        <is>
          <t>ÖREBRO LÄN</t>
        </is>
      </c>
      <c r="E119" t="inlineStr">
        <is>
          <t>LINDESBERG</t>
        </is>
      </c>
      <c r="G119" t="n">
        <v>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12657-2019</t>
        </is>
      </c>
      <c r="B120" s="1" t="n">
        <v>43524</v>
      </c>
      <c r="C120" s="1" t="n">
        <v>45205</v>
      </c>
      <c r="D120" t="inlineStr">
        <is>
          <t>ÖREBRO LÄN</t>
        </is>
      </c>
      <c r="E120" t="inlineStr">
        <is>
          <t>LINDESBERG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12960-2019</t>
        </is>
      </c>
      <c r="B121" s="1" t="n">
        <v>43526</v>
      </c>
      <c r="C121" s="1" t="n">
        <v>45205</v>
      </c>
      <c r="D121" t="inlineStr">
        <is>
          <t>ÖREBRO LÄN</t>
        </is>
      </c>
      <c r="E121" t="inlineStr">
        <is>
          <t>LINDESBERG</t>
        </is>
      </c>
      <c r="G121" t="n">
        <v>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13335-2019</t>
        </is>
      </c>
      <c r="B122" s="1" t="n">
        <v>43529</v>
      </c>
      <c r="C122" s="1" t="n">
        <v>45205</v>
      </c>
      <c r="D122" t="inlineStr">
        <is>
          <t>ÖREBRO LÄN</t>
        </is>
      </c>
      <c r="E122" t="inlineStr">
        <is>
          <t>LINDESBERG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14341-2019</t>
        </is>
      </c>
      <c r="B123" s="1" t="n">
        <v>43535</v>
      </c>
      <c r="C123" s="1" t="n">
        <v>45205</v>
      </c>
      <c r="D123" t="inlineStr">
        <is>
          <t>ÖREBRO LÄN</t>
        </is>
      </c>
      <c r="E123" t="inlineStr">
        <is>
          <t>LINDESBERG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14993-2019</t>
        </is>
      </c>
      <c r="B124" s="1" t="n">
        <v>43538</v>
      </c>
      <c r="C124" s="1" t="n">
        <v>45205</v>
      </c>
      <c r="D124" t="inlineStr">
        <is>
          <t>ÖREBRO LÄN</t>
        </is>
      </c>
      <c r="E124" t="inlineStr">
        <is>
          <t>LINDESBERG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14964-2019</t>
        </is>
      </c>
      <c r="B125" s="1" t="n">
        <v>43539</v>
      </c>
      <c r="C125" s="1" t="n">
        <v>45205</v>
      </c>
      <c r="D125" t="inlineStr">
        <is>
          <t>ÖREBRO LÄN</t>
        </is>
      </c>
      <c r="E125" t="inlineStr">
        <is>
          <t>LINDESBERG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16088-2019</t>
        </is>
      </c>
      <c r="B126" s="1" t="n">
        <v>43544</v>
      </c>
      <c r="C126" s="1" t="n">
        <v>45205</v>
      </c>
      <c r="D126" t="inlineStr">
        <is>
          <t>ÖREBRO LÄN</t>
        </is>
      </c>
      <c r="E126" t="inlineStr">
        <is>
          <t>LINDESBERG</t>
        </is>
      </c>
      <c r="F126" t="inlineStr">
        <is>
          <t>BillerudKorsnäs AB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17014-2019</t>
        </is>
      </c>
      <c r="B127" s="1" t="n">
        <v>43550</v>
      </c>
      <c r="C127" s="1" t="n">
        <v>45205</v>
      </c>
      <c r="D127" t="inlineStr">
        <is>
          <t>ÖREBRO LÄN</t>
        </is>
      </c>
      <c r="E127" t="inlineStr">
        <is>
          <t>LINDESBERG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17031-2019</t>
        </is>
      </c>
      <c r="B128" s="1" t="n">
        <v>43551</v>
      </c>
      <c r="C128" s="1" t="n">
        <v>45205</v>
      </c>
      <c r="D128" t="inlineStr">
        <is>
          <t>ÖREBRO LÄN</t>
        </is>
      </c>
      <c r="E128" t="inlineStr">
        <is>
          <t>LINDESBERG</t>
        </is>
      </c>
      <c r="G128" t="n">
        <v>9.199999999999999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17549-2019</t>
        </is>
      </c>
      <c r="B129" s="1" t="n">
        <v>43553</v>
      </c>
      <c r="C129" s="1" t="n">
        <v>45205</v>
      </c>
      <c r="D129" t="inlineStr">
        <is>
          <t>ÖREBRO LÄN</t>
        </is>
      </c>
      <c r="E129" t="inlineStr">
        <is>
          <t>LINDESBERG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18053-2019</t>
        </is>
      </c>
      <c r="B130" s="1" t="n">
        <v>43557</v>
      </c>
      <c r="C130" s="1" t="n">
        <v>45205</v>
      </c>
      <c r="D130" t="inlineStr">
        <is>
          <t>ÖREBRO LÄN</t>
        </is>
      </c>
      <c r="E130" t="inlineStr">
        <is>
          <t>LINDESBERG</t>
        </is>
      </c>
      <c r="F130" t="inlineStr">
        <is>
          <t>Kyrkan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18119-2019</t>
        </is>
      </c>
      <c r="B131" s="1" t="n">
        <v>43558</v>
      </c>
      <c r="C131" s="1" t="n">
        <v>45205</v>
      </c>
      <c r="D131" t="inlineStr">
        <is>
          <t>ÖREBRO LÄN</t>
        </is>
      </c>
      <c r="E131" t="inlineStr">
        <is>
          <t>LINDESBERG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18747-2019</t>
        </is>
      </c>
      <c r="B132" s="1" t="n">
        <v>43560</v>
      </c>
      <c r="C132" s="1" t="n">
        <v>45205</v>
      </c>
      <c r="D132" t="inlineStr">
        <is>
          <t>ÖREBRO LÄN</t>
        </is>
      </c>
      <c r="E132" t="inlineStr">
        <is>
          <t>LINDESBERG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18743-2019</t>
        </is>
      </c>
      <c r="B133" s="1" t="n">
        <v>43560</v>
      </c>
      <c r="C133" s="1" t="n">
        <v>45205</v>
      </c>
      <c r="D133" t="inlineStr">
        <is>
          <t>ÖREBRO LÄN</t>
        </is>
      </c>
      <c r="E133" t="inlineStr">
        <is>
          <t>LINDESBERG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18914-2019</t>
        </is>
      </c>
      <c r="B134" s="1" t="n">
        <v>43563</v>
      </c>
      <c r="C134" s="1" t="n">
        <v>45205</v>
      </c>
      <c r="D134" t="inlineStr">
        <is>
          <t>ÖREBRO LÄN</t>
        </is>
      </c>
      <c r="E134" t="inlineStr">
        <is>
          <t>LINDESBERG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19227-2019</t>
        </is>
      </c>
      <c r="B135" s="1" t="n">
        <v>43564</v>
      </c>
      <c r="C135" s="1" t="n">
        <v>45205</v>
      </c>
      <c r="D135" t="inlineStr">
        <is>
          <t>ÖREBRO LÄN</t>
        </is>
      </c>
      <c r="E135" t="inlineStr">
        <is>
          <t>LINDESBERG</t>
        </is>
      </c>
      <c r="G135" t="n">
        <v>22.1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19845-2019</t>
        </is>
      </c>
      <c r="B136" s="1" t="n">
        <v>43567</v>
      </c>
      <c r="C136" s="1" t="n">
        <v>45205</v>
      </c>
      <c r="D136" t="inlineStr">
        <is>
          <t>ÖREBRO LÄN</t>
        </is>
      </c>
      <c r="E136" t="inlineStr">
        <is>
          <t>LINDESBERG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20197-2019</t>
        </is>
      </c>
      <c r="B137" s="1" t="n">
        <v>43570</v>
      </c>
      <c r="C137" s="1" t="n">
        <v>45205</v>
      </c>
      <c r="D137" t="inlineStr">
        <is>
          <t>ÖREBRO LÄN</t>
        </is>
      </c>
      <c r="E137" t="inlineStr">
        <is>
          <t>LINDESBERG</t>
        </is>
      </c>
      <c r="G137" t="n">
        <v>10.6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20454-2019</t>
        </is>
      </c>
      <c r="B138" s="1" t="n">
        <v>43571</v>
      </c>
      <c r="C138" s="1" t="n">
        <v>45205</v>
      </c>
      <c r="D138" t="inlineStr">
        <is>
          <t>ÖREBRO LÄN</t>
        </is>
      </c>
      <c r="E138" t="inlineStr">
        <is>
          <t>LINDESBERG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20211-2019</t>
        </is>
      </c>
      <c r="B139" s="1" t="n">
        <v>43571</v>
      </c>
      <c r="C139" s="1" t="n">
        <v>45205</v>
      </c>
      <c r="D139" t="inlineStr">
        <is>
          <t>ÖREBRO LÄN</t>
        </is>
      </c>
      <c r="E139" t="inlineStr">
        <is>
          <t>LINDESBERG</t>
        </is>
      </c>
      <c r="F139" t="inlineStr">
        <is>
          <t>Kyrkan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20676-2019</t>
        </is>
      </c>
      <c r="B140" s="1" t="n">
        <v>43573</v>
      </c>
      <c r="C140" s="1" t="n">
        <v>45205</v>
      </c>
      <c r="D140" t="inlineStr">
        <is>
          <t>ÖREBRO LÄN</t>
        </is>
      </c>
      <c r="E140" t="inlineStr">
        <is>
          <t>LINDESBERG</t>
        </is>
      </c>
      <c r="F140" t="inlineStr">
        <is>
          <t>Kyrkan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20681-2019</t>
        </is>
      </c>
      <c r="B141" s="1" t="n">
        <v>43573</v>
      </c>
      <c r="C141" s="1" t="n">
        <v>45205</v>
      </c>
      <c r="D141" t="inlineStr">
        <is>
          <t>ÖREBRO LÄN</t>
        </is>
      </c>
      <c r="E141" t="inlineStr">
        <is>
          <t>LINDESBERG</t>
        </is>
      </c>
      <c r="F141" t="inlineStr">
        <is>
          <t>Kyrkan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20984-2019</t>
        </is>
      </c>
      <c r="B142" s="1" t="n">
        <v>43573</v>
      </c>
      <c r="C142" s="1" t="n">
        <v>45205</v>
      </c>
      <c r="D142" t="inlineStr">
        <is>
          <t>ÖREBRO LÄN</t>
        </is>
      </c>
      <c r="E142" t="inlineStr">
        <is>
          <t>LINDESBERG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21402-2019</t>
        </is>
      </c>
      <c r="B143" s="1" t="n">
        <v>43579</v>
      </c>
      <c r="C143" s="1" t="n">
        <v>45205</v>
      </c>
      <c r="D143" t="inlineStr">
        <is>
          <t>ÖREBRO LÄN</t>
        </is>
      </c>
      <c r="E143" t="inlineStr">
        <is>
          <t>LINDESBERG</t>
        </is>
      </c>
      <c r="G143" t="n">
        <v>6.4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21538-2019</t>
        </is>
      </c>
      <c r="B144" s="1" t="n">
        <v>43580</v>
      </c>
      <c r="C144" s="1" t="n">
        <v>45205</v>
      </c>
      <c r="D144" t="inlineStr">
        <is>
          <t>ÖREBRO LÄN</t>
        </is>
      </c>
      <c r="E144" t="inlineStr">
        <is>
          <t>LINDESBERG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21596-2019</t>
        </is>
      </c>
      <c r="B145" s="1" t="n">
        <v>43581</v>
      </c>
      <c r="C145" s="1" t="n">
        <v>45205</v>
      </c>
      <c r="D145" t="inlineStr">
        <is>
          <t>ÖREBRO LÄN</t>
        </is>
      </c>
      <c r="E145" t="inlineStr">
        <is>
          <t>LINDESBERG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22670-2019</t>
        </is>
      </c>
      <c r="B146" s="1" t="n">
        <v>43588</v>
      </c>
      <c r="C146" s="1" t="n">
        <v>45205</v>
      </c>
      <c r="D146" t="inlineStr">
        <is>
          <t>ÖREBRO LÄN</t>
        </is>
      </c>
      <c r="E146" t="inlineStr">
        <is>
          <t>LINDESBERG</t>
        </is>
      </c>
      <c r="F146" t="inlineStr">
        <is>
          <t>Sveaskog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22672-2019</t>
        </is>
      </c>
      <c r="B147" s="1" t="n">
        <v>43588</v>
      </c>
      <c r="C147" s="1" t="n">
        <v>45205</v>
      </c>
      <c r="D147" t="inlineStr">
        <is>
          <t>ÖREBRO LÄN</t>
        </is>
      </c>
      <c r="E147" t="inlineStr">
        <is>
          <t>LINDESBERG</t>
        </is>
      </c>
      <c r="F147" t="inlineStr">
        <is>
          <t>Sveaskog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22675-2019</t>
        </is>
      </c>
      <c r="B148" s="1" t="n">
        <v>43588</v>
      </c>
      <c r="C148" s="1" t="n">
        <v>45205</v>
      </c>
      <c r="D148" t="inlineStr">
        <is>
          <t>ÖREBRO LÄN</t>
        </is>
      </c>
      <c r="E148" t="inlineStr">
        <is>
          <t>LINDESBERG</t>
        </is>
      </c>
      <c r="F148" t="inlineStr">
        <is>
          <t>Sveaskog</t>
        </is>
      </c>
      <c r="G148" t="n">
        <v>5.8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22695-2019</t>
        </is>
      </c>
      <c r="B149" s="1" t="n">
        <v>43588</v>
      </c>
      <c r="C149" s="1" t="n">
        <v>45205</v>
      </c>
      <c r="D149" t="inlineStr">
        <is>
          <t>ÖREBRO LÄN</t>
        </is>
      </c>
      <c r="E149" t="inlineStr">
        <is>
          <t>LINDESBERG</t>
        </is>
      </c>
      <c r="F149" t="inlineStr">
        <is>
          <t>Sveaskog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22705-2019</t>
        </is>
      </c>
      <c r="B150" s="1" t="n">
        <v>43588</v>
      </c>
      <c r="C150" s="1" t="n">
        <v>45205</v>
      </c>
      <c r="D150" t="inlineStr">
        <is>
          <t>ÖREBRO LÄN</t>
        </is>
      </c>
      <c r="E150" t="inlineStr">
        <is>
          <t>LINDESBERG</t>
        </is>
      </c>
      <c r="F150" t="inlineStr">
        <is>
          <t>Sveaskog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23259-2019</t>
        </is>
      </c>
      <c r="B151" s="1" t="n">
        <v>43592</v>
      </c>
      <c r="C151" s="1" t="n">
        <v>45205</v>
      </c>
      <c r="D151" t="inlineStr">
        <is>
          <t>ÖREBRO LÄN</t>
        </is>
      </c>
      <c r="E151" t="inlineStr">
        <is>
          <t>LINDESBERG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23264-2019</t>
        </is>
      </c>
      <c r="B152" s="1" t="n">
        <v>43592</v>
      </c>
      <c r="C152" s="1" t="n">
        <v>45205</v>
      </c>
      <c r="D152" t="inlineStr">
        <is>
          <t>ÖREBRO LÄN</t>
        </is>
      </c>
      <c r="E152" t="inlineStr">
        <is>
          <t>LINDESBERG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23393-2019</t>
        </is>
      </c>
      <c r="B153" s="1" t="n">
        <v>43593</v>
      </c>
      <c r="C153" s="1" t="n">
        <v>45205</v>
      </c>
      <c r="D153" t="inlineStr">
        <is>
          <t>ÖREBRO LÄN</t>
        </is>
      </c>
      <c r="E153" t="inlineStr">
        <is>
          <t>LINDESBERG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23666-2019</t>
        </is>
      </c>
      <c r="B154" s="1" t="n">
        <v>43594</v>
      </c>
      <c r="C154" s="1" t="n">
        <v>45205</v>
      </c>
      <c r="D154" t="inlineStr">
        <is>
          <t>ÖREBRO LÄN</t>
        </is>
      </c>
      <c r="E154" t="inlineStr">
        <is>
          <t>LINDESBERG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23701-2019</t>
        </is>
      </c>
      <c r="B155" s="1" t="n">
        <v>43594</v>
      </c>
      <c r="C155" s="1" t="n">
        <v>45205</v>
      </c>
      <c r="D155" t="inlineStr">
        <is>
          <t>ÖREBRO LÄN</t>
        </is>
      </c>
      <c r="E155" t="inlineStr">
        <is>
          <t>LINDESBERG</t>
        </is>
      </c>
      <c r="F155" t="inlineStr">
        <is>
          <t>Kyrkan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23700-2019</t>
        </is>
      </c>
      <c r="B156" s="1" t="n">
        <v>43594</v>
      </c>
      <c r="C156" s="1" t="n">
        <v>45205</v>
      </c>
      <c r="D156" t="inlineStr">
        <is>
          <t>ÖREBRO LÄN</t>
        </is>
      </c>
      <c r="E156" t="inlineStr">
        <is>
          <t>LINDESBERG</t>
        </is>
      </c>
      <c r="F156" t="inlineStr">
        <is>
          <t>Kyrkan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24139-2019</t>
        </is>
      </c>
      <c r="B157" s="1" t="n">
        <v>43598</v>
      </c>
      <c r="C157" s="1" t="n">
        <v>45205</v>
      </c>
      <c r="D157" t="inlineStr">
        <is>
          <t>ÖREBRO LÄN</t>
        </is>
      </c>
      <c r="E157" t="inlineStr">
        <is>
          <t>LINDESBERG</t>
        </is>
      </c>
      <c r="F157" t="inlineStr">
        <is>
          <t>Kyrkan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24146-2019</t>
        </is>
      </c>
      <c r="B158" s="1" t="n">
        <v>43598</v>
      </c>
      <c r="C158" s="1" t="n">
        <v>45205</v>
      </c>
      <c r="D158" t="inlineStr">
        <is>
          <t>ÖREBRO LÄN</t>
        </is>
      </c>
      <c r="E158" t="inlineStr">
        <is>
          <t>LINDESBERG</t>
        </is>
      </c>
      <c r="F158" t="inlineStr">
        <is>
          <t>Kyrkan</t>
        </is>
      </c>
      <c r="G158" t="n">
        <v>6.5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24382-2019</t>
        </is>
      </c>
      <c r="B159" s="1" t="n">
        <v>43599</v>
      </c>
      <c r="C159" s="1" t="n">
        <v>45205</v>
      </c>
      <c r="D159" t="inlineStr">
        <is>
          <t>ÖREBRO LÄN</t>
        </is>
      </c>
      <c r="E159" t="inlineStr">
        <is>
          <t>LINDESBERG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24347-2019</t>
        </is>
      </c>
      <c r="B160" s="1" t="n">
        <v>43599</v>
      </c>
      <c r="C160" s="1" t="n">
        <v>45205</v>
      </c>
      <c r="D160" t="inlineStr">
        <is>
          <t>ÖREBRO LÄN</t>
        </is>
      </c>
      <c r="E160" t="inlineStr">
        <is>
          <t>LINDESBERG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24191-2019</t>
        </is>
      </c>
      <c r="B161" s="1" t="n">
        <v>43599</v>
      </c>
      <c r="C161" s="1" t="n">
        <v>45205</v>
      </c>
      <c r="D161" t="inlineStr">
        <is>
          <t>ÖREBRO LÄN</t>
        </is>
      </c>
      <c r="E161" t="inlineStr">
        <is>
          <t>LINDESBERG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24508-2019</t>
        </is>
      </c>
      <c r="B162" s="1" t="n">
        <v>43600</v>
      </c>
      <c r="C162" s="1" t="n">
        <v>45205</v>
      </c>
      <c r="D162" t="inlineStr">
        <is>
          <t>ÖREBRO LÄN</t>
        </is>
      </c>
      <c r="E162" t="inlineStr">
        <is>
          <t>LINDESBERG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24754-2019</t>
        </is>
      </c>
      <c r="B163" s="1" t="n">
        <v>43601</v>
      </c>
      <c r="C163" s="1" t="n">
        <v>45205</v>
      </c>
      <c r="D163" t="inlineStr">
        <is>
          <t>ÖREBRO LÄN</t>
        </is>
      </c>
      <c r="E163" t="inlineStr">
        <is>
          <t>LINDESBERG</t>
        </is>
      </c>
      <c r="F163" t="inlineStr">
        <is>
          <t>Kommuner</t>
        </is>
      </c>
      <c r="G163" t="n">
        <v>7.8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24746-2019</t>
        </is>
      </c>
      <c r="B164" s="1" t="n">
        <v>43601</v>
      </c>
      <c r="C164" s="1" t="n">
        <v>45205</v>
      </c>
      <c r="D164" t="inlineStr">
        <is>
          <t>ÖREBRO LÄN</t>
        </is>
      </c>
      <c r="E164" t="inlineStr">
        <is>
          <t>LINDESBERG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24758-2019</t>
        </is>
      </c>
      <c r="B165" s="1" t="n">
        <v>43601</v>
      </c>
      <c r="C165" s="1" t="n">
        <v>45205</v>
      </c>
      <c r="D165" t="inlineStr">
        <is>
          <t>ÖREBRO LÄN</t>
        </is>
      </c>
      <c r="E165" t="inlineStr">
        <is>
          <t>LINDESBERG</t>
        </is>
      </c>
      <c r="F165" t="inlineStr">
        <is>
          <t>Kommuner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25120-2019</t>
        </is>
      </c>
      <c r="B166" s="1" t="n">
        <v>43605</v>
      </c>
      <c r="C166" s="1" t="n">
        <v>45205</v>
      </c>
      <c r="D166" t="inlineStr">
        <is>
          <t>ÖREBRO LÄN</t>
        </is>
      </c>
      <c r="E166" t="inlineStr">
        <is>
          <t>LINDESBERG</t>
        </is>
      </c>
      <c r="F166" t="inlineStr">
        <is>
          <t>Sveaskog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25128-2019</t>
        </is>
      </c>
      <c r="B167" s="1" t="n">
        <v>43605</v>
      </c>
      <c r="C167" s="1" t="n">
        <v>45205</v>
      </c>
      <c r="D167" t="inlineStr">
        <is>
          <t>ÖREBRO LÄN</t>
        </is>
      </c>
      <c r="E167" t="inlineStr">
        <is>
          <t>LINDESBERG</t>
        </is>
      </c>
      <c r="F167" t="inlineStr">
        <is>
          <t>Sveaskog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25451-2019</t>
        </is>
      </c>
      <c r="B168" s="1" t="n">
        <v>43606</v>
      </c>
      <c r="C168" s="1" t="n">
        <v>45205</v>
      </c>
      <c r="D168" t="inlineStr">
        <is>
          <t>ÖREBRO LÄN</t>
        </is>
      </c>
      <c r="E168" t="inlineStr">
        <is>
          <t>LINDESBERG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25755-2019</t>
        </is>
      </c>
      <c r="B169" s="1" t="n">
        <v>43608</v>
      </c>
      <c r="C169" s="1" t="n">
        <v>45205</v>
      </c>
      <c r="D169" t="inlineStr">
        <is>
          <t>ÖREBRO LÄN</t>
        </is>
      </c>
      <c r="E169" t="inlineStr">
        <is>
          <t>LINDESBERG</t>
        </is>
      </c>
      <c r="F169" t="inlineStr">
        <is>
          <t>Sveaskog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26406-2019</t>
        </is>
      </c>
      <c r="B170" s="1" t="n">
        <v>43612</v>
      </c>
      <c r="C170" s="1" t="n">
        <v>45205</v>
      </c>
      <c r="D170" t="inlineStr">
        <is>
          <t>ÖREBRO LÄN</t>
        </is>
      </c>
      <c r="E170" t="inlineStr">
        <is>
          <t>LINDESBERG</t>
        </is>
      </c>
      <c r="F170" t="inlineStr">
        <is>
          <t>Sveaskog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26456-2019</t>
        </is>
      </c>
      <c r="B171" s="1" t="n">
        <v>43612</v>
      </c>
      <c r="C171" s="1" t="n">
        <v>45205</v>
      </c>
      <c r="D171" t="inlineStr">
        <is>
          <t>ÖREBRO LÄN</t>
        </is>
      </c>
      <c r="E171" t="inlineStr">
        <is>
          <t>LINDESBERG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28905-2019</t>
        </is>
      </c>
      <c r="B172" s="1" t="n">
        <v>43616</v>
      </c>
      <c r="C172" s="1" t="n">
        <v>45205</v>
      </c>
      <c r="D172" t="inlineStr">
        <is>
          <t>ÖREBRO LÄN</t>
        </is>
      </c>
      <c r="E172" t="inlineStr">
        <is>
          <t>LINDESBERG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27632-2019</t>
        </is>
      </c>
      <c r="B173" s="1" t="n">
        <v>43619</v>
      </c>
      <c r="C173" s="1" t="n">
        <v>45205</v>
      </c>
      <c r="D173" t="inlineStr">
        <is>
          <t>ÖREBRO LÄN</t>
        </is>
      </c>
      <c r="E173" t="inlineStr">
        <is>
          <t>LINDESBERG</t>
        </is>
      </c>
      <c r="F173" t="inlineStr">
        <is>
          <t>Sveaskog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28442-2019</t>
        </is>
      </c>
      <c r="B174" s="1" t="n">
        <v>43626</v>
      </c>
      <c r="C174" s="1" t="n">
        <v>45205</v>
      </c>
      <c r="D174" t="inlineStr">
        <is>
          <t>ÖREBRO LÄN</t>
        </is>
      </c>
      <c r="E174" t="inlineStr">
        <is>
          <t>LINDESBERG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29110-2019</t>
        </is>
      </c>
      <c r="B175" s="1" t="n">
        <v>43628</v>
      </c>
      <c r="C175" s="1" t="n">
        <v>45205</v>
      </c>
      <c r="D175" t="inlineStr">
        <is>
          <t>ÖREBRO LÄN</t>
        </is>
      </c>
      <c r="E175" t="inlineStr">
        <is>
          <t>LINDESBERG</t>
        </is>
      </c>
      <c r="G175" t="n">
        <v>4.1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29307-2019</t>
        </is>
      </c>
      <c r="B176" s="1" t="n">
        <v>43629</v>
      </c>
      <c r="C176" s="1" t="n">
        <v>45205</v>
      </c>
      <c r="D176" t="inlineStr">
        <is>
          <t>ÖREBRO LÄN</t>
        </is>
      </c>
      <c r="E176" t="inlineStr">
        <is>
          <t>LINDESBERG</t>
        </is>
      </c>
      <c r="F176" t="inlineStr">
        <is>
          <t>Sveaskog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29442-2019</t>
        </is>
      </c>
      <c r="B177" s="1" t="n">
        <v>43629</v>
      </c>
      <c r="C177" s="1" t="n">
        <v>45205</v>
      </c>
      <c r="D177" t="inlineStr">
        <is>
          <t>ÖREBRO LÄN</t>
        </is>
      </c>
      <c r="E177" t="inlineStr">
        <is>
          <t>LINDESBERG</t>
        </is>
      </c>
      <c r="F177" t="inlineStr">
        <is>
          <t>Naturvårdsverket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29557-2019</t>
        </is>
      </c>
      <c r="B178" s="1" t="n">
        <v>43630</v>
      </c>
      <c r="C178" s="1" t="n">
        <v>45205</v>
      </c>
      <c r="D178" t="inlineStr">
        <is>
          <t>ÖREBRO LÄN</t>
        </is>
      </c>
      <c r="E178" t="inlineStr">
        <is>
          <t>LINDESBERG</t>
        </is>
      </c>
      <c r="F178" t="inlineStr">
        <is>
          <t>Sveaskog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29976-2019</t>
        </is>
      </c>
      <c r="B179" s="1" t="n">
        <v>43633</v>
      </c>
      <c r="C179" s="1" t="n">
        <v>45205</v>
      </c>
      <c r="D179" t="inlineStr">
        <is>
          <t>ÖREBRO LÄN</t>
        </is>
      </c>
      <c r="E179" t="inlineStr">
        <is>
          <t>LINDESBERG</t>
        </is>
      </c>
      <c r="F179" t="inlineStr">
        <is>
          <t>Sveaskog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29948-2019</t>
        </is>
      </c>
      <c r="B180" s="1" t="n">
        <v>43633</v>
      </c>
      <c r="C180" s="1" t="n">
        <v>45205</v>
      </c>
      <c r="D180" t="inlineStr">
        <is>
          <t>ÖREBRO LÄN</t>
        </is>
      </c>
      <c r="E180" t="inlineStr">
        <is>
          <t>LINDESBERG</t>
        </is>
      </c>
      <c r="G180" t="n">
        <v>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30172-2019</t>
        </is>
      </c>
      <c r="B181" s="1" t="n">
        <v>43634</v>
      </c>
      <c r="C181" s="1" t="n">
        <v>45205</v>
      </c>
      <c r="D181" t="inlineStr">
        <is>
          <t>ÖREBRO LÄN</t>
        </is>
      </c>
      <c r="E181" t="inlineStr">
        <is>
          <t>LINDESBERG</t>
        </is>
      </c>
      <c r="F181" t="inlineStr">
        <is>
          <t>Naturvårdsverket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30104-2019</t>
        </is>
      </c>
      <c r="B182" s="1" t="n">
        <v>43634</v>
      </c>
      <c r="C182" s="1" t="n">
        <v>45205</v>
      </c>
      <c r="D182" t="inlineStr">
        <is>
          <t>ÖREBRO LÄN</t>
        </is>
      </c>
      <c r="E182" t="inlineStr">
        <is>
          <t>LINDESBERG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30525-2019</t>
        </is>
      </c>
      <c r="B183" s="1" t="n">
        <v>43635</v>
      </c>
      <c r="C183" s="1" t="n">
        <v>45205</v>
      </c>
      <c r="D183" t="inlineStr">
        <is>
          <t>ÖREBRO LÄN</t>
        </is>
      </c>
      <c r="E183" t="inlineStr">
        <is>
          <t>LINDESBERG</t>
        </is>
      </c>
      <c r="F183" t="inlineStr">
        <is>
          <t>Naturvårdsverket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30709-2019</t>
        </is>
      </c>
      <c r="B184" s="1" t="n">
        <v>43636</v>
      </c>
      <c r="C184" s="1" t="n">
        <v>45205</v>
      </c>
      <c r="D184" t="inlineStr">
        <is>
          <t>ÖREBRO LÄN</t>
        </is>
      </c>
      <c r="E184" t="inlineStr">
        <is>
          <t>LINDESBERG</t>
        </is>
      </c>
      <c r="F184" t="inlineStr">
        <is>
          <t>Naturvårdsverket</t>
        </is>
      </c>
      <c r="G184" t="n">
        <v>5.3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31766-2019</t>
        </is>
      </c>
      <c r="B185" s="1" t="n">
        <v>43642</v>
      </c>
      <c r="C185" s="1" t="n">
        <v>45205</v>
      </c>
      <c r="D185" t="inlineStr">
        <is>
          <t>ÖREBRO LÄN</t>
        </is>
      </c>
      <c r="E185" t="inlineStr">
        <is>
          <t>LINDESBERG</t>
        </is>
      </c>
      <c r="F185" t="inlineStr">
        <is>
          <t>Sveaskog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31891-2019</t>
        </is>
      </c>
      <c r="B186" s="1" t="n">
        <v>43642</v>
      </c>
      <c r="C186" s="1" t="n">
        <v>45205</v>
      </c>
      <c r="D186" t="inlineStr">
        <is>
          <t>ÖREBRO LÄN</t>
        </is>
      </c>
      <c r="E186" t="inlineStr">
        <is>
          <t>LINDESBERG</t>
        </is>
      </c>
      <c r="F186" t="inlineStr">
        <is>
          <t>Kyrkan</t>
        </is>
      </c>
      <c r="G186" t="n">
        <v>13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31913-2019</t>
        </is>
      </c>
      <c r="B187" s="1" t="n">
        <v>43643</v>
      </c>
      <c r="C187" s="1" t="n">
        <v>45205</v>
      </c>
      <c r="D187" t="inlineStr">
        <is>
          <t>ÖREBRO LÄN</t>
        </is>
      </c>
      <c r="E187" t="inlineStr">
        <is>
          <t>LINDESBERG</t>
        </is>
      </c>
      <c r="F187" t="inlineStr">
        <is>
          <t>Kyrkan</t>
        </is>
      </c>
      <c r="G187" t="n">
        <v>13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32012-2019</t>
        </is>
      </c>
      <c r="B188" s="1" t="n">
        <v>43643</v>
      </c>
      <c r="C188" s="1" t="n">
        <v>45205</v>
      </c>
      <c r="D188" t="inlineStr">
        <is>
          <t>ÖREBRO LÄN</t>
        </is>
      </c>
      <c r="E188" t="inlineStr">
        <is>
          <t>LINDESBERG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32069-2019</t>
        </is>
      </c>
      <c r="B189" s="1" t="n">
        <v>43643</v>
      </c>
      <c r="C189" s="1" t="n">
        <v>45205</v>
      </c>
      <c r="D189" t="inlineStr">
        <is>
          <t>ÖREBRO LÄN</t>
        </is>
      </c>
      <c r="E189" t="inlineStr">
        <is>
          <t>LINDESBERG</t>
        </is>
      </c>
      <c r="F189" t="inlineStr">
        <is>
          <t>Sveaskog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32093-2019</t>
        </is>
      </c>
      <c r="B190" s="1" t="n">
        <v>43643</v>
      </c>
      <c r="C190" s="1" t="n">
        <v>45205</v>
      </c>
      <c r="D190" t="inlineStr">
        <is>
          <t>ÖREBRO LÄN</t>
        </is>
      </c>
      <c r="E190" t="inlineStr">
        <is>
          <t>LINDESBERG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32175-2019</t>
        </is>
      </c>
      <c r="B191" s="1" t="n">
        <v>43643</v>
      </c>
      <c r="C191" s="1" t="n">
        <v>45205</v>
      </c>
      <c r="D191" t="inlineStr">
        <is>
          <t>ÖREBRO LÄN</t>
        </is>
      </c>
      <c r="E191" t="inlineStr">
        <is>
          <t>LINDESBERG</t>
        </is>
      </c>
      <c r="F191" t="inlineStr">
        <is>
          <t>Kyrkan</t>
        </is>
      </c>
      <c r="G191" t="n">
        <v>17.9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32327-2019</t>
        </is>
      </c>
      <c r="B192" s="1" t="n">
        <v>43644</v>
      </c>
      <c r="C192" s="1" t="n">
        <v>45205</v>
      </c>
      <c r="D192" t="inlineStr">
        <is>
          <t>ÖREBRO LÄN</t>
        </is>
      </c>
      <c r="E192" t="inlineStr">
        <is>
          <t>LINDESBERG</t>
        </is>
      </c>
      <c r="F192" t="inlineStr">
        <is>
          <t>Sveaskog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32325-2019</t>
        </is>
      </c>
      <c r="B193" s="1" t="n">
        <v>43644</v>
      </c>
      <c r="C193" s="1" t="n">
        <v>45205</v>
      </c>
      <c r="D193" t="inlineStr">
        <is>
          <t>ÖREBRO LÄN</t>
        </is>
      </c>
      <c r="E193" t="inlineStr">
        <is>
          <t>LINDESBERG</t>
        </is>
      </c>
      <c r="F193" t="inlineStr">
        <is>
          <t>Sveaskog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32330-2019</t>
        </is>
      </c>
      <c r="B194" s="1" t="n">
        <v>43644</v>
      </c>
      <c r="C194" s="1" t="n">
        <v>45205</v>
      </c>
      <c r="D194" t="inlineStr">
        <is>
          <t>ÖREBRO LÄN</t>
        </is>
      </c>
      <c r="E194" t="inlineStr">
        <is>
          <t>LINDESBERG</t>
        </is>
      </c>
      <c r="F194" t="inlineStr">
        <is>
          <t>Sveaskog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32796-2019</t>
        </is>
      </c>
      <c r="B195" s="1" t="n">
        <v>43648</v>
      </c>
      <c r="C195" s="1" t="n">
        <v>45205</v>
      </c>
      <c r="D195" t="inlineStr">
        <is>
          <t>ÖREBRO LÄN</t>
        </is>
      </c>
      <c r="E195" t="inlineStr">
        <is>
          <t>LINDESBERG</t>
        </is>
      </c>
      <c r="F195" t="inlineStr">
        <is>
          <t>Sveaskog</t>
        </is>
      </c>
      <c r="G195" t="n">
        <v>5.1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34139-2019</t>
        </is>
      </c>
      <c r="B196" s="1" t="n">
        <v>43655</v>
      </c>
      <c r="C196" s="1" t="n">
        <v>45205</v>
      </c>
      <c r="D196" t="inlineStr">
        <is>
          <t>ÖREBRO LÄN</t>
        </is>
      </c>
      <c r="E196" t="inlineStr">
        <is>
          <t>LINDESBERG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34312-2019</t>
        </is>
      </c>
      <c r="B197" s="1" t="n">
        <v>43656</v>
      </c>
      <c r="C197" s="1" t="n">
        <v>45205</v>
      </c>
      <c r="D197" t="inlineStr">
        <is>
          <t>ÖREBRO LÄN</t>
        </is>
      </c>
      <c r="E197" t="inlineStr">
        <is>
          <t>LINDESBERG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35125-2019</t>
        </is>
      </c>
      <c r="B198" s="1" t="n">
        <v>43661</v>
      </c>
      <c r="C198" s="1" t="n">
        <v>45205</v>
      </c>
      <c r="D198" t="inlineStr">
        <is>
          <t>ÖREBRO LÄN</t>
        </is>
      </c>
      <c r="E198" t="inlineStr">
        <is>
          <t>LINDESBERG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35127-2019</t>
        </is>
      </c>
      <c r="B199" s="1" t="n">
        <v>43661</v>
      </c>
      <c r="C199" s="1" t="n">
        <v>45205</v>
      </c>
      <c r="D199" t="inlineStr">
        <is>
          <t>ÖREBRO LÄN</t>
        </is>
      </c>
      <c r="E199" t="inlineStr">
        <is>
          <t>LINDESBERG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35448-2019</t>
        </is>
      </c>
      <c r="B200" s="1" t="n">
        <v>43663</v>
      </c>
      <c r="C200" s="1" t="n">
        <v>45205</v>
      </c>
      <c r="D200" t="inlineStr">
        <is>
          <t>ÖREBRO LÄN</t>
        </is>
      </c>
      <c r="E200" t="inlineStr">
        <is>
          <t>LINDESBERG</t>
        </is>
      </c>
      <c r="F200" t="inlineStr">
        <is>
          <t>Kyrkan</t>
        </is>
      </c>
      <c r="G200" t="n">
        <v>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36242-2019</t>
        </is>
      </c>
      <c r="B201" s="1" t="n">
        <v>43669</v>
      </c>
      <c r="C201" s="1" t="n">
        <v>45205</v>
      </c>
      <c r="D201" t="inlineStr">
        <is>
          <t>ÖREBRO LÄN</t>
        </is>
      </c>
      <c r="E201" t="inlineStr">
        <is>
          <t>LINDESBERG</t>
        </is>
      </c>
      <c r="F201" t="inlineStr">
        <is>
          <t>Sveaskog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36583-2019</t>
        </is>
      </c>
      <c r="B202" s="1" t="n">
        <v>43671</v>
      </c>
      <c r="C202" s="1" t="n">
        <v>45205</v>
      </c>
      <c r="D202" t="inlineStr">
        <is>
          <t>ÖREBRO LÄN</t>
        </is>
      </c>
      <c r="E202" t="inlineStr">
        <is>
          <t>LINDESBERG</t>
        </is>
      </c>
      <c r="F202" t="inlineStr">
        <is>
          <t>Kyrkan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36754-2019</t>
        </is>
      </c>
      <c r="B203" s="1" t="n">
        <v>43672</v>
      </c>
      <c r="C203" s="1" t="n">
        <v>45205</v>
      </c>
      <c r="D203" t="inlineStr">
        <is>
          <t>ÖREBRO LÄN</t>
        </is>
      </c>
      <c r="E203" t="inlineStr">
        <is>
          <t>LINDESBERG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37377-2019</t>
        </is>
      </c>
      <c r="B204" s="1" t="n">
        <v>43678</v>
      </c>
      <c r="C204" s="1" t="n">
        <v>45205</v>
      </c>
      <c r="D204" t="inlineStr">
        <is>
          <t>ÖREBRO LÄN</t>
        </is>
      </c>
      <c r="E204" t="inlineStr">
        <is>
          <t>LINDESBERG</t>
        </is>
      </c>
      <c r="F204" t="inlineStr">
        <is>
          <t>Sveaskog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37558-2019</t>
        </is>
      </c>
      <c r="B205" s="1" t="n">
        <v>43679</v>
      </c>
      <c r="C205" s="1" t="n">
        <v>45205</v>
      </c>
      <c r="D205" t="inlineStr">
        <is>
          <t>ÖREBRO LÄN</t>
        </is>
      </c>
      <c r="E205" t="inlineStr">
        <is>
          <t>LINDESBERG</t>
        </is>
      </c>
      <c r="G205" t="n">
        <v>6.6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37597-2019</t>
        </is>
      </c>
      <c r="B206" s="1" t="n">
        <v>43680</v>
      </c>
      <c r="C206" s="1" t="n">
        <v>45205</v>
      </c>
      <c r="D206" t="inlineStr">
        <is>
          <t>ÖREBRO LÄN</t>
        </is>
      </c>
      <c r="E206" t="inlineStr">
        <is>
          <t>LINDESBERG</t>
        </is>
      </c>
      <c r="G206" t="n">
        <v>13.2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37599-2019</t>
        </is>
      </c>
      <c r="B207" s="1" t="n">
        <v>43680</v>
      </c>
      <c r="C207" s="1" t="n">
        <v>45205</v>
      </c>
      <c r="D207" t="inlineStr">
        <is>
          <t>ÖREBRO LÄN</t>
        </is>
      </c>
      <c r="E207" t="inlineStr">
        <is>
          <t>LINDESBERG</t>
        </is>
      </c>
      <c r="G207" t="n">
        <v>14.6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38161-2019</t>
        </is>
      </c>
      <c r="B208" s="1" t="n">
        <v>43683</v>
      </c>
      <c r="C208" s="1" t="n">
        <v>45205</v>
      </c>
      <c r="D208" t="inlineStr">
        <is>
          <t>ÖREBRO LÄN</t>
        </is>
      </c>
      <c r="E208" t="inlineStr">
        <is>
          <t>LINDESBERG</t>
        </is>
      </c>
      <c r="G208" t="n">
        <v>7.8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38254-2019</t>
        </is>
      </c>
      <c r="B209" s="1" t="n">
        <v>43684</v>
      </c>
      <c r="C209" s="1" t="n">
        <v>45205</v>
      </c>
      <c r="D209" t="inlineStr">
        <is>
          <t>ÖREBRO LÄN</t>
        </is>
      </c>
      <c r="E209" t="inlineStr">
        <is>
          <t>LINDESBERG</t>
        </is>
      </c>
      <c r="G209" t="n">
        <v>11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38381-2019</t>
        </is>
      </c>
      <c r="B210" s="1" t="n">
        <v>43685</v>
      </c>
      <c r="C210" s="1" t="n">
        <v>45205</v>
      </c>
      <c r="D210" t="inlineStr">
        <is>
          <t>ÖREBRO LÄN</t>
        </is>
      </c>
      <c r="E210" t="inlineStr">
        <is>
          <t>LINDESBERG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38902-2019</t>
        </is>
      </c>
      <c r="B211" s="1" t="n">
        <v>43689</v>
      </c>
      <c r="C211" s="1" t="n">
        <v>45205</v>
      </c>
      <c r="D211" t="inlineStr">
        <is>
          <t>ÖREBRO LÄN</t>
        </is>
      </c>
      <c r="E211" t="inlineStr">
        <is>
          <t>LINDESBERG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39531-2019</t>
        </is>
      </c>
      <c r="B212" s="1" t="n">
        <v>43691</v>
      </c>
      <c r="C212" s="1" t="n">
        <v>45205</v>
      </c>
      <c r="D212" t="inlineStr">
        <is>
          <t>ÖREBRO LÄN</t>
        </is>
      </c>
      <c r="E212" t="inlineStr">
        <is>
          <t>LINDESBERG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40228-2019</t>
        </is>
      </c>
      <c r="B213" s="1" t="n">
        <v>43693</v>
      </c>
      <c r="C213" s="1" t="n">
        <v>45205</v>
      </c>
      <c r="D213" t="inlineStr">
        <is>
          <t>ÖREBRO LÄN</t>
        </is>
      </c>
      <c r="E213" t="inlineStr">
        <is>
          <t>LINDESBERG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41542-2019</t>
        </is>
      </c>
      <c r="B214" s="1" t="n">
        <v>43699</v>
      </c>
      <c r="C214" s="1" t="n">
        <v>45205</v>
      </c>
      <c r="D214" t="inlineStr">
        <is>
          <t>ÖREBRO LÄN</t>
        </is>
      </c>
      <c r="E214" t="inlineStr">
        <is>
          <t>LINDESBERG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41592-2019</t>
        </is>
      </c>
      <c r="B215" s="1" t="n">
        <v>43699</v>
      </c>
      <c r="C215" s="1" t="n">
        <v>45205</v>
      </c>
      <c r="D215" t="inlineStr">
        <is>
          <t>ÖREBRO LÄN</t>
        </is>
      </c>
      <c r="E215" t="inlineStr">
        <is>
          <t>LINDESBERG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41566-2019</t>
        </is>
      </c>
      <c r="B216" s="1" t="n">
        <v>43699</v>
      </c>
      <c r="C216" s="1" t="n">
        <v>45205</v>
      </c>
      <c r="D216" t="inlineStr">
        <is>
          <t>ÖREBRO LÄN</t>
        </is>
      </c>
      <c r="E216" t="inlineStr">
        <is>
          <t>LINDESBERG</t>
        </is>
      </c>
      <c r="G216" t="n">
        <v>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41587-2019</t>
        </is>
      </c>
      <c r="B217" s="1" t="n">
        <v>43699</v>
      </c>
      <c r="C217" s="1" t="n">
        <v>45205</v>
      </c>
      <c r="D217" t="inlineStr">
        <is>
          <t>ÖREBRO LÄN</t>
        </is>
      </c>
      <c r="E217" t="inlineStr">
        <is>
          <t>LINDESBERG</t>
        </is>
      </c>
      <c r="G217" t="n">
        <v>9.300000000000001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44018-2019</t>
        </is>
      </c>
      <c r="B218" s="1" t="n">
        <v>43710</v>
      </c>
      <c r="C218" s="1" t="n">
        <v>45205</v>
      </c>
      <c r="D218" t="inlineStr">
        <is>
          <t>ÖREBRO LÄN</t>
        </is>
      </c>
      <c r="E218" t="inlineStr">
        <is>
          <t>LINDESBERG</t>
        </is>
      </c>
      <c r="G218" t="n">
        <v>5.8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44538-2019</t>
        </is>
      </c>
      <c r="B219" s="1" t="n">
        <v>43711</v>
      </c>
      <c r="C219" s="1" t="n">
        <v>45205</v>
      </c>
      <c r="D219" t="inlineStr">
        <is>
          <t>ÖREBRO LÄN</t>
        </is>
      </c>
      <c r="E219" t="inlineStr">
        <is>
          <t>LINDESBERG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44598-2019</t>
        </is>
      </c>
      <c r="B220" s="1" t="n">
        <v>43711</v>
      </c>
      <c r="C220" s="1" t="n">
        <v>45205</v>
      </c>
      <c r="D220" t="inlineStr">
        <is>
          <t>ÖREBRO LÄN</t>
        </is>
      </c>
      <c r="E220" t="inlineStr">
        <is>
          <t>LINDESBERG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45240-2019</t>
        </is>
      </c>
      <c r="B221" s="1" t="n">
        <v>43713</v>
      </c>
      <c r="C221" s="1" t="n">
        <v>45205</v>
      </c>
      <c r="D221" t="inlineStr">
        <is>
          <t>ÖREBRO LÄN</t>
        </is>
      </c>
      <c r="E221" t="inlineStr">
        <is>
          <t>LINDESBERG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45236-2019</t>
        </is>
      </c>
      <c r="B222" s="1" t="n">
        <v>43713</v>
      </c>
      <c r="C222" s="1" t="n">
        <v>45205</v>
      </c>
      <c r="D222" t="inlineStr">
        <is>
          <t>ÖREBRO LÄN</t>
        </is>
      </c>
      <c r="E222" t="inlineStr">
        <is>
          <t>LINDESBERG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45109-2019</t>
        </is>
      </c>
      <c r="B223" s="1" t="n">
        <v>43713</v>
      </c>
      <c r="C223" s="1" t="n">
        <v>45205</v>
      </c>
      <c r="D223" t="inlineStr">
        <is>
          <t>ÖREBRO LÄN</t>
        </is>
      </c>
      <c r="E223" t="inlineStr">
        <is>
          <t>LINDESBERG</t>
        </is>
      </c>
      <c r="F223" t="inlineStr">
        <is>
          <t>Sveaskog</t>
        </is>
      </c>
      <c r="G223" t="n">
        <v>4.8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45777-2019</t>
        </is>
      </c>
      <c r="B224" s="1" t="n">
        <v>43717</v>
      </c>
      <c r="C224" s="1" t="n">
        <v>45205</v>
      </c>
      <c r="D224" t="inlineStr">
        <is>
          <t>ÖREBRO LÄN</t>
        </is>
      </c>
      <c r="E224" t="inlineStr">
        <is>
          <t>LINDESBERG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46313-2019</t>
        </is>
      </c>
      <c r="B225" s="1" t="n">
        <v>43718</v>
      </c>
      <c r="C225" s="1" t="n">
        <v>45205</v>
      </c>
      <c r="D225" t="inlineStr">
        <is>
          <t>ÖREBRO LÄN</t>
        </is>
      </c>
      <c r="E225" t="inlineStr">
        <is>
          <t>LINDESBERG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46304-2019</t>
        </is>
      </c>
      <c r="B226" s="1" t="n">
        <v>43718</v>
      </c>
      <c r="C226" s="1" t="n">
        <v>45205</v>
      </c>
      <c r="D226" t="inlineStr">
        <is>
          <t>ÖREBRO LÄN</t>
        </is>
      </c>
      <c r="E226" t="inlineStr">
        <is>
          <t>LINDESBERG</t>
        </is>
      </c>
      <c r="F226" t="inlineStr">
        <is>
          <t>Sveaskog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46889-2019</t>
        </is>
      </c>
      <c r="B227" s="1" t="n">
        <v>43719</v>
      </c>
      <c r="C227" s="1" t="n">
        <v>45205</v>
      </c>
      <c r="D227" t="inlineStr">
        <is>
          <t>ÖREBRO LÄN</t>
        </is>
      </c>
      <c r="E227" t="inlineStr">
        <is>
          <t>LINDESBERG</t>
        </is>
      </c>
      <c r="G227" t="n">
        <v>7.8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47064-2019</t>
        </is>
      </c>
      <c r="B228" s="1" t="n">
        <v>43720</v>
      </c>
      <c r="C228" s="1" t="n">
        <v>45205</v>
      </c>
      <c r="D228" t="inlineStr">
        <is>
          <t>ÖREBRO LÄN</t>
        </is>
      </c>
      <c r="E228" t="inlineStr">
        <is>
          <t>LINDESBERG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47059-2019</t>
        </is>
      </c>
      <c r="B229" s="1" t="n">
        <v>43720</v>
      </c>
      <c r="C229" s="1" t="n">
        <v>45205</v>
      </c>
      <c r="D229" t="inlineStr">
        <is>
          <t>ÖREBRO LÄN</t>
        </is>
      </c>
      <c r="E229" t="inlineStr">
        <is>
          <t>LINDESBERG</t>
        </is>
      </c>
      <c r="G229" t="n">
        <v>6.1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47418-2019</t>
        </is>
      </c>
      <c r="B230" s="1" t="n">
        <v>43723</v>
      </c>
      <c r="C230" s="1" t="n">
        <v>45205</v>
      </c>
      <c r="D230" t="inlineStr">
        <is>
          <t>ÖREBRO LÄN</t>
        </is>
      </c>
      <c r="E230" t="inlineStr">
        <is>
          <t>LINDESBERG</t>
        </is>
      </c>
      <c r="F230" t="inlineStr">
        <is>
          <t>Kyrkan</t>
        </is>
      </c>
      <c r="G230" t="n">
        <v>6.1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48048-2019</t>
        </is>
      </c>
      <c r="B231" s="1" t="n">
        <v>43725</v>
      </c>
      <c r="C231" s="1" t="n">
        <v>45205</v>
      </c>
      <c r="D231" t="inlineStr">
        <is>
          <t>ÖREBRO LÄN</t>
        </is>
      </c>
      <c r="E231" t="inlineStr">
        <is>
          <t>LINDESBERG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48050-2019</t>
        </is>
      </c>
      <c r="B232" s="1" t="n">
        <v>43725</v>
      </c>
      <c r="C232" s="1" t="n">
        <v>45205</v>
      </c>
      <c r="D232" t="inlineStr">
        <is>
          <t>ÖREBRO LÄN</t>
        </is>
      </c>
      <c r="E232" t="inlineStr">
        <is>
          <t>LINDESBERG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49207-2019</t>
        </is>
      </c>
      <c r="B233" s="1" t="n">
        <v>43731</v>
      </c>
      <c r="C233" s="1" t="n">
        <v>45205</v>
      </c>
      <c r="D233" t="inlineStr">
        <is>
          <t>ÖREBRO LÄN</t>
        </is>
      </c>
      <c r="E233" t="inlineStr">
        <is>
          <t>LINDESBERG</t>
        </is>
      </c>
      <c r="F233" t="inlineStr">
        <is>
          <t>Kyrkan</t>
        </is>
      </c>
      <c r="G233" t="n">
        <v>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49145-2019</t>
        </is>
      </c>
      <c r="B234" s="1" t="n">
        <v>43731</v>
      </c>
      <c r="C234" s="1" t="n">
        <v>45205</v>
      </c>
      <c r="D234" t="inlineStr">
        <is>
          <t>ÖREBRO LÄN</t>
        </is>
      </c>
      <c r="E234" t="inlineStr">
        <is>
          <t>LINDESBERG</t>
        </is>
      </c>
      <c r="G234" t="n">
        <v>8.4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50146-2019</t>
        </is>
      </c>
      <c r="B235" s="1" t="n">
        <v>43734</v>
      </c>
      <c r="C235" s="1" t="n">
        <v>45205</v>
      </c>
      <c r="D235" t="inlineStr">
        <is>
          <t>ÖREBRO LÄN</t>
        </is>
      </c>
      <c r="E235" t="inlineStr">
        <is>
          <t>LINDESBERG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50306-2019</t>
        </is>
      </c>
      <c r="B236" s="1" t="n">
        <v>43734</v>
      </c>
      <c r="C236" s="1" t="n">
        <v>45205</v>
      </c>
      <c r="D236" t="inlineStr">
        <is>
          <t>ÖREBRO LÄN</t>
        </is>
      </c>
      <c r="E236" t="inlineStr">
        <is>
          <t>LINDESBERG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50136-2019</t>
        </is>
      </c>
      <c r="B237" s="1" t="n">
        <v>43734</v>
      </c>
      <c r="C237" s="1" t="n">
        <v>45205</v>
      </c>
      <c r="D237" t="inlineStr">
        <is>
          <t>ÖREBRO LÄN</t>
        </is>
      </c>
      <c r="E237" t="inlineStr">
        <is>
          <t>LINDESBERG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50130-2019</t>
        </is>
      </c>
      <c r="B238" s="1" t="n">
        <v>43734</v>
      </c>
      <c r="C238" s="1" t="n">
        <v>45205</v>
      </c>
      <c r="D238" t="inlineStr">
        <is>
          <t>ÖREBRO LÄN</t>
        </is>
      </c>
      <c r="E238" t="inlineStr">
        <is>
          <t>LINDESBERG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50675-2019</t>
        </is>
      </c>
      <c r="B239" s="1" t="n">
        <v>43738</v>
      </c>
      <c r="C239" s="1" t="n">
        <v>45205</v>
      </c>
      <c r="D239" t="inlineStr">
        <is>
          <t>ÖREBRO LÄN</t>
        </is>
      </c>
      <c r="E239" t="inlineStr">
        <is>
          <t>LINDESBERG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50945-2019</t>
        </is>
      </c>
      <c r="B240" s="1" t="n">
        <v>43738</v>
      </c>
      <c r="C240" s="1" t="n">
        <v>45205</v>
      </c>
      <c r="D240" t="inlineStr">
        <is>
          <t>ÖREBRO LÄN</t>
        </is>
      </c>
      <c r="E240" t="inlineStr">
        <is>
          <t>LINDESBERG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51375-2019</t>
        </is>
      </c>
      <c r="B241" s="1" t="n">
        <v>43740</v>
      </c>
      <c r="C241" s="1" t="n">
        <v>45205</v>
      </c>
      <c r="D241" t="inlineStr">
        <is>
          <t>ÖREBRO LÄN</t>
        </is>
      </c>
      <c r="E241" t="inlineStr">
        <is>
          <t>LINDESBERG</t>
        </is>
      </c>
      <c r="F241" t="inlineStr">
        <is>
          <t>Sveaskog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51538-2019</t>
        </is>
      </c>
      <c r="B242" s="1" t="n">
        <v>43740</v>
      </c>
      <c r="C242" s="1" t="n">
        <v>45205</v>
      </c>
      <c r="D242" t="inlineStr">
        <is>
          <t>ÖREBRO LÄN</t>
        </is>
      </c>
      <c r="E242" t="inlineStr">
        <is>
          <t>LINDESBERG</t>
        </is>
      </c>
      <c r="F242" t="inlineStr">
        <is>
          <t>Sveaskog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51627-2019</t>
        </is>
      </c>
      <c r="B243" s="1" t="n">
        <v>43740</v>
      </c>
      <c r="C243" s="1" t="n">
        <v>45205</v>
      </c>
      <c r="D243" t="inlineStr">
        <is>
          <t>ÖREBRO LÄN</t>
        </is>
      </c>
      <c r="E243" t="inlineStr">
        <is>
          <t>LINDESBERG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52960-2019</t>
        </is>
      </c>
      <c r="B244" s="1" t="n">
        <v>43740</v>
      </c>
      <c r="C244" s="1" t="n">
        <v>45205</v>
      </c>
      <c r="D244" t="inlineStr">
        <is>
          <t>ÖREBRO LÄN</t>
        </is>
      </c>
      <c r="E244" t="inlineStr">
        <is>
          <t>LINDESBERG</t>
        </is>
      </c>
      <c r="G244" t="n">
        <v>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52368-2019</t>
        </is>
      </c>
      <c r="B245" s="1" t="n">
        <v>43745</v>
      </c>
      <c r="C245" s="1" t="n">
        <v>45205</v>
      </c>
      <c r="D245" t="inlineStr">
        <is>
          <t>ÖREBRO LÄN</t>
        </is>
      </c>
      <c r="E245" t="inlineStr">
        <is>
          <t>LINDESBERG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52350-2019</t>
        </is>
      </c>
      <c r="B246" s="1" t="n">
        <v>43745</v>
      </c>
      <c r="C246" s="1" t="n">
        <v>45205</v>
      </c>
      <c r="D246" t="inlineStr">
        <is>
          <t>ÖREBRO LÄN</t>
        </is>
      </c>
      <c r="E246" t="inlineStr">
        <is>
          <t>LINDESBERG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52818-2019</t>
        </is>
      </c>
      <c r="B247" s="1" t="n">
        <v>43746</v>
      </c>
      <c r="C247" s="1" t="n">
        <v>45205</v>
      </c>
      <c r="D247" t="inlineStr">
        <is>
          <t>ÖREBRO LÄN</t>
        </is>
      </c>
      <c r="E247" t="inlineStr">
        <is>
          <t>LINDESBERG</t>
        </is>
      </c>
      <c r="F247" t="inlineStr">
        <is>
          <t>Sveaskog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53486-2019</t>
        </is>
      </c>
      <c r="B248" s="1" t="n">
        <v>43749</v>
      </c>
      <c r="C248" s="1" t="n">
        <v>45205</v>
      </c>
      <c r="D248" t="inlineStr">
        <is>
          <t>ÖREBRO LÄN</t>
        </is>
      </c>
      <c r="E248" t="inlineStr">
        <is>
          <t>LINDESBERG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53741-2019</t>
        </is>
      </c>
      <c r="B249" s="1" t="n">
        <v>43749</v>
      </c>
      <c r="C249" s="1" t="n">
        <v>45205</v>
      </c>
      <c r="D249" t="inlineStr">
        <is>
          <t>ÖREBRO LÄN</t>
        </is>
      </c>
      <c r="E249" t="inlineStr">
        <is>
          <t>LINDESBERG</t>
        </is>
      </c>
      <c r="G249" t="n">
        <v>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53947-2019</t>
        </is>
      </c>
      <c r="B250" s="1" t="n">
        <v>43752</v>
      </c>
      <c r="C250" s="1" t="n">
        <v>45205</v>
      </c>
      <c r="D250" t="inlineStr">
        <is>
          <t>ÖREBRO LÄN</t>
        </is>
      </c>
      <c r="E250" t="inlineStr">
        <is>
          <t>LINDESBERG</t>
        </is>
      </c>
      <c r="F250" t="inlineStr">
        <is>
          <t>Sveaskog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53944-2019</t>
        </is>
      </c>
      <c r="B251" s="1" t="n">
        <v>43752</v>
      </c>
      <c r="C251" s="1" t="n">
        <v>45205</v>
      </c>
      <c r="D251" t="inlineStr">
        <is>
          <t>ÖREBRO LÄN</t>
        </is>
      </c>
      <c r="E251" t="inlineStr">
        <is>
          <t>LINDESBERG</t>
        </is>
      </c>
      <c r="F251" t="inlineStr">
        <is>
          <t>Sveaskog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54821-2019</t>
        </is>
      </c>
      <c r="B252" s="1" t="n">
        <v>43755</v>
      </c>
      <c r="C252" s="1" t="n">
        <v>45205</v>
      </c>
      <c r="D252" t="inlineStr">
        <is>
          <t>ÖREBRO LÄN</t>
        </is>
      </c>
      <c r="E252" t="inlineStr">
        <is>
          <t>LINDESBERG</t>
        </is>
      </c>
      <c r="F252" t="inlineStr">
        <is>
          <t>Sveaskog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54818-2019</t>
        </is>
      </c>
      <c r="B253" s="1" t="n">
        <v>43755</v>
      </c>
      <c r="C253" s="1" t="n">
        <v>45205</v>
      </c>
      <c r="D253" t="inlineStr">
        <is>
          <t>ÖREBRO LÄN</t>
        </is>
      </c>
      <c r="E253" t="inlineStr">
        <is>
          <t>LINDESBERG</t>
        </is>
      </c>
      <c r="F253" t="inlineStr">
        <is>
          <t>Sveaskog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55886-2019</t>
        </is>
      </c>
      <c r="B254" s="1" t="n">
        <v>43761</v>
      </c>
      <c r="C254" s="1" t="n">
        <v>45205</v>
      </c>
      <c r="D254" t="inlineStr">
        <is>
          <t>ÖREBRO LÄN</t>
        </is>
      </c>
      <c r="E254" t="inlineStr">
        <is>
          <t>LINDESBERG</t>
        </is>
      </c>
      <c r="G254" t="n">
        <v>9.4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56457-2019</t>
        </is>
      </c>
      <c r="B255" s="1" t="n">
        <v>43762</v>
      </c>
      <c r="C255" s="1" t="n">
        <v>45205</v>
      </c>
      <c r="D255" t="inlineStr">
        <is>
          <t>ÖREBRO LÄN</t>
        </is>
      </c>
      <c r="E255" t="inlineStr">
        <is>
          <t>LINDESBERG</t>
        </is>
      </c>
      <c r="G255" t="n">
        <v>14.6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57812-2019</t>
        </is>
      </c>
      <c r="B256" s="1" t="n">
        <v>43762</v>
      </c>
      <c r="C256" s="1" t="n">
        <v>45205</v>
      </c>
      <c r="D256" t="inlineStr">
        <is>
          <t>ÖREBRO LÄN</t>
        </is>
      </c>
      <c r="E256" t="inlineStr">
        <is>
          <t>LINDESBERG</t>
        </is>
      </c>
      <c r="G256" t="n">
        <v>4.7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56821-2019</t>
        </is>
      </c>
      <c r="B257" s="1" t="n">
        <v>43764</v>
      </c>
      <c r="C257" s="1" t="n">
        <v>45205</v>
      </c>
      <c r="D257" t="inlineStr">
        <is>
          <t>ÖREBRO LÄN</t>
        </is>
      </c>
      <c r="E257" t="inlineStr">
        <is>
          <t>LINDESBERG</t>
        </is>
      </c>
      <c r="G257" t="n">
        <v>5.4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56892-2019</t>
        </is>
      </c>
      <c r="B258" s="1" t="n">
        <v>43766</v>
      </c>
      <c r="C258" s="1" t="n">
        <v>45205</v>
      </c>
      <c r="D258" t="inlineStr">
        <is>
          <t>ÖREBRO LÄN</t>
        </is>
      </c>
      <c r="E258" t="inlineStr">
        <is>
          <t>LINDESBERG</t>
        </is>
      </c>
      <c r="F258" t="inlineStr">
        <is>
          <t>Sveaskog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56898-2019</t>
        </is>
      </c>
      <c r="B259" s="1" t="n">
        <v>43766</v>
      </c>
      <c r="C259" s="1" t="n">
        <v>45205</v>
      </c>
      <c r="D259" t="inlineStr">
        <is>
          <t>ÖREBRO LÄN</t>
        </is>
      </c>
      <c r="E259" t="inlineStr">
        <is>
          <t>LINDESBERG</t>
        </is>
      </c>
      <c r="F259" t="inlineStr">
        <is>
          <t>Sveaskog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56895-2019</t>
        </is>
      </c>
      <c r="B260" s="1" t="n">
        <v>43766</v>
      </c>
      <c r="C260" s="1" t="n">
        <v>45205</v>
      </c>
      <c r="D260" t="inlineStr">
        <is>
          <t>ÖREBRO LÄN</t>
        </is>
      </c>
      <c r="E260" t="inlineStr">
        <is>
          <t>LINDESBERG</t>
        </is>
      </c>
      <c r="F260" t="inlineStr">
        <is>
          <t>Sveaskog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56901-2019</t>
        </is>
      </c>
      <c r="B261" s="1" t="n">
        <v>43766</v>
      </c>
      <c r="C261" s="1" t="n">
        <v>45205</v>
      </c>
      <c r="D261" t="inlineStr">
        <is>
          <t>ÖREBRO LÄN</t>
        </is>
      </c>
      <c r="E261" t="inlineStr">
        <is>
          <t>LINDESBERG</t>
        </is>
      </c>
      <c r="F261" t="inlineStr">
        <is>
          <t>Sveaskog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57477-2019</t>
        </is>
      </c>
      <c r="B262" s="1" t="n">
        <v>43767</v>
      </c>
      <c r="C262" s="1" t="n">
        <v>45205</v>
      </c>
      <c r="D262" t="inlineStr">
        <is>
          <t>ÖREBRO LÄN</t>
        </is>
      </c>
      <c r="E262" t="inlineStr">
        <is>
          <t>LINDESBERG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57480-2019</t>
        </is>
      </c>
      <c r="B263" s="1" t="n">
        <v>43767</v>
      </c>
      <c r="C263" s="1" t="n">
        <v>45205</v>
      </c>
      <c r="D263" t="inlineStr">
        <is>
          <t>ÖREBRO LÄN</t>
        </is>
      </c>
      <c r="E263" t="inlineStr">
        <is>
          <t>LINDESBERG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58575-2019</t>
        </is>
      </c>
      <c r="B264" s="1" t="n">
        <v>43773</v>
      </c>
      <c r="C264" s="1" t="n">
        <v>45205</v>
      </c>
      <c r="D264" t="inlineStr">
        <is>
          <t>ÖREBRO LÄN</t>
        </is>
      </c>
      <c r="E264" t="inlineStr">
        <is>
          <t>LINDESBERG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60949-2019</t>
        </is>
      </c>
      <c r="B265" s="1" t="n">
        <v>43780</v>
      </c>
      <c r="C265" s="1" t="n">
        <v>45205</v>
      </c>
      <c r="D265" t="inlineStr">
        <is>
          <t>ÖREBRO LÄN</t>
        </is>
      </c>
      <c r="E265" t="inlineStr">
        <is>
          <t>LINDESBERG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61803-2019</t>
        </is>
      </c>
      <c r="B266" s="1" t="n">
        <v>43786</v>
      </c>
      <c r="C266" s="1" t="n">
        <v>45205</v>
      </c>
      <c r="D266" t="inlineStr">
        <is>
          <t>ÖREBRO LÄN</t>
        </is>
      </c>
      <c r="E266" t="inlineStr">
        <is>
          <t>LINDESBERG</t>
        </is>
      </c>
      <c r="F266" t="inlineStr">
        <is>
          <t>Kyrkan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61804-2019</t>
        </is>
      </c>
      <c r="B267" s="1" t="n">
        <v>43786</v>
      </c>
      <c r="C267" s="1" t="n">
        <v>45205</v>
      </c>
      <c r="D267" t="inlineStr">
        <is>
          <t>ÖREBRO LÄN</t>
        </is>
      </c>
      <c r="E267" t="inlineStr">
        <is>
          <t>LINDESBERG</t>
        </is>
      </c>
      <c r="F267" t="inlineStr">
        <is>
          <t>Kyrkan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62460-2019</t>
        </is>
      </c>
      <c r="B268" s="1" t="n">
        <v>43788</v>
      </c>
      <c r="C268" s="1" t="n">
        <v>45205</v>
      </c>
      <c r="D268" t="inlineStr">
        <is>
          <t>ÖREBRO LÄN</t>
        </is>
      </c>
      <c r="E268" t="inlineStr">
        <is>
          <t>LINDESBERG</t>
        </is>
      </c>
      <c r="F268" t="inlineStr">
        <is>
          <t>Kommuner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62463-2019</t>
        </is>
      </c>
      <c r="B269" s="1" t="n">
        <v>43788</v>
      </c>
      <c r="C269" s="1" t="n">
        <v>45205</v>
      </c>
      <c r="D269" t="inlineStr">
        <is>
          <t>ÖREBRO LÄN</t>
        </is>
      </c>
      <c r="E269" t="inlineStr">
        <is>
          <t>LINDESBERG</t>
        </is>
      </c>
      <c r="F269" t="inlineStr">
        <is>
          <t>Kommuner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62871-2019</t>
        </is>
      </c>
      <c r="B270" s="1" t="n">
        <v>43790</v>
      </c>
      <c r="C270" s="1" t="n">
        <v>45205</v>
      </c>
      <c r="D270" t="inlineStr">
        <is>
          <t>ÖREBRO LÄN</t>
        </is>
      </c>
      <c r="E270" t="inlineStr">
        <is>
          <t>LINDESBERG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62872-2019</t>
        </is>
      </c>
      <c r="B271" s="1" t="n">
        <v>43790</v>
      </c>
      <c r="C271" s="1" t="n">
        <v>45205</v>
      </c>
      <c r="D271" t="inlineStr">
        <is>
          <t>ÖREBRO LÄN</t>
        </is>
      </c>
      <c r="E271" t="inlineStr">
        <is>
          <t>LINDESBERG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63245-2019</t>
        </is>
      </c>
      <c r="B272" s="1" t="n">
        <v>43792</v>
      </c>
      <c r="C272" s="1" t="n">
        <v>45205</v>
      </c>
      <c r="D272" t="inlineStr">
        <is>
          <t>ÖREBRO LÄN</t>
        </is>
      </c>
      <c r="E272" t="inlineStr">
        <is>
          <t>LINDESBERG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64726-2019</t>
        </is>
      </c>
      <c r="B273" s="1" t="n">
        <v>43800</v>
      </c>
      <c r="C273" s="1" t="n">
        <v>45205</v>
      </c>
      <c r="D273" t="inlineStr">
        <is>
          <t>ÖREBRO LÄN</t>
        </is>
      </c>
      <c r="E273" t="inlineStr">
        <is>
          <t>LINDESBERG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64727-2019</t>
        </is>
      </c>
      <c r="B274" s="1" t="n">
        <v>43800</v>
      </c>
      <c r="C274" s="1" t="n">
        <v>45205</v>
      </c>
      <c r="D274" t="inlineStr">
        <is>
          <t>ÖREBRO LÄN</t>
        </is>
      </c>
      <c r="E274" t="inlineStr">
        <is>
          <t>LINDESBERG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65360-2019</t>
        </is>
      </c>
      <c r="B275" s="1" t="n">
        <v>43803</v>
      </c>
      <c r="C275" s="1" t="n">
        <v>45205</v>
      </c>
      <c r="D275" t="inlineStr">
        <is>
          <t>ÖREBRO LÄN</t>
        </is>
      </c>
      <c r="E275" t="inlineStr">
        <is>
          <t>LINDESBERG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65608-2019</t>
        </is>
      </c>
      <c r="B276" s="1" t="n">
        <v>43804</v>
      </c>
      <c r="C276" s="1" t="n">
        <v>45205</v>
      </c>
      <c r="D276" t="inlineStr">
        <is>
          <t>ÖREBRO LÄN</t>
        </is>
      </c>
      <c r="E276" t="inlineStr">
        <is>
          <t>LINDESBERG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65945-2019</t>
        </is>
      </c>
      <c r="B277" s="1" t="n">
        <v>43805</v>
      </c>
      <c r="C277" s="1" t="n">
        <v>45205</v>
      </c>
      <c r="D277" t="inlineStr">
        <is>
          <t>ÖREBRO LÄN</t>
        </is>
      </c>
      <c r="E277" t="inlineStr">
        <is>
          <t>LINDESBERG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65926-2019</t>
        </is>
      </c>
      <c r="B278" s="1" t="n">
        <v>43805</v>
      </c>
      <c r="C278" s="1" t="n">
        <v>45205</v>
      </c>
      <c r="D278" t="inlineStr">
        <is>
          <t>ÖREBRO LÄN</t>
        </is>
      </c>
      <c r="E278" t="inlineStr">
        <is>
          <t>LINDESBERG</t>
        </is>
      </c>
      <c r="G278" t="n">
        <v>4.2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66503-2019</t>
        </is>
      </c>
      <c r="B279" s="1" t="n">
        <v>43809</v>
      </c>
      <c r="C279" s="1" t="n">
        <v>45205</v>
      </c>
      <c r="D279" t="inlineStr">
        <is>
          <t>ÖREBRO LÄN</t>
        </is>
      </c>
      <c r="E279" t="inlineStr">
        <is>
          <t>LINDESBERG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66718-2019</t>
        </is>
      </c>
      <c r="B280" s="1" t="n">
        <v>43810</v>
      </c>
      <c r="C280" s="1" t="n">
        <v>45205</v>
      </c>
      <c r="D280" t="inlineStr">
        <is>
          <t>ÖREBRO LÄN</t>
        </is>
      </c>
      <c r="E280" t="inlineStr">
        <is>
          <t>LINDESBERG</t>
        </is>
      </c>
      <c r="G280" t="n">
        <v>7.3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67536-2019</t>
        </is>
      </c>
      <c r="B281" s="1" t="n">
        <v>43815</v>
      </c>
      <c r="C281" s="1" t="n">
        <v>45205</v>
      </c>
      <c r="D281" t="inlineStr">
        <is>
          <t>ÖREBRO LÄN</t>
        </is>
      </c>
      <c r="E281" t="inlineStr">
        <is>
          <t>LINDESBERG</t>
        </is>
      </c>
      <c r="G281" t="n">
        <v>5.1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68257-2019</t>
        </is>
      </c>
      <c r="B282" s="1" t="n">
        <v>43817</v>
      </c>
      <c r="C282" s="1" t="n">
        <v>45205</v>
      </c>
      <c r="D282" t="inlineStr">
        <is>
          <t>ÖREBRO LÄN</t>
        </is>
      </c>
      <c r="E282" t="inlineStr">
        <is>
          <t>LINDESBERG</t>
        </is>
      </c>
      <c r="G282" t="n">
        <v>4.6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69059-2019</t>
        </is>
      </c>
      <c r="B283" s="1" t="n">
        <v>43826</v>
      </c>
      <c r="C283" s="1" t="n">
        <v>45205</v>
      </c>
      <c r="D283" t="inlineStr">
        <is>
          <t>ÖREBRO LÄN</t>
        </is>
      </c>
      <c r="E283" t="inlineStr">
        <is>
          <t>LINDESBERG</t>
        </is>
      </c>
      <c r="G283" t="n">
        <v>7.6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517-2020</t>
        </is>
      </c>
      <c r="B284" s="1" t="n">
        <v>43837</v>
      </c>
      <c r="C284" s="1" t="n">
        <v>45205</v>
      </c>
      <c r="D284" t="inlineStr">
        <is>
          <t>ÖREBRO LÄN</t>
        </is>
      </c>
      <c r="E284" t="inlineStr">
        <is>
          <t>LINDESBERG</t>
        </is>
      </c>
      <c r="G284" t="n">
        <v>6.7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1753-2020</t>
        </is>
      </c>
      <c r="B285" s="1" t="n">
        <v>43844</v>
      </c>
      <c r="C285" s="1" t="n">
        <v>45205</v>
      </c>
      <c r="D285" t="inlineStr">
        <is>
          <t>ÖREBRO LÄN</t>
        </is>
      </c>
      <c r="E285" t="inlineStr">
        <is>
          <t>LINDESBERG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2078-2020</t>
        </is>
      </c>
      <c r="B286" s="1" t="n">
        <v>43845</v>
      </c>
      <c r="C286" s="1" t="n">
        <v>45205</v>
      </c>
      <c r="D286" t="inlineStr">
        <is>
          <t>ÖREBRO LÄN</t>
        </is>
      </c>
      <c r="E286" t="inlineStr">
        <is>
          <t>LINDESBERG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3638-2020</t>
        </is>
      </c>
      <c r="B287" s="1" t="n">
        <v>43853</v>
      </c>
      <c r="C287" s="1" t="n">
        <v>45205</v>
      </c>
      <c r="D287" t="inlineStr">
        <is>
          <t>ÖREBRO LÄN</t>
        </is>
      </c>
      <c r="E287" t="inlineStr">
        <is>
          <t>LINDESBERG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4418-2020</t>
        </is>
      </c>
      <c r="B288" s="1" t="n">
        <v>43857</v>
      </c>
      <c r="C288" s="1" t="n">
        <v>45205</v>
      </c>
      <c r="D288" t="inlineStr">
        <is>
          <t>ÖREBRO LÄN</t>
        </is>
      </c>
      <c r="E288" t="inlineStr">
        <is>
          <t>LINDESBERG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5246-2020</t>
        </is>
      </c>
      <c r="B289" s="1" t="n">
        <v>43860</v>
      </c>
      <c r="C289" s="1" t="n">
        <v>45205</v>
      </c>
      <c r="D289" t="inlineStr">
        <is>
          <t>ÖREBRO LÄN</t>
        </is>
      </c>
      <c r="E289" t="inlineStr">
        <is>
          <t>LINDESBERG</t>
        </is>
      </c>
      <c r="F289" t="inlineStr">
        <is>
          <t>Kyrkan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5241-2020</t>
        </is>
      </c>
      <c r="B290" s="1" t="n">
        <v>43860</v>
      </c>
      <c r="C290" s="1" t="n">
        <v>45205</v>
      </c>
      <c r="D290" t="inlineStr">
        <is>
          <t>ÖREBRO LÄN</t>
        </is>
      </c>
      <c r="E290" t="inlineStr">
        <is>
          <t>LINDESBERG</t>
        </is>
      </c>
      <c r="F290" t="inlineStr">
        <is>
          <t>Kyrkan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5813-2020</t>
        </is>
      </c>
      <c r="B291" s="1" t="n">
        <v>43861</v>
      </c>
      <c r="C291" s="1" t="n">
        <v>45205</v>
      </c>
      <c r="D291" t="inlineStr">
        <is>
          <t>ÖREBRO LÄN</t>
        </is>
      </c>
      <c r="E291" t="inlineStr">
        <is>
          <t>LINDESBERG</t>
        </is>
      </c>
      <c r="G291" t="n">
        <v>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6188-2020</t>
        </is>
      </c>
      <c r="B292" s="1" t="n">
        <v>43865</v>
      </c>
      <c r="C292" s="1" t="n">
        <v>45205</v>
      </c>
      <c r="D292" t="inlineStr">
        <is>
          <t>ÖREBRO LÄN</t>
        </is>
      </c>
      <c r="E292" t="inlineStr">
        <is>
          <t>LINDESBERG</t>
        </is>
      </c>
      <c r="G292" t="n">
        <v>4.3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6476-2020</t>
        </is>
      </c>
      <c r="B293" s="1" t="n">
        <v>43866</v>
      </c>
      <c r="C293" s="1" t="n">
        <v>45205</v>
      </c>
      <c r="D293" t="inlineStr">
        <is>
          <t>ÖREBRO LÄN</t>
        </is>
      </c>
      <c r="E293" t="inlineStr">
        <is>
          <t>LINDESBERG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6687-2020</t>
        </is>
      </c>
      <c r="B294" s="1" t="n">
        <v>43867</v>
      </c>
      <c r="C294" s="1" t="n">
        <v>45205</v>
      </c>
      <c r="D294" t="inlineStr">
        <is>
          <t>ÖREBRO LÄN</t>
        </is>
      </c>
      <c r="E294" t="inlineStr">
        <is>
          <t>LINDESBERG</t>
        </is>
      </c>
      <c r="G294" t="n">
        <v>8.6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7399-2020</t>
        </is>
      </c>
      <c r="B295" s="1" t="n">
        <v>43871</v>
      </c>
      <c r="C295" s="1" t="n">
        <v>45205</v>
      </c>
      <c r="D295" t="inlineStr">
        <is>
          <t>ÖREBRO LÄN</t>
        </is>
      </c>
      <c r="E295" t="inlineStr">
        <is>
          <t>LINDESBERG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7385-2020</t>
        </is>
      </c>
      <c r="B296" s="1" t="n">
        <v>43871</v>
      </c>
      <c r="C296" s="1" t="n">
        <v>45205</v>
      </c>
      <c r="D296" t="inlineStr">
        <is>
          <t>ÖREBRO LÄN</t>
        </is>
      </c>
      <c r="E296" t="inlineStr">
        <is>
          <t>LINDESBERG</t>
        </is>
      </c>
      <c r="G296" t="n">
        <v>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7748-2020</t>
        </is>
      </c>
      <c r="B297" s="1" t="n">
        <v>43872</v>
      </c>
      <c r="C297" s="1" t="n">
        <v>45205</v>
      </c>
      <c r="D297" t="inlineStr">
        <is>
          <t>ÖREBRO LÄN</t>
        </is>
      </c>
      <c r="E297" t="inlineStr">
        <is>
          <t>LINDESBERG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8302-2020</t>
        </is>
      </c>
      <c r="B298" s="1" t="n">
        <v>43875</v>
      </c>
      <c r="C298" s="1" t="n">
        <v>45205</v>
      </c>
      <c r="D298" t="inlineStr">
        <is>
          <t>ÖREBRO LÄN</t>
        </is>
      </c>
      <c r="E298" t="inlineStr">
        <is>
          <t>LINDESBERG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10378-2020</t>
        </is>
      </c>
      <c r="B299" s="1" t="n">
        <v>43885</v>
      </c>
      <c r="C299" s="1" t="n">
        <v>45205</v>
      </c>
      <c r="D299" t="inlineStr">
        <is>
          <t>ÖREBRO LÄN</t>
        </is>
      </c>
      <c r="E299" t="inlineStr">
        <is>
          <t>LINDESBERG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10847-2020</t>
        </is>
      </c>
      <c r="B300" s="1" t="n">
        <v>43889</v>
      </c>
      <c r="C300" s="1" t="n">
        <v>45205</v>
      </c>
      <c r="D300" t="inlineStr">
        <is>
          <t>ÖREBRO LÄN</t>
        </is>
      </c>
      <c r="E300" t="inlineStr">
        <is>
          <t>LINDESBERG</t>
        </is>
      </c>
      <c r="G300" t="n">
        <v>6.3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12481-2020</t>
        </is>
      </c>
      <c r="B301" s="1" t="n">
        <v>43892</v>
      </c>
      <c r="C301" s="1" t="n">
        <v>45205</v>
      </c>
      <c r="D301" t="inlineStr">
        <is>
          <t>ÖREBRO LÄN</t>
        </is>
      </c>
      <c r="E301" t="inlineStr">
        <is>
          <t>LINDESBERG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12260-2020</t>
        </is>
      </c>
      <c r="B302" s="1" t="n">
        <v>43895</v>
      </c>
      <c r="C302" s="1" t="n">
        <v>45205</v>
      </c>
      <c r="D302" t="inlineStr">
        <is>
          <t>ÖREBRO LÄN</t>
        </is>
      </c>
      <c r="E302" t="inlineStr">
        <is>
          <t>LINDESBERG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12258-2020</t>
        </is>
      </c>
      <c r="B303" s="1" t="n">
        <v>43895</v>
      </c>
      <c r="C303" s="1" t="n">
        <v>45205</v>
      </c>
      <c r="D303" t="inlineStr">
        <is>
          <t>ÖREBRO LÄN</t>
        </is>
      </c>
      <c r="E303" t="inlineStr">
        <is>
          <t>LINDESBERG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12542-2020</t>
        </is>
      </c>
      <c r="B304" s="1" t="n">
        <v>43897</v>
      </c>
      <c r="C304" s="1" t="n">
        <v>45205</v>
      </c>
      <c r="D304" t="inlineStr">
        <is>
          <t>ÖREBRO LÄN</t>
        </is>
      </c>
      <c r="E304" t="inlineStr">
        <is>
          <t>LINDESBERG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12842-2020</t>
        </is>
      </c>
      <c r="B305" s="1" t="n">
        <v>43899</v>
      </c>
      <c r="C305" s="1" t="n">
        <v>45205</v>
      </c>
      <c r="D305" t="inlineStr">
        <is>
          <t>ÖREBRO LÄN</t>
        </is>
      </c>
      <c r="E305" t="inlineStr">
        <is>
          <t>LINDESBERG</t>
        </is>
      </c>
      <c r="F305" t="inlineStr">
        <is>
          <t>Kyrkan</t>
        </is>
      </c>
      <c r="G305" t="n">
        <v>8.9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12937-2020</t>
        </is>
      </c>
      <c r="B306" s="1" t="n">
        <v>43900</v>
      </c>
      <c r="C306" s="1" t="n">
        <v>45205</v>
      </c>
      <c r="D306" t="inlineStr">
        <is>
          <t>ÖREBRO LÄN</t>
        </is>
      </c>
      <c r="E306" t="inlineStr">
        <is>
          <t>LINDESBERG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12946-2020</t>
        </is>
      </c>
      <c r="B307" s="1" t="n">
        <v>43900</v>
      </c>
      <c r="C307" s="1" t="n">
        <v>45205</v>
      </c>
      <c r="D307" t="inlineStr">
        <is>
          <t>ÖREBRO LÄN</t>
        </is>
      </c>
      <c r="E307" t="inlineStr">
        <is>
          <t>LINDESBERG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13413-2020</t>
        </is>
      </c>
      <c r="B308" s="1" t="n">
        <v>43902</v>
      </c>
      <c r="C308" s="1" t="n">
        <v>45205</v>
      </c>
      <c r="D308" t="inlineStr">
        <is>
          <t>ÖREBRO LÄN</t>
        </is>
      </c>
      <c r="E308" t="inlineStr">
        <is>
          <t>LINDESBERG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13808-2020</t>
        </is>
      </c>
      <c r="B309" s="1" t="n">
        <v>43904</v>
      </c>
      <c r="C309" s="1" t="n">
        <v>45205</v>
      </c>
      <c r="D309" t="inlineStr">
        <is>
          <t>ÖREBRO LÄN</t>
        </is>
      </c>
      <c r="E309" t="inlineStr">
        <is>
          <t>LINDESBERG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13803-2020</t>
        </is>
      </c>
      <c r="B310" s="1" t="n">
        <v>43904</v>
      </c>
      <c r="C310" s="1" t="n">
        <v>45205</v>
      </c>
      <c r="D310" t="inlineStr">
        <is>
          <t>ÖREBRO LÄN</t>
        </is>
      </c>
      <c r="E310" t="inlineStr">
        <is>
          <t>LINDESBERG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13809-2020</t>
        </is>
      </c>
      <c r="B311" s="1" t="n">
        <v>43904</v>
      </c>
      <c r="C311" s="1" t="n">
        <v>45205</v>
      </c>
      <c r="D311" t="inlineStr">
        <is>
          <t>ÖREBRO LÄN</t>
        </is>
      </c>
      <c r="E311" t="inlineStr">
        <is>
          <t>LINDESBERG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14294-2020</t>
        </is>
      </c>
      <c r="B312" s="1" t="n">
        <v>43907</v>
      </c>
      <c r="C312" s="1" t="n">
        <v>45205</v>
      </c>
      <c r="D312" t="inlineStr">
        <is>
          <t>ÖREBRO LÄN</t>
        </is>
      </c>
      <c r="E312" t="inlineStr">
        <is>
          <t>LINDESBERG</t>
        </is>
      </c>
      <c r="F312" t="inlineStr">
        <is>
          <t>Kyrkan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15096-2020</t>
        </is>
      </c>
      <c r="B313" s="1" t="n">
        <v>43910</v>
      </c>
      <c r="C313" s="1" t="n">
        <v>45205</v>
      </c>
      <c r="D313" t="inlineStr">
        <is>
          <t>ÖREBRO LÄN</t>
        </is>
      </c>
      <c r="E313" t="inlineStr">
        <is>
          <t>LINDESBERG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15205-2020</t>
        </is>
      </c>
      <c r="B314" s="1" t="n">
        <v>43913</v>
      </c>
      <c r="C314" s="1" t="n">
        <v>45205</v>
      </c>
      <c r="D314" t="inlineStr">
        <is>
          <t>ÖREBRO LÄN</t>
        </is>
      </c>
      <c r="E314" t="inlineStr">
        <is>
          <t>LINDESBERG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15455-2020</t>
        </is>
      </c>
      <c r="B315" s="1" t="n">
        <v>43914</v>
      </c>
      <c r="C315" s="1" t="n">
        <v>45205</v>
      </c>
      <c r="D315" t="inlineStr">
        <is>
          <t>ÖREBRO LÄN</t>
        </is>
      </c>
      <c r="E315" t="inlineStr">
        <is>
          <t>LINDESBERG</t>
        </is>
      </c>
      <c r="F315" t="inlineStr">
        <is>
          <t>Sveaskog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17047-2020</t>
        </is>
      </c>
      <c r="B316" s="1" t="n">
        <v>43921</v>
      </c>
      <c r="C316" s="1" t="n">
        <v>45205</v>
      </c>
      <c r="D316" t="inlineStr">
        <is>
          <t>ÖREBRO LÄN</t>
        </is>
      </c>
      <c r="E316" t="inlineStr">
        <is>
          <t>LINDESBERG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17528-2020</t>
        </is>
      </c>
      <c r="B317" s="1" t="n">
        <v>43923</v>
      </c>
      <c r="C317" s="1" t="n">
        <v>45205</v>
      </c>
      <c r="D317" t="inlineStr">
        <is>
          <t>ÖREBRO LÄN</t>
        </is>
      </c>
      <c r="E317" t="inlineStr">
        <is>
          <t>LINDESBERG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17561-2020</t>
        </is>
      </c>
      <c r="B318" s="1" t="n">
        <v>43923</v>
      </c>
      <c r="C318" s="1" t="n">
        <v>45205</v>
      </c>
      <c r="D318" t="inlineStr">
        <is>
          <t>ÖREBRO LÄN</t>
        </is>
      </c>
      <c r="E318" t="inlineStr">
        <is>
          <t>LINDESBERG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18557-2020</t>
        </is>
      </c>
      <c r="B319" s="1" t="n">
        <v>43929</v>
      </c>
      <c r="C319" s="1" t="n">
        <v>45205</v>
      </c>
      <c r="D319" t="inlineStr">
        <is>
          <t>ÖREBRO LÄN</t>
        </is>
      </c>
      <c r="E319" t="inlineStr">
        <is>
          <t>LINDESBERG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18633-2020</t>
        </is>
      </c>
      <c r="B320" s="1" t="n">
        <v>43930</v>
      </c>
      <c r="C320" s="1" t="n">
        <v>45205</v>
      </c>
      <c r="D320" t="inlineStr">
        <is>
          <t>ÖREBRO LÄN</t>
        </is>
      </c>
      <c r="E320" t="inlineStr">
        <is>
          <t>LINDESBERG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19711-2020</t>
        </is>
      </c>
      <c r="B321" s="1" t="n">
        <v>43941</v>
      </c>
      <c r="C321" s="1" t="n">
        <v>45205</v>
      </c>
      <c r="D321" t="inlineStr">
        <is>
          <t>ÖREBRO LÄN</t>
        </is>
      </c>
      <c r="E321" t="inlineStr">
        <is>
          <t>LINDESBERG</t>
        </is>
      </c>
      <c r="G321" t="n">
        <v>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20442-2020</t>
        </is>
      </c>
      <c r="B322" s="1" t="n">
        <v>43947</v>
      </c>
      <c r="C322" s="1" t="n">
        <v>45205</v>
      </c>
      <c r="D322" t="inlineStr">
        <is>
          <t>ÖREBRO LÄN</t>
        </is>
      </c>
      <c r="E322" t="inlineStr">
        <is>
          <t>LINDESBERG</t>
        </is>
      </c>
      <c r="G322" t="n">
        <v>15.3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20546-2020</t>
        </is>
      </c>
      <c r="B323" s="1" t="n">
        <v>43948</v>
      </c>
      <c r="C323" s="1" t="n">
        <v>45205</v>
      </c>
      <c r="D323" t="inlineStr">
        <is>
          <t>ÖREBRO LÄN</t>
        </is>
      </c>
      <c r="E323" t="inlineStr">
        <is>
          <t>LINDESBERG</t>
        </is>
      </c>
      <c r="F323" t="inlineStr">
        <is>
          <t>Sveaskog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20529-2020</t>
        </is>
      </c>
      <c r="B324" s="1" t="n">
        <v>43948</v>
      </c>
      <c r="C324" s="1" t="n">
        <v>45205</v>
      </c>
      <c r="D324" t="inlineStr">
        <is>
          <t>ÖREBRO LÄN</t>
        </is>
      </c>
      <c r="E324" t="inlineStr">
        <is>
          <t>LINDESBERG</t>
        </is>
      </c>
      <c r="G324" t="n">
        <v>5.7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21689-2020</t>
        </is>
      </c>
      <c r="B325" s="1" t="n">
        <v>43957</v>
      </c>
      <c r="C325" s="1" t="n">
        <v>45205</v>
      </c>
      <c r="D325" t="inlineStr">
        <is>
          <t>ÖREBRO LÄN</t>
        </is>
      </c>
      <c r="E325" t="inlineStr">
        <is>
          <t>LINDESBERG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21825-2020</t>
        </is>
      </c>
      <c r="B326" s="1" t="n">
        <v>43958</v>
      </c>
      <c r="C326" s="1" t="n">
        <v>45205</v>
      </c>
      <c r="D326" t="inlineStr">
        <is>
          <t>ÖREBRO LÄN</t>
        </is>
      </c>
      <c r="E326" t="inlineStr">
        <is>
          <t>LINDESBERG</t>
        </is>
      </c>
      <c r="G326" t="n">
        <v>4.1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22220-2020</t>
        </is>
      </c>
      <c r="B327" s="1" t="n">
        <v>43962</v>
      </c>
      <c r="C327" s="1" t="n">
        <v>45205</v>
      </c>
      <c r="D327" t="inlineStr">
        <is>
          <t>ÖREBRO LÄN</t>
        </is>
      </c>
      <c r="E327" t="inlineStr">
        <is>
          <t>LINDESBERG</t>
        </is>
      </c>
      <c r="G327" t="n">
        <v>4.6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22367-2020</t>
        </is>
      </c>
      <c r="B328" s="1" t="n">
        <v>43962</v>
      </c>
      <c r="C328" s="1" t="n">
        <v>45205</v>
      </c>
      <c r="D328" t="inlineStr">
        <is>
          <t>ÖREBRO LÄN</t>
        </is>
      </c>
      <c r="E328" t="inlineStr">
        <is>
          <t>LINDESBERG</t>
        </is>
      </c>
      <c r="G328" t="n">
        <v>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22208-2020</t>
        </is>
      </c>
      <c r="B329" s="1" t="n">
        <v>43962</v>
      </c>
      <c r="C329" s="1" t="n">
        <v>45205</v>
      </c>
      <c r="D329" t="inlineStr">
        <is>
          <t>ÖREBRO LÄN</t>
        </is>
      </c>
      <c r="E329" t="inlineStr">
        <is>
          <t>LINDESBERG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22240-2020</t>
        </is>
      </c>
      <c r="B330" s="1" t="n">
        <v>43962</v>
      </c>
      <c r="C330" s="1" t="n">
        <v>45205</v>
      </c>
      <c r="D330" t="inlineStr">
        <is>
          <t>ÖREBRO LÄN</t>
        </is>
      </c>
      <c r="E330" t="inlineStr">
        <is>
          <t>LINDESBERG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22753-2020</t>
        </is>
      </c>
      <c r="B331" s="1" t="n">
        <v>43963</v>
      </c>
      <c r="C331" s="1" t="n">
        <v>45205</v>
      </c>
      <c r="D331" t="inlineStr">
        <is>
          <t>ÖREBRO LÄN</t>
        </is>
      </c>
      <c r="E331" t="inlineStr">
        <is>
          <t>LINDESBERG</t>
        </is>
      </c>
      <c r="G331" t="n">
        <v>5.2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23254-2020</t>
        </is>
      </c>
      <c r="B332" s="1" t="n">
        <v>43966</v>
      </c>
      <c r="C332" s="1" t="n">
        <v>45205</v>
      </c>
      <c r="D332" t="inlineStr">
        <is>
          <t>ÖREBRO LÄN</t>
        </is>
      </c>
      <c r="E332" t="inlineStr">
        <is>
          <t>LINDESBERG</t>
        </is>
      </c>
      <c r="F332" t="inlineStr">
        <is>
          <t>Sveaskog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23617-2020</t>
        </is>
      </c>
      <c r="B333" s="1" t="n">
        <v>43969</v>
      </c>
      <c r="C333" s="1" t="n">
        <v>45205</v>
      </c>
      <c r="D333" t="inlineStr">
        <is>
          <t>ÖREBRO LÄN</t>
        </is>
      </c>
      <c r="E333" t="inlineStr">
        <is>
          <t>LINDESBERG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23623-2020</t>
        </is>
      </c>
      <c r="B334" s="1" t="n">
        <v>43969</v>
      </c>
      <c r="C334" s="1" t="n">
        <v>45205</v>
      </c>
      <c r="D334" t="inlineStr">
        <is>
          <t>ÖREBRO LÄN</t>
        </is>
      </c>
      <c r="E334" t="inlineStr">
        <is>
          <t>LINDESBERG</t>
        </is>
      </c>
      <c r="F334" t="inlineStr">
        <is>
          <t>Sveaskog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23970-2020</t>
        </is>
      </c>
      <c r="B335" s="1" t="n">
        <v>43971</v>
      </c>
      <c r="C335" s="1" t="n">
        <v>45205</v>
      </c>
      <c r="D335" t="inlineStr">
        <is>
          <t>ÖREBRO LÄN</t>
        </is>
      </c>
      <c r="E335" t="inlineStr">
        <is>
          <t>LINDESBERG</t>
        </is>
      </c>
      <c r="F335" t="inlineStr">
        <is>
          <t>Sveaskog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25696-2020</t>
        </is>
      </c>
      <c r="B336" s="1" t="n">
        <v>43984</v>
      </c>
      <c r="C336" s="1" t="n">
        <v>45205</v>
      </c>
      <c r="D336" t="inlineStr">
        <is>
          <t>ÖREBRO LÄN</t>
        </is>
      </c>
      <c r="E336" t="inlineStr">
        <is>
          <t>LINDESBERG</t>
        </is>
      </c>
      <c r="F336" t="inlineStr">
        <is>
          <t>Sveaskog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25703-2020</t>
        </is>
      </c>
      <c r="B337" s="1" t="n">
        <v>43984</v>
      </c>
      <c r="C337" s="1" t="n">
        <v>45205</v>
      </c>
      <c r="D337" t="inlineStr">
        <is>
          <t>ÖREBRO LÄN</t>
        </is>
      </c>
      <c r="E337" t="inlineStr">
        <is>
          <t>LINDESBERG</t>
        </is>
      </c>
      <c r="F337" t="inlineStr">
        <is>
          <t>Sveaskog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27460-2020</t>
        </is>
      </c>
      <c r="B338" s="1" t="n">
        <v>43993</v>
      </c>
      <c r="C338" s="1" t="n">
        <v>45205</v>
      </c>
      <c r="D338" t="inlineStr">
        <is>
          <t>ÖREBRO LÄN</t>
        </is>
      </c>
      <c r="E338" t="inlineStr">
        <is>
          <t>LINDESBERG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29162-2020</t>
        </is>
      </c>
      <c r="B339" s="1" t="n">
        <v>43999</v>
      </c>
      <c r="C339" s="1" t="n">
        <v>45205</v>
      </c>
      <c r="D339" t="inlineStr">
        <is>
          <t>ÖREBRO LÄN</t>
        </is>
      </c>
      <c r="E339" t="inlineStr">
        <is>
          <t>LINDESBERG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29030-2020</t>
        </is>
      </c>
      <c r="B340" s="1" t="n">
        <v>44000</v>
      </c>
      <c r="C340" s="1" t="n">
        <v>45205</v>
      </c>
      <c r="D340" t="inlineStr">
        <is>
          <t>ÖREBRO LÄN</t>
        </is>
      </c>
      <c r="E340" t="inlineStr">
        <is>
          <t>LINDESBERG</t>
        </is>
      </c>
      <c r="G340" t="n">
        <v>9.699999999999999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29001-2020</t>
        </is>
      </c>
      <c r="B341" s="1" t="n">
        <v>44000</v>
      </c>
      <c r="C341" s="1" t="n">
        <v>45205</v>
      </c>
      <c r="D341" t="inlineStr">
        <is>
          <t>ÖREBRO LÄN</t>
        </is>
      </c>
      <c r="E341" t="inlineStr">
        <is>
          <t>LINDESBERG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29025-2020</t>
        </is>
      </c>
      <c r="B342" s="1" t="n">
        <v>44000</v>
      </c>
      <c r="C342" s="1" t="n">
        <v>45205</v>
      </c>
      <c r="D342" t="inlineStr">
        <is>
          <t>ÖREBRO LÄN</t>
        </is>
      </c>
      <c r="E342" t="inlineStr">
        <is>
          <t>LINDESBERG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29038-2020</t>
        </is>
      </c>
      <c r="B343" s="1" t="n">
        <v>44000</v>
      </c>
      <c r="C343" s="1" t="n">
        <v>45205</v>
      </c>
      <c r="D343" t="inlineStr">
        <is>
          <t>ÖREBRO LÄN</t>
        </is>
      </c>
      <c r="E343" t="inlineStr">
        <is>
          <t>LINDESBERG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29242-2020</t>
        </is>
      </c>
      <c r="B344" s="1" t="n">
        <v>44004</v>
      </c>
      <c r="C344" s="1" t="n">
        <v>45205</v>
      </c>
      <c r="D344" t="inlineStr">
        <is>
          <t>ÖREBRO LÄN</t>
        </is>
      </c>
      <c r="E344" t="inlineStr">
        <is>
          <t>LINDESBERG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29650-2020</t>
        </is>
      </c>
      <c r="B345" s="1" t="n">
        <v>44005</v>
      </c>
      <c r="C345" s="1" t="n">
        <v>45205</v>
      </c>
      <c r="D345" t="inlineStr">
        <is>
          <t>ÖREBRO LÄN</t>
        </is>
      </c>
      <c r="E345" t="inlineStr">
        <is>
          <t>LINDESBERG</t>
        </is>
      </c>
      <c r="G345" t="n">
        <v>10.4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29888-2020</t>
        </is>
      </c>
      <c r="B346" s="1" t="n">
        <v>44006</v>
      </c>
      <c r="C346" s="1" t="n">
        <v>45205</v>
      </c>
      <c r="D346" t="inlineStr">
        <is>
          <t>ÖREBRO LÄN</t>
        </is>
      </c>
      <c r="E346" t="inlineStr">
        <is>
          <t>LINDESBERG</t>
        </is>
      </c>
      <c r="G346" t="n">
        <v>12.2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30072-2020</t>
        </is>
      </c>
      <c r="B347" s="1" t="n">
        <v>44006</v>
      </c>
      <c r="C347" s="1" t="n">
        <v>45205</v>
      </c>
      <c r="D347" t="inlineStr">
        <is>
          <t>ÖREBRO LÄN</t>
        </is>
      </c>
      <c r="E347" t="inlineStr">
        <is>
          <t>LINDESBERG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29879-2020</t>
        </is>
      </c>
      <c r="B348" s="1" t="n">
        <v>44006</v>
      </c>
      <c r="C348" s="1" t="n">
        <v>45205</v>
      </c>
      <c r="D348" t="inlineStr">
        <is>
          <t>ÖREBRO LÄN</t>
        </is>
      </c>
      <c r="E348" t="inlineStr">
        <is>
          <t>LINDESBERG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30073-2020</t>
        </is>
      </c>
      <c r="B349" s="1" t="n">
        <v>44006</v>
      </c>
      <c r="C349" s="1" t="n">
        <v>45205</v>
      </c>
      <c r="D349" t="inlineStr">
        <is>
          <t>ÖREBRO LÄN</t>
        </is>
      </c>
      <c r="E349" t="inlineStr">
        <is>
          <t>LINDESBERG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30189-2020</t>
        </is>
      </c>
      <c r="B350" s="1" t="n">
        <v>44007</v>
      </c>
      <c r="C350" s="1" t="n">
        <v>45205</v>
      </c>
      <c r="D350" t="inlineStr">
        <is>
          <t>ÖREBRO LÄN</t>
        </is>
      </c>
      <c r="E350" t="inlineStr">
        <is>
          <t>LINDESBERG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30381-2020</t>
        </is>
      </c>
      <c r="B351" s="1" t="n">
        <v>44007</v>
      </c>
      <c r="C351" s="1" t="n">
        <v>45205</v>
      </c>
      <c r="D351" t="inlineStr">
        <is>
          <t>ÖREBRO LÄN</t>
        </is>
      </c>
      <c r="E351" t="inlineStr">
        <is>
          <t>LINDESBERG</t>
        </is>
      </c>
      <c r="F351" t="inlineStr">
        <is>
          <t>Sveaskog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31607-2020</t>
        </is>
      </c>
      <c r="B352" s="1" t="n">
        <v>44013</v>
      </c>
      <c r="C352" s="1" t="n">
        <v>45205</v>
      </c>
      <c r="D352" t="inlineStr">
        <is>
          <t>ÖREBRO LÄN</t>
        </is>
      </c>
      <c r="E352" t="inlineStr">
        <is>
          <t>LINDESBERG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32338-2020</t>
        </is>
      </c>
      <c r="B353" s="1" t="n">
        <v>44016</v>
      </c>
      <c r="C353" s="1" t="n">
        <v>45205</v>
      </c>
      <c r="D353" t="inlineStr">
        <is>
          <t>ÖREBRO LÄN</t>
        </is>
      </c>
      <c r="E353" t="inlineStr">
        <is>
          <t>LINDESBERG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32336-2020</t>
        </is>
      </c>
      <c r="B354" s="1" t="n">
        <v>44016</v>
      </c>
      <c r="C354" s="1" t="n">
        <v>45205</v>
      </c>
      <c r="D354" t="inlineStr">
        <is>
          <t>ÖREBRO LÄN</t>
        </is>
      </c>
      <c r="E354" t="inlineStr">
        <is>
          <t>LINDESBERG</t>
        </is>
      </c>
      <c r="G354" t="n">
        <v>5.5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32495-2020</t>
        </is>
      </c>
      <c r="B355" s="1" t="n">
        <v>44018</v>
      </c>
      <c r="C355" s="1" t="n">
        <v>45205</v>
      </c>
      <c r="D355" t="inlineStr">
        <is>
          <t>ÖREBRO LÄN</t>
        </is>
      </c>
      <c r="E355" t="inlineStr">
        <is>
          <t>LINDESBERG</t>
        </is>
      </c>
      <c r="F355" t="inlineStr">
        <is>
          <t>Sveaskog</t>
        </is>
      </c>
      <c r="G355" t="n">
        <v>3.2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32514-2020</t>
        </is>
      </c>
      <c r="B356" s="1" t="n">
        <v>44018</v>
      </c>
      <c r="C356" s="1" t="n">
        <v>45205</v>
      </c>
      <c r="D356" t="inlineStr">
        <is>
          <t>ÖREBRO LÄN</t>
        </is>
      </c>
      <c r="E356" t="inlineStr">
        <is>
          <t>LINDESBERG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32481-2020</t>
        </is>
      </c>
      <c r="B357" s="1" t="n">
        <v>44018</v>
      </c>
      <c r="C357" s="1" t="n">
        <v>45205</v>
      </c>
      <c r="D357" t="inlineStr">
        <is>
          <t>ÖREBRO LÄN</t>
        </is>
      </c>
      <c r="E357" t="inlineStr">
        <is>
          <t>LINDESBERG</t>
        </is>
      </c>
      <c r="G357" t="n">
        <v>3.9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32513-2020</t>
        </is>
      </c>
      <c r="B358" s="1" t="n">
        <v>44018</v>
      </c>
      <c r="C358" s="1" t="n">
        <v>45205</v>
      </c>
      <c r="D358" t="inlineStr">
        <is>
          <t>ÖREBRO LÄN</t>
        </is>
      </c>
      <c r="E358" t="inlineStr">
        <is>
          <t>LINDESBERG</t>
        </is>
      </c>
      <c r="G358" t="n">
        <v>12.9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32498-2020</t>
        </is>
      </c>
      <c r="B359" s="1" t="n">
        <v>44018</v>
      </c>
      <c r="C359" s="1" t="n">
        <v>45205</v>
      </c>
      <c r="D359" t="inlineStr">
        <is>
          <t>ÖREBRO LÄN</t>
        </is>
      </c>
      <c r="E359" t="inlineStr">
        <is>
          <t>LINDESBERG</t>
        </is>
      </c>
      <c r="F359" t="inlineStr">
        <is>
          <t>Sveaskog</t>
        </is>
      </c>
      <c r="G359" t="n">
        <v>5.7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32984-2020</t>
        </is>
      </c>
      <c r="B360" s="1" t="n">
        <v>44020</v>
      </c>
      <c r="C360" s="1" t="n">
        <v>45205</v>
      </c>
      <c r="D360" t="inlineStr">
        <is>
          <t>ÖREBRO LÄN</t>
        </is>
      </c>
      <c r="E360" t="inlineStr">
        <is>
          <t>LINDESBERG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35659-2020</t>
        </is>
      </c>
      <c r="B361" s="1" t="n">
        <v>44046</v>
      </c>
      <c r="C361" s="1" t="n">
        <v>45205</v>
      </c>
      <c r="D361" t="inlineStr">
        <is>
          <t>ÖREBRO LÄN</t>
        </is>
      </c>
      <c r="E361" t="inlineStr">
        <is>
          <t>LINDESBERG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35877-2020</t>
        </is>
      </c>
      <c r="B362" s="1" t="n">
        <v>44047</v>
      </c>
      <c r="C362" s="1" t="n">
        <v>45205</v>
      </c>
      <c r="D362" t="inlineStr">
        <is>
          <t>ÖREBRO LÄN</t>
        </is>
      </c>
      <c r="E362" t="inlineStr">
        <is>
          <t>LINDESBERG</t>
        </is>
      </c>
      <c r="G362" t="n">
        <v>8.4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36310-2020</t>
        </is>
      </c>
      <c r="B363" s="1" t="n">
        <v>44049</v>
      </c>
      <c r="C363" s="1" t="n">
        <v>45205</v>
      </c>
      <c r="D363" t="inlineStr">
        <is>
          <t>ÖREBRO LÄN</t>
        </is>
      </c>
      <c r="E363" t="inlineStr">
        <is>
          <t>LINDESBERG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36770-2020</t>
        </is>
      </c>
      <c r="B364" s="1" t="n">
        <v>44053</v>
      </c>
      <c r="C364" s="1" t="n">
        <v>45205</v>
      </c>
      <c r="D364" t="inlineStr">
        <is>
          <t>ÖREBRO LÄN</t>
        </is>
      </c>
      <c r="E364" t="inlineStr">
        <is>
          <t>LINDESBERG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39227-2020</t>
        </is>
      </c>
      <c r="B365" s="1" t="n">
        <v>44063</v>
      </c>
      <c r="C365" s="1" t="n">
        <v>45205</v>
      </c>
      <c r="D365" t="inlineStr">
        <is>
          <t>ÖREBRO LÄN</t>
        </is>
      </c>
      <c r="E365" t="inlineStr">
        <is>
          <t>LINDESBERG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39305-2020</t>
        </is>
      </c>
      <c r="B366" s="1" t="n">
        <v>44063</v>
      </c>
      <c r="C366" s="1" t="n">
        <v>45205</v>
      </c>
      <c r="D366" t="inlineStr">
        <is>
          <t>ÖREBRO LÄN</t>
        </is>
      </c>
      <c r="E366" t="inlineStr">
        <is>
          <t>LINDESBERG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39382-2020</t>
        </is>
      </c>
      <c r="B367" s="1" t="n">
        <v>44064</v>
      </c>
      <c r="C367" s="1" t="n">
        <v>45205</v>
      </c>
      <c r="D367" t="inlineStr">
        <is>
          <t>ÖREBRO LÄN</t>
        </is>
      </c>
      <c r="E367" t="inlineStr">
        <is>
          <t>LINDESBERG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39978-2020</t>
        </is>
      </c>
      <c r="B368" s="1" t="n">
        <v>44067</v>
      </c>
      <c r="C368" s="1" t="n">
        <v>45205</v>
      </c>
      <c r="D368" t="inlineStr">
        <is>
          <t>ÖREBRO LÄN</t>
        </is>
      </c>
      <c r="E368" t="inlineStr">
        <is>
          <t>LINDESBERG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40251-2020</t>
        </is>
      </c>
      <c r="B369" s="1" t="n">
        <v>44068</v>
      </c>
      <c r="C369" s="1" t="n">
        <v>45205</v>
      </c>
      <c r="D369" t="inlineStr">
        <is>
          <t>ÖREBRO LÄN</t>
        </is>
      </c>
      <c r="E369" t="inlineStr">
        <is>
          <t>LINDESBERG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40658-2020</t>
        </is>
      </c>
      <c r="B370" s="1" t="n">
        <v>44069</v>
      </c>
      <c r="C370" s="1" t="n">
        <v>45205</v>
      </c>
      <c r="D370" t="inlineStr">
        <is>
          <t>ÖREBRO LÄN</t>
        </is>
      </c>
      <c r="E370" t="inlineStr">
        <is>
          <t>LINDESBERG</t>
        </is>
      </c>
      <c r="F370" t="inlineStr">
        <is>
          <t>Sveaskog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40712-2020</t>
        </is>
      </c>
      <c r="B371" s="1" t="n">
        <v>44069</v>
      </c>
      <c r="C371" s="1" t="n">
        <v>45205</v>
      </c>
      <c r="D371" t="inlineStr">
        <is>
          <t>ÖREBRO LÄN</t>
        </is>
      </c>
      <c r="E371" t="inlineStr">
        <is>
          <t>LINDESBERG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40654-2020</t>
        </is>
      </c>
      <c r="B372" s="1" t="n">
        <v>44069</v>
      </c>
      <c r="C372" s="1" t="n">
        <v>45205</v>
      </c>
      <c r="D372" t="inlineStr">
        <is>
          <t>ÖREBRO LÄN</t>
        </is>
      </c>
      <c r="E372" t="inlineStr">
        <is>
          <t>LINDESBERG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40586-2020</t>
        </is>
      </c>
      <c r="B373" s="1" t="n">
        <v>44069</v>
      </c>
      <c r="C373" s="1" t="n">
        <v>45205</v>
      </c>
      <c r="D373" t="inlineStr">
        <is>
          <t>ÖREBRO LÄN</t>
        </is>
      </c>
      <c r="E373" t="inlineStr">
        <is>
          <t>LINDESBERG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40655-2020</t>
        </is>
      </c>
      <c r="B374" s="1" t="n">
        <v>44069</v>
      </c>
      <c r="C374" s="1" t="n">
        <v>45205</v>
      </c>
      <c r="D374" t="inlineStr">
        <is>
          <t>ÖREBRO LÄN</t>
        </is>
      </c>
      <c r="E374" t="inlineStr">
        <is>
          <t>LINDESBERG</t>
        </is>
      </c>
      <c r="F374" t="inlineStr">
        <is>
          <t>Sveaskog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41112-2020</t>
        </is>
      </c>
      <c r="B375" s="1" t="n">
        <v>44071</v>
      </c>
      <c r="C375" s="1" t="n">
        <v>45205</v>
      </c>
      <c r="D375" t="inlineStr">
        <is>
          <t>ÖREBRO LÄN</t>
        </is>
      </c>
      <c r="E375" t="inlineStr">
        <is>
          <t>LINDESBERG</t>
        </is>
      </c>
      <c r="G375" t="n">
        <v>5.8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41396-2020</t>
        </is>
      </c>
      <c r="B376" s="1" t="n">
        <v>44073</v>
      </c>
      <c r="C376" s="1" t="n">
        <v>45205</v>
      </c>
      <c r="D376" t="inlineStr">
        <is>
          <t>ÖREBRO LÄN</t>
        </is>
      </c>
      <c r="E376" t="inlineStr">
        <is>
          <t>LINDESBERG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43343-2020</t>
        </is>
      </c>
      <c r="B377" s="1" t="n">
        <v>44076</v>
      </c>
      <c r="C377" s="1" t="n">
        <v>45205</v>
      </c>
      <c r="D377" t="inlineStr">
        <is>
          <t>ÖREBRO LÄN</t>
        </is>
      </c>
      <c r="E377" t="inlineStr">
        <is>
          <t>LINDESBERG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42231-2020</t>
        </is>
      </c>
      <c r="B378" s="1" t="n">
        <v>44076</v>
      </c>
      <c r="C378" s="1" t="n">
        <v>45205</v>
      </c>
      <c r="D378" t="inlineStr">
        <is>
          <t>ÖREBRO LÄN</t>
        </is>
      </c>
      <c r="E378" t="inlineStr">
        <is>
          <t>LINDESBERG</t>
        </is>
      </c>
      <c r="F378" t="inlineStr">
        <is>
          <t>Sveaskog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43906-2020</t>
        </is>
      </c>
      <c r="B379" s="1" t="n">
        <v>44083</v>
      </c>
      <c r="C379" s="1" t="n">
        <v>45205</v>
      </c>
      <c r="D379" t="inlineStr">
        <is>
          <t>ÖREBRO LÄN</t>
        </is>
      </c>
      <c r="E379" t="inlineStr">
        <is>
          <t>LINDESBERG</t>
        </is>
      </c>
      <c r="F379" t="inlineStr">
        <is>
          <t>Sveaskog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44562-2020</t>
        </is>
      </c>
      <c r="B380" s="1" t="n">
        <v>44085</v>
      </c>
      <c r="C380" s="1" t="n">
        <v>45205</v>
      </c>
      <c r="D380" t="inlineStr">
        <is>
          <t>ÖREBRO LÄN</t>
        </is>
      </c>
      <c r="E380" t="inlineStr">
        <is>
          <t>LINDESBERG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44684-2020</t>
        </is>
      </c>
      <c r="B381" s="1" t="n">
        <v>44085</v>
      </c>
      <c r="C381" s="1" t="n">
        <v>45205</v>
      </c>
      <c r="D381" t="inlineStr">
        <is>
          <t>ÖREBRO LÄN</t>
        </is>
      </c>
      <c r="E381" t="inlineStr">
        <is>
          <t>LINDESBERG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44986-2020</t>
        </is>
      </c>
      <c r="B382" s="1" t="n">
        <v>44088</v>
      </c>
      <c r="C382" s="1" t="n">
        <v>45205</v>
      </c>
      <c r="D382" t="inlineStr">
        <is>
          <t>ÖREBRO LÄN</t>
        </is>
      </c>
      <c r="E382" t="inlineStr">
        <is>
          <t>LINDESBERG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46008-2020</t>
        </is>
      </c>
      <c r="B383" s="1" t="n">
        <v>44088</v>
      </c>
      <c r="C383" s="1" t="n">
        <v>45205</v>
      </c>
      <c r="D383" t="inlineStr">
        <is>
          <t>ÖREBRO LÄN</t>
        </is>
      </c>
      <c r="E383" t="inlineStr">
        <is>
          <t>LINDESBERG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45199-2020</t>
        </is>
      </c>
      <c r="B384" s="1" t="n">
        <v>44088</v>
      </c>
      <c r="C384" s="1" t="n">
        <v>45205</v>
      </c>
      <c r="D384" t="inlineStr">
        <is>
          <t>ÖREBRO LÄN</t>
        </is>
      </c>
      <c r="E384" t="inlineStr">
        <is>
          <t>LINDESBERG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45953-2020</t>
        </is>
      </c>
      <c r="B385" s="1" t="n">
        <v>44091</v>
      </c>
      <c r="C385" s="1" t="n">
        <v>45205</v>
      </c>
      <c r="D385" t="inlineStr">
        <is>
          <t>ÖREBRO LÄN</t>
        </is>
      </c>
      <c r="E385" t="inlineStr">
        <is>
          <t>LINDESBERG</t>
        </is>
      </c>
      <c r="G385" t="n">
        <v>7.8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46117-2020</t>
        </is>
      </c>
      <c r="B386" s="1" t="n">
        <v>44091</v>
      </c>
      <c r="C386" s="1" t="n">
        <v>45205</v>
      </c>
      <c r="D386" t="inlineStr">
        <is>
          <t>ÖREBRO LÄN</t>
        </is>
      </c>
      <c r="E386" t="inlineStr">
        <is>
          <t>LINDESBERG</t>
        </is>
      </c>
      <c r="G386" t="n">
        <v>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47570-2020</t>
        </is>
      </c>
      <c r="B387" s="1" t="n">
        <v>44098</v>
      </c>
      <c r="C387" s="1" t="n">
        <v>45205</v>
      </c>
      <c r="D387" t="inlineStr">
        <is>
          <t>ÖREBRO LÄN</t>
        </is>
      </c>
      <c r="E387" t="inlineStr">
        <is>
          <t>LINDESBERG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49054-2020</t>
        </is>
      </c>
      <c r="B388" s="1" t="n">
        <v>44102</v>
      </c>
      <c r="C388" s="1" t="n">
        <v>45205</v>
      </c>
      <c r="D388" t="inlineStr">
        <is>
          <t>ÖREBRO LÄN</t>
        </is>
      </c>
      <c r="E388" t="inlineStr">
        <is>
          <t>LINDESBERG</t>
        </is>
      </c>
      <c r="G388" t="n">
        <v>6.2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49047-2020</t>
        </is>
      </c>
      <c r="B389" s="1" t="n">
        <v>44102</v>
      </c>
      <c r="C389" s="1" t="n">
        <v>45205</v>
      </c>
      <c r="D389" t="inlineStr">
        <is>
          <t>ÖREBRO LÄN</t>
        </is>
      </c>
      <c r="E389" t="inlineStr">
        <is>
          <t>LINDESBERG</t>
        </is>
      </c>
      <c r="G389" t="n">
        <v>8.5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48919-2020</t>
        </is>
      </c>
      <c r="B390" s="1" t="n">
        <v>44104</v>
      </c>
      <c r="C390" s="1" t="n">
        <v>45205</v>
      </c>
      <c r="D390" t="inlineStr">
        <is>
          <t>ÖREBRO LÄN</t>
        </is>
      </c>
      <c r="E390" t="inlineStr">
        <is>
          <t>LINDESBERG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49854-2020</t>
        </is>
      </c>
      <c r="B391" s="1" t="n">
        <v>44107</v>
      </c>
      <c r="C391" s="1" t="n">
        <v>45205</v>
      </c>
      <c r="D391" t="inlineStr">
        <is>
          <t>ÖREBRO LÄN</t>
        </is>
      </c>
      <c r="E391" t="inlineStr">
        <is>
          <t>LINDESBERG</t>
        </is>
      </c>
      <c r="G391" t="n">
        <v>7.8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51399-2020</t>
        </is>
      </c>
      <c r="B392" s="1" t="n">
        <v>44113</v>
      </c>
      <c r="C392" s="1" t="n">
        <v>45205</v>
      </c>
      <c r="D392" t="inlineStr">
        <is>
          <t>ÖREBRO LÄN</t>
        </is>
      </c>
      <c r="E392" t="inlineStr">
        <is>
          <t>LINDESBERG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51408-2020</t>
        </is>
      </c>
      <c r="B393" s="1" t="n">
        <v>44113</v>
      </c>
      <c r="C393" s="1" t="n">
        <v>45205</v>
      </c>
      <c r="D393" t="inlineStr">
        <is>
          <t>ÖREBRO LÄN</t>
        </is>
      </c>
      <c r="E393" t="inlineStr">
        <is>
          <t>LINDESBERG</t>
        </is>
      </c>
      <c r="G393" t="n">
        <v>11.6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51392-2020</t>
        </is>
      </c>
      <c r="B394" s="1" t="n">
        <v>44113</v>
      </c>
      <c r="C394" s="1" t="n">
        <v>45205</v>
      </c>
      <c r="D394" t="inlineStr">
        <is>
          <t>ÖREBRO LÄN</t>
        </is>
      </c>
      <c r="E394" t="inlineStr">
        <is>
          <t>LINDESBERG</t>
        </is>
      </c>
      <c r="G394" t="n">
        <v>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51738-2020</t>
        </is>
      </c>
      <c r="B395" s="1" t="n">
        <v>44114</v>
      </c>
      <c r="C395" s="1" t="n">
        <v>45205</v>
      </c>
      <c r="D395" t="inlineStr">
        <is>
          <t>ÖREBRO LÄN</t>
        </is>
      </c>
      <c r="E395" t="inlineStr">
        <is>
          <t>LINDESBERG</t>
        </is>
      </c>
      <c r="F395" t="inlineStr">
        <is>
          <t>Sveaskog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51861-2020</t>
        </is>
      </c>
      <c r="B396" s="1" t="n">
        <v>44116</v>
      </c>
      <c r="C396" s="1" t="n">
        <v>45205</v>
      </c>
      <c r="D396" t="inlineStr">
        <is>
          <t>ÖREBRO LÄN</t>
        </is>
      </c>
      <c r="E396" t="inlineStr">
        <is>
          <t>LINDESBERG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52206-2020</t>
        </is>
      </c>
      <c r="B397" s="1" t="n">
        <v>44117</v>
      </c>
      <c r="C397" s="1" t="n">
        <v>45205</v>
      </c>
      <c r="D397" t="inlineStr">
        <is>
          <t>ÖREBRO LÄN</t>
        </is>
      </c>
      <c r="E397" t="inlineStr">
        <is>
          <t>LINDESBERG</t>
        </is>
      </c>
      <c r="F397" t="inlineStr">
        <is>
          <t>Sveaskog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53311-2020</t>
        </is>
      </c>
      <c r="B398" s="1" t="n">
        <v>44123</v>
      </c>
      <c r="C398" s="1" t="n">
        <v>45205</v>
      </c>
      <c r="D398" t="inlineStr">
        <is>
          <t>ÖREBRO LÄN</t>
        </is>
      </c>
      <c r="E398" t="inlineStr">
        <is>
          <t>LINDESBERG</t>
        </is>
      </c>
      <c r="F398" t="inlineStr">
        <is>
          <t>Sveaskog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53364-2020</t>
        </is>
      </c>
      <c r="B399" s="1" t="n">
        <v>44123</v>
      </c>
      <c r="C399" s="1" t="n">
        <v>45205</v>
      </c>
      <c r="D399" t="inlineStr">
        <is>
          <t>ÖREBRO LÄN</t>
        </is>
      </c>
      <c r="E399" t="inlineStr">
        <is>
          <t>LINDESBERG</t>
        </is>
      </c>
      <c r="F399" t="inlineStr">
        <is>
          <t>Sveaskog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54271-2020</t>
        </is>
      </c>
      <c r="B400" s="1" t="n">
        <v>44124</v>
      </c>
      <c r="C400" s="1" t="n">
        <v>45205</v>
      </c>
      <c r="D400" t="inlineStr">
        <is>
          <t>ÖREBRO LÄN</t>
        </is>
      </c>
      <c r="E400" t="inlineStr">
        <is>
          <t>LINDESBERG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54287-2020</t>
        </is>
      </c>
      <c r="B401" s="1" t="n">
        <v>44124</v>
      </c>
      <c r="C401" s="1" t="n">
        <v>45205</v>
      </c>
      <c r="D401" t="inlineStr">
        <is>
          <t>ÖREBRO LÄN</t>
        </is>
      </c>
      <c r="E401" t="inlineStr">
        <is>
          <t>LINDESBERG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54308-2020</t>
        </is>
      </c>
      <c r="B402" s="1" t="n">
        <v>44126</v>
      </c>
      <c r="C402" s="1" t="n">
        <v>45205</v>
      </c>
      <c r="D402" t="inlineStr">
        <is>
          <t>ÖREBRO LÄN</t>
        </is>
      </c>
      <c r="E402" t="inlineStr">
        <is>
          <t>LINDESBERG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54415-2020</t>
        </is>
      </c>
      <c r="B403" s="1" t="n">
        <v>44126</v>
      </c>
      <c r="C403" s="1" t="n">
        <v>45205</v>
      </c>
      <c r="D403" t="inlineStr">
        <is>
          <t>ÖREBRO LÄN</t>
        </is>
      </c>
      <c r="E403" t="inlineStr">
        <is>
          <t>LINDESBERG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54340-2020</t>
        </is>
      </c>
      <c r="B404" s="1" t="n">
        <v>44126</v>
      </c>
      <c r="C404" s="1" t="n">
        <v>45205</v>
      </c>
      <c r="D404" t="inlineStr">
        <is>
          <t>ÖREBRO LÄN</t>
        </is>
      </c>
      <c r="E404" t="inlineStr">
        <is>
          <t>LINDESBERG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55002-2020</t>
        </is>
      </c>
      <c r="B405" s="1" t="n">
        <v>44130</v>
      </c>
      <c r="C405" s="1" t="n">
        <v>45205</v>
      </c>
      <c r="D405" t="inlineStr">
        <is>
          <t>ÖREBRO LÄN</t>
        </is>
      </c>
      <c r="E405" t="inlineStr">
        <is>
          <t>LINDESBERG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56060-2020</t>
        </is>
      </c>
      <c r="B406" s="1" t="n">
        <v>44133</v>
      </c>
      <c r="C406" s="1" t="n">
        <v>45205</v>
      </c>
      <c r="D406" t="inlineStr">
        <is>
          <t>ÖREBRO LÄN</t>
        </is>
      </c>
      <c r="E406" t="inlineStr">
        <is>
          <t>LINDESBERG</t>
        </is>
      </c>
      <c r="F406" t="inlineStr">
        <is>
          <t>Sveaskog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58638-2020</t>
        </is>
      </c>
      <c r="B407" s="1" t="n">
        <v>44145</v>
      </c>
      <c r="C407" s="1" t="n">
        <v>45205</v>
      </c>
      <c r="D407" t="inlineStr">
        <is>
          <t>ÖREBRO LÄN</t>
        </is>
      </c>
      <c r="E407" t="inlineStr">
        <is>
          <t>LINDESBERG</t>
        </is>
      </c>
      <c r="G407" t="n">
        <v>2.9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59623-2020</t>
        </is>
      </c>
      <c r="B408" s="1" t="n">
        <v>44150</v>
      </c>
      <c r="C408" s="1" t="n">
        <v>45205</v>
      </c>
      <c r="D408" t="inlineStr">
        <is>
          <t>ÖREBRO LÄN</t>
        </is>
      </c>
      <c r="E408" t="inlineStr">
        <is>
          <t>LINDESBERG</t>
        </is>
      </c>
      <c r="G408" t="n">
        <v>4.8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60183-2020</t>
        </is>
      </c>
      <c r="B409" s="1" t="n">
        <v>44151</v>
      </c>
      <c r="C409" s="1" t="n">
        <v>45205</v>
      </c>
      <c r="D409" t="inlineStr">
        <is>
          <t>ÖREBRO LÄN</t>
        </is>
      </c>
      <c r="E409" t="inlineStr">
        <is>
          <t>LINDESBERG</t>
        </is>
      </c>
      <c r="G409" t="n">
        <v>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59721-2020</t>
        </is>
      </c>
      <c r="B410" s="1" t="n">
        <v>44151</v>
      </c>
      <c r="C410" s="1" t="n">
        <v>45205</v>
      </c>
      <c r="D410" t="inlineStr">
        <is>
          <t>ÖREBRO LÄN</t>
        </is>
      </c>
      <c r="E410" t="inlineStr">
        <is>
          <t>LINDESBERG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60826-2020</t>
        </is>
      </c>
      <c r="B411" s="1" t="n">
        <v>44154</v>
      </c>
      <c r="C411" s="1" t="n">
        <v>45205</v>
      </c>
      <c r="D411" t="inlineStr">
        <is>
          <t>ÖREBRO LÄN</t>
        </is>
      </c>
      <c r="E411" t="inlineStr">
        <is>
          <t>LINDESBERG</t>
        </is>
      </c>
      <c r="F411" t="inlineStr">
        <is>
          <t>Kommuner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62770-2020</t>
        </is>
      </c>
      <c r="B412" s="1" t="n">
        <v>44161</v>
      </c>
      <c r="C412" s="1" t="n">
        <v>45205</v>
      </c>
      <c r="D412" t="inlineStr">
        <is>
          <t>ÖREBRO LÄN</t>
        </is>
      </c>
      <c r="E412" t="inlineStr">
        <is>
          <t>LINDESBERG</t>
        </is>
      </c>
      <c r="F412" t="inlineStr">
        <is>
          <t>Sveaskog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62900-2020</t>
        </is>
      </c>
      <c r="B413" s="1" t="n">
        <v>44162</v>
      </c>
      <c r="C413" s="1" t="n">
        <v>45205</v>
      </c>
      <c r="D413" t="inlineStr">
        <is>
          <t>ÖREBRO LÄN</t>
        </is>
      </c>
      <c r="E413" t="inlineStr">
        <is>
          <t>LINDESBERG</t>
        </is>
      </c>
      <c r="G413" t="n">
        <v>7.6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63149-2020</t>
        </is>
      </c>
      <c r="B414" s="1" t="n">
        <v>44162</v>
      </c>
      <c r="C414" s="1" t="n">
        <v>45205</v>
      </c>
      <c r="D414" t="inlineStr">
        <is>
          <t>ÖREBRO LÄN</t>
        </is>
      </c>
      <c r="E414" t="inlineStr">
        <is>
          <t>LINDESBERG</t>
        </is>
      </c>
      <c r="F414" t="inlineStr">
        <is>
          <t>Sveaskog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63148-2020</t>
        </is>
      </c>
      <c r="B415" s="1" t="n">
        <v>44162</v>
      </c>
      <c r="C415" s="1" t="n">
        <v>45205</v>
      </c>
      <c r="D415" t="inlineStr">
        <is>
          <t>ÖREBRO LÄN</t>
        </is>
      </c>
      <c r="E415" t="inlineStr">
        <is>
          <t>LINDESBERG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64048-2020</t>
        </is>
      </c>
      <c r="B416" s="1" t="n">
        <v>44167</v>
      </c>
      <c r="C416" s="1" t="n">
        <v>45205</v>
      </c>
      <c r="D416" t="inlineStr">
        <is>
          <t>ÖREBRO LÄN</t>
        </is>
      </c>
      <c r="E416" t="inlineStr">
        <is>
          <t>LINDESBERG</t>
        </is>
      </c>
      <c r="F416" t="inlineStr">
        <is>
          <t>Sveaskog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64528-2020</t>
        </is>
      </c>
      <c r="B417" s="1" t="n">
        <v>44169</v>
      </c>
      <c r="C417" s="1" t="n">
        <v>45205</v>
      </c>
      <c r="D417" t="inlineStr">
        <is>
          <t>ÖREBRO LÄN</t>
        </is>
      </c>
      <c r="E417" t="inlineStr">
        <is>
          <t>LINDESBERG</t>
        </is>
      </c>
      <c r="F417" t="inlineStr">
        <is>
          <t>Sveaskog</t>
        </is>
      </c>
      <c r="G417" t="n">
        <v>7.1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65394-2020</t>
        </is>
      </c>
      <c r="B418" s="1" t="n">
        <v>44169</v>
      </c>
      <c r="C418" s="1" t="n">
        <v>45205</v>
      </c>
      <c r="D418" t="inlineStr">
        <is>
          <t>ÖREBRO LÄN</t>
        </is>
      </c>
      <c r="E418" t="inlineStr">
        <is>
          <t>LINDESBERG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64864-2020</t>
        </is>
      </c>
      <c r="B419" s="1" t="n">
        <v>44171</v>
      </c>
      <c r="C419" s="1" t="n">
        <v>45205</v>
      </c>
      <c r="D419" t="inlineStr">
        <is>
          <t>ÖREBRO LÄN</t>
        </is>
      </c>
      <c r="E419" t="inlineStr">
        <is>
          <t>LINDESBERG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66214-2020</t>
        </is>
      </c>
      <c r="B420" s="1" t="n">
        <v>44175</v>
      </c>
      <c r="C420" s="1" t="n">
        <v>45205</v>
      </c>
      <c r="D420" t="inlineStr">
        <is>
          <t>ÖREBRO LÄN</t>
        </is>
      </c>
      <c r="E420" t="inlineStr">
        <is>
          <t>LINDESBERG</t>
        </is>
      </c>
      <c r="G420" t="n">
        <v>3.7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66395-2020</t>
        </is>
      </c>
      <c r="B421" s="1" t="n">
        <v>44176</v>
      </c>
      <c r="C421" s="1" t="n">
        <v>45205</v>
      </c>
      <c r="D421" t="inlineStr">
        <is>
          <t>ÖREBRO LÄN</t>
        </is>
      </c>
      <c r="E421" t="inlineStr">
        <is>
          <t>LINDESBERG</t>
        </is>
      </c>
      <c r="F421" t="inlineStr">
        <is>
          <t>Sveaskog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66402-2020</t>
        </is>
      </c>
      <c r="B422" s="1" t="n">
        <v>44176</v>
      </c>
      <c r="C422" s="1" t="n">
        <v>45205</v>
      </c>
      <c r="D422" t="inlineStr">
        <is>
          <t>ÖREBRO LÄN</t>
        </is>
      </c>
      <c r="E422" t="inlineStr">
        <is>
          <t>LINDESBERG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66691-2020</t>
        </is>
      </c>
      <c r="B423" s="1" t="n">
        <v>44179</v>
      </c>
      <c r="C423" s="1" t="n">
        <v>45205</v>
      </c>
      <c r="D423" t="inlineStr">
        <is>
          <t>ÖREBRO LÄN</t>
        </is>
      </c>
      <c r="E423" t="inlineStr">
        <is>
          <t>LINDESBERG</t>
        </is>
      </c>
      <c r="F423" t="inlineStr">
        <is>
          <t>Sveaskog</t>
        </is>
      </c>
      <c r="G423" t="n">
        <v>2.7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66676-2020</t>
        </is>
      </c>
      <c r="B424" s="1" t="n">
        <v>44179</v>
      </c>
      <c r="C424" s="1" t="n">
        <v>45205</v>
      </c>
      <c r="D424" t="inlineStr">
        <is>
          <t>ÖREBRO LÄN</t>
        </is>
      </c>
      <c r="E424" t="inlineStr">
        <is>
          <t>LINDESBERG</t>
        </is>
      </c>
      <c r="F424" t="inlineStr">
        <is>
          <t>Sveaskog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68090-2020</t>
        </is>
      </c>
      <c r="B425" s="1" t="n">
        <v>44183</v>
      </c>
      <c r="C425" s="1" t="n">
        <v>45205</v>
      </c>
      <c r="D425" t="inlineStr">
        <is>
          <t>ÖREBRO LÄN</t>
        </is>
      </c>
      <c r="E425" t="inlineStr">
        <is>
          <t>LINDESBERG</t>
        </is>
      </c>
      <c r="F425" t="inlineStr">
        <is>
          <t>Sveaskog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68857-2020</t>
        </is>
      </c>
      <c r="B426" s="1" t="n">
        <v>44187</v>
      </c>
      <c r="C426" s="1" t="n">
        <v>45205</v>
      </c>
      <c r="D426" t="inlineStr">
        <is>
          <t>ÖREBRO LÄN</t>
        </is>
      </c>
      <c r="E426" t="inlineStr">
        <is>
          <t>LINDESBERG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68829-2020</t>
        </is>
      </c>
      <c r="B427" s="1" t="n">
        <v>44187</v>
      </c>
      <c r="C427" s="1" t="n">
        <v>45205</v>
      </c>
      <c r="D427" t="inlineStr">
        <is>
          <t>ÖREBRO LÄN</t>
        </is>
      </c>
      <c r="E427" t="inlineStr">
        <is>
          <t>LINDESBERG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8-2021</t>
        </is>
      </c>
      <c r="B428" s="1" t="n">
        <v>44197</v>
      </c>
      <c r="C428" s="1" t="n">
        <v>45205</v>
      </c>
      <c r="D428" t="inlineStr">
        <is>
          <t>ÖREBRO LÄN</t>
        </is>
      </c>
      <c r="E428" t="inlineStr">
        <is>
          <t>LINDESBERG</t>
        </is>
      </c>
      <c r="G428" t="n">
        <v>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341-2021</t>
        </is>
      </c>
      <c r="B429" s="1" t="n">
        <v>44201</v>
      </c>
      <c r="C429" s="1" t="n">
        <v>45205</v>
      </c>
      <c r="D429" t="inlineStr">
        <is>
          <t>ÖREBRO LÄN</t>
        </is>
      </c>
      <c r="E429" t="inlineStr">
        <is>
          <t>LINDESBERG</t>
        </is>
      </c>
      <c r="G429" t="n">
        <v>8.199999999999999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1230-2021</t>
        </is>
      </c>
      <c r="B430" s="1" t="n">
        <v>44208</v>
      </c>
      <c r="C430" s="1" t="n">
        <v>45205</v>
      </c>
      <c r="D430" t="inlineStr">
        <is>
          <t>ÖREBRO LÄN</t>
        </is>
      </c>
      <c r="E430" t="inlineStr">
        <is>
          <t>LINDESBERG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1957-2021</t>
        </is>
      </c>
      <c r="B431" s="1" t="n">
        <v>44210</v>
      </c>
      <c r="C431" s="1" t="n">
        <v>45205</v>
      </c>
      <c r="D431" t="inlineStr">
        <is>
          <t>ÖREBRO LÄN</t>
        </is>
      </c>
      <c r="E431" t="inlineStr">
        <is>
          <t>LINDESBERG</t>
        </is>
      </c>
      <c r="G431" t="n">
        <v>4.6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4425-2021</t>
        </is>
      </c>
      <c r="B432" s="1" t="n">
        <v>44224</v>
      </c>
      <c r="C432" s="1" t="n">
        <v>45205</v>
      </c>
      <c r="D432" t="inlineStr">
        <is>
          <t>ÖREBRO LÄN</t>
        </is>
      </c>
      <c r="E432" t="inlineStr">
        <is>
          <t>LINDESBERG</t>
        </is>
      </c>
      <c r="G432" t="n">
        <v>5.9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4924-2021</t>
        </is>
      </c>
      <c r="B433" s="1" t="n">
        <v>44227</v>
      </c>
      <c r="C433" s="1" t="n">
        <v>45205</v>
      </c>
      <c r="D433" t="inlineStr">
        <is>
          <t>ÖREBRO LÄN</t>
        </is>
      </c>
      <c r="E433" t="inlineStr">
        <is>
          <t>LINDESBERG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4982-2021</t>
        </is>
      </c>
      <c r="B434" s="1" t="n">
        <v>44228</v>
      </c>
      <c r="C434" s="1" t="n">
        <v>45205</v>
      </c>
      <c r="D434" t="inlineStr">
        <is>
          <t>ÖREBRO LÄN</t>
        </is>
      </c>
      <c r="E434" t="inlineStr">
        <is>
          <t>LINDESBERG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6001-2021</t>
        </is>
      </c>
      <c r="B435" s="1" t="n">
        <v>44231</v>
      </c>
      <c r="C435" s="1" t="n">
        <v>45205</v>
      </c>
      <c r="D435" t="inlineStr">
        <is>
          <t>ÖREBRO LÄN</t>
        </is>
      </c>
      <c r="E435" t="inlineStr">
        <is>
          <t>LINDESBERG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6752-2021</t>
        </is>
      </c>
      <c r="B436" s="1" t="n">
        <v>44236</v>
      </c>
      <c r="C436" s="1" t="n">
        <v>45205</v>
      </c>
      <c r="D436" t="inlineStr">
        <is>
          <t>ÖREBRO LÄN</t>
        </is>
      </c>
      <c r="E436" t="inlineStr">
        <is>
          <t>LINDESBERG</t>
        </is>
      </c>
      <c r="G436" t="n">
        <v>2.6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  <c r="U436">
        <f>HYPERLINK("https://klasma.github.io/Logging_LINDESBERG/knärot/A 6752-2021.png", "A 6752-2021")</f>
        <v/>
      </c>
      <c r="V436">
        <f>HYPERLINK("https://klasma.github.io/Logging_LINDESBERG/klagomål/A 6752-2021.docx", "A 6752-2021")</f>
        <v/>
      </c>
      <c r="W436">
        <f>HYPERLINK("https://klasma.github.io/Logging_LINDESBERG/klagomålsmail/A 6752-2021.docx", "A 6752-2021")</f>
        <v/>
      </c>
      <c r="X436">
        <f>HYPERLINK("https://klasma.github.io/Logging_LINDESBERG/tillsyn/A 6752-2021.docx", "A 6752-2021")</f>
        <v/>
      </c>
      <c r="Y436">
        <f>HYPERLINK("https://klasma.github.io/Logging_LINDESBERG/tillsynsmail/A 6752-2021.docx", "A 6752-2021")</f>
        <v/>
      </c>
    </row>
    <row r="437" ht="15" customHeight="1">
      <c r="A437" t="inlineStr">
        <is>
          <t>A 7800-2021</t>
        </is>
      </c>
      <c r="B437" s="1" t="n">
        <v>44242</v>
      </c>
      <c r="C437" s="1" t="n">
        <v>45205</v>
      </c>
      <c r="D437" t="inlineStr">
        <is>
          <t>ÖREBRO LÄN</t>
        </is>
      </c>
      <c r="E437" t="inlineStr">
        <is>
          <t>LINDESBERG</t>
        </is>
      </c>
      <c r="G437" t="n">
        <v>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7738-2021</t>
        </is>
      </c>
      <c r="B438" s="1" t="n">
        <v>44242</v>
      </c>
      <c r="C438" s="1" t="n">
        <v>45205</v>
      </c>
      <c r="D438" t="inlineStr">
        <is>
          <t>ÖREBRO LÄN</t>
        </is>
      </c>
      <c r="E438" t="inlineStr">
        <is>
          <t>LINDESBERG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10385-2021</t>
        </is>
      </c>
      <c r="B439" s="1" t="n">
        <v>44257</v>
      </c>
      <c r="C439" s="1" t="n">
        <v>45205</v>
      </c>
      <c r="D439" t="inlineStr">
        <is>
          <t>ÖREBRO LÄN</t>
        </is>
      </c>
      <c r="E439" t="inlineStr">
        <is>
          <t>LINDESBERG</t>
        </is>
      </c>
      <c r="F439" t="inlineStr">
        <is>
          <t>Kommuner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10712-2021</t>
        </is>
      </c>
      <c r="B440" s="1" t="n">
        <v>44258</v>
      </c>
      <c r="C440" s="1" t="n">
        <v>45205</v>
      </c>
      <c r="D440" t="inlineStr">
        <is>
          <t>ÖREBRO LÄN</t>
        </is>
      </c>
      <c r="E440" t="inlineStr">
        <is>
          <t>LINDESBERG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10714-2021</t>
        </is>
      </c>
      <c r="B441" s="1" t="n">
        <v>44258</v>
      </c>
      <c r="C441" s="1" t="n">
        <v>45205</v>
      </c>
      <c r="D441" t="inlineStr">
        <is>
          <t>ÖREBRO LÄN</t>
        </is>
      </c>
      <c r="E441" t="inlineStr">
        <is>
          <t>LINDESBERG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10825-2021</t>
        </is>
      </c>
      <c r="B442" s="1" t="n">
        <v>44259</v>
      </c>
      <c r="C442" s="1" t="n">
        <v>45205</v>
      </c>
      <c r="D442" t="inlineStr">
        <is>
          <t>ÖREBRO LÄN</t>
        </is>
      </c>
      <c r="E442" t="inlineStr">
        <is>
          <t>LINDESBERG</t>
        </is>
      </c>
      <c r="G442" t="n">
        <v>7.4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10822-2021</t>
        </is>
      </c>
      <c r="B443" s="1" t="n">
        <v>44259</v>
      </c>
      <c r="C443" s="1" t="n">
        <v>45205</v>
      </c>
      <c r="D443" t="inlineStr">
        <is>
          <t>ÖREBRO LÄN</t>
        </is>
      </c>
      <c r="E443" t="inlineStr">
        <is>
          <t>LINDESBERG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10784-2021</t>
        </is>
      </c>
      <c r="B444" s="1" t="n">
        <v>44259</v>
      </c>
      <c r="C444" s="1" t="n">
        <v>45205</v>
      </c>
      <c r="D444" t="inlineStr">
        <is>
          <t>ÖREBRO LÄN</t>
        </is>
      </c>
      <c r="E444" t="inlineStr">
        <is>
          <t>LINDESBERG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11387-2021</t>
        </is>
      </c>
      <c r="B445" s="1" t="n">
        <v>44263</v>
      </c>
      <c r="C445" s="1" t="n">
        <v>45205</v>
      </c>
      <c r="D445" t="inlineStr">
        <is>
          <t>ÖREBRO LÄN</t>
        </is>
      </c>
      <c r="E445" t="inlineStr">
        <is>
          <t>LINDESBERG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12609-2021</t>
        </is>
      </c>
      <c r="B446" s="1" t="n">
        <v>44267</v>
      </c>
      <c r="C446" s="1" t="n">
        <v>45205</v>
      </c>
      <c r="D446" t="inlineStr">
        <is>
          <t>ÖREBRO LÄN</t>
        </is>
      </c>
      <c r="E446" t="inlineStr">
        <is>
          <t>LINDESBERG</t>
        </is>
      </c>
      <c r="G446" t="n">
        <v>10.9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12562-2021</t>
        </is>
      </c>
      <c r="B447" s="1" t="n">
        <v>44267</v>
      </c>
      <c r="C447" s="1" t="n">
        <v>45205</v>
      </c>
      <c r="D447" t="inlineStr">
        <is>
          <t>ÖREBRO LÄN</t>
        </is>
      </c>
      <c r="E447" t="inlineStr">
        <is>
          <t>LINDESBERG</t>
        </is>
      </c>
      <c r="G447" t="n">
        <v>30.1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12615-2021</t>
        </is>
      </c>
      <c r="B448" s="1" t="n">
        <v>44267</v>
      </c>
      <c r="C448" s="1" t="n">
        <v>45205</v>
      </c>
      <c r="D448" t="inlineStr">
        <is>
          <t>ÖREBRO LÄN</t>
        </is>
      </c>
      <c r="E448" t="inlineStr">
        <is>
          <t>LINDESBERG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12948-2021</t>
        </is>
      </c>
      <c r="B449" s="1" t="n">
        <v>44271</v>
      </c>
      <c r="C449" s="1" t="n">
        <v>45205</v>
      </c>
      <c r="D449" t="inlineStr">
        <is>
          <t>ÖREBRO LÄN</t>
        </is>
      </c>
      <c r="E449" t="inlineStr">
        <is>
          <t>LINDESBERG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13545-2021</t>
        </is>
      </c>
      <c r="B450" s="1" t="n">
        <v>44273</v>
      </c>
      <c r="C450" s="1" t="n">
        <v>45205</v>
      </c>
      <c r="D450" t="inlineStr">
        <is>
          <t>ÖREBRO LÄN</t>
        </is>
      </c>
      <c r="E450" t="inlineStr">
        <is>
          <t>LINDESBERG</t>
        </is>
      </c>
      <c r="G450" t="n">
        <v>5.9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13823-2021</t>
        </is>
      </c>
      <c r="B451" s="1" t="n">
        <v>44276</v>
      </c>
      <c r="C451" s="1" t="n">
        <v>45205</v>
      </c>
      <c r="D451" t="inlineStr">
        <is>
          <t>ÖREBRO LÄN</t>
        </is>
      </c>
      <c r="E451" t="inlineStr">
        <is>
          <t>LINDESBERG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13824-2021</t>
        </is>
      </c>
      <c r="B452" s="1" t="n">
        <v>44276</v>
      </c>
      <c r="C452" s="1" t="n">
        <v>45205</v>
      </c>
      <c r="D452" t="inlineStr">
        <is>
          <t>ÖREBRO LÄN</t>
        </is>
      </c>
      <c r="E452" t="inlineStr">
        <is>
          <t>LINDESBERG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14803-2021</t>
        </is>
      </c>
      <c r="B453" s="1" t="n">
        <v>44280</v>
      </c>
      <c r="C453" s="1" t="n">
        <v>45205</v>
      </c>
      <c r="D453" t="inlineStr">
        <is>
          <t>ÖREBRO LÄN</t>
        </is>
      </c>
      <c r="E453" t="inlineStr">
        <is>
          <t>LINDESBERG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14904-2021</t>
        </is>
      </c>
      <c r="B454" s="1" t="n">
        <v>44281</v>
      </c>
      <c r="C454" s="1" t="n">
        <v>45205</v>
      </c>
      <c r="D454" t="inlineStr">
        <is>
          <t>ÖREBRO LÄN</t>
        </is>
      </c>
      <c r="E454" t="inlineStr">
        <is>
          <t>LINDESBERG</t>
        </is>
      </c>
      <c r="F454" t="inlineStr">
        <is>
          <t>Sveaskog</t>
        </is>
      </c>
      <c r="G454" t="n">
        <v>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17241-2021</t>
        </is>
      </c>
      <c r="B455" s="1" t="n">
        <v>44298</v>
      </c>
      <c r="C455" s="1" t="n">
        <v>45205</v>
      </c>
      <c r="D455" t="inlineStr">
        <is>
          <t>ÖREBRO LÄN</t>
        </is>
      </c>
      <c r="E455" t="inlineStr">
        <is>
          <t>LINDESBERG</t>
        </is>
      </c>
      <c r="G455" t="n">
        <v>8.4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17823-2021</t>
        </is>
      </c>
      <c r="B456" s="1" t="n">
        <v>44300</v>
      </c>
      <c r="C456" s="1" t="n">
        <v>45205</v>
      </c>
      <c r="D456" t="inlineStr">
        <is>
          <t>ÖREBRO LÄN</t>
        </is>
      </c>
      <c r="E456" t="inlineStr">
        <is>
          <t>LINDESBERG</t>
        </is>
      </c>
      <c r="G456" t="n">
        <v>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17827-2021</t>
        </is>
      </c>
      <c r="B457" s="1" t="n">
        <v>44300</v>
      </c>
      <c r="C457" s="1" t="n">
        <v>45205</v>
      </c>
      <c r="D457" t="inlineStr">
        <is>
          <t>ÖREBRO LÄN</t>
        </is>
      </c>
      <c r="E457" t="inlineStr">
        <is>
          <t>LINDESBERG</t>
        </is>
      </c>
      <c r="G457" t="n">
        <v>7.5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17995-2021</t>
        </is>
      </c>
      <c r="B458" s="1" t="n">
        <v>44301</v>
      </c>
      <c r="C458" s="1" t="n">
        <v>45205</v>
      </c>
      <c r="D458" t="inlineStr">
        <is>
          <t>ÖREBRO LÄN</t>
        </is>
      </c>
      <c r="E458" t="inlineStr">
        <is>
          <t>LINDESBERG</t>
        </is>
      </c>
      <c r="F458" t="inlineStr">
        <is>
          <t>Sveaskog</t>
        </is>
      </c>
      <c r="G458" t="n">
        <v>3.2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18402-2021</t>
        </is>
      </c>
      <c r="B459" s="1" t="n">
        <v>44305</v>
      </c>
      <c r="C459" s="1" t="n">
        <v>45205</v>
      </c>
      <c r="D459" t="inlineStr">
        <is>
          <t>ÖREBRO LÄN</t>
        </is>
      </c>
      <c r="E459" t="inlineStr">
        <is>
          <t>LINDESBERG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19026-2021</t>
        </is>
      </c>
      <c r="B460" s="1" t="n">
        <v>44308</v>
      </c>
      <c r="C460" s="1" t="n">
        <v>45205</v>
      </c>
      <c r="D460" t="inlineStr">
        <is>
          <t>ÖREBRO LÄN</t>
        </is>
      </c>
      <c r="E460" t="inlineStr">
        <is>
          <t>LINDESBERG</t>
        </is>
      </c>
      <c r="F460" t="inlineStr">
        <is>
          <t>Sveaskog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21084-2021</t>
        </is>
      </c>
      <c r="B461" s="1" t="n">
        <v>44319</v>
      </c>
      <c r="C461" s="1" t="n">
        <v>45205</v>
      </c>
      <c r="D461" t="inlineStr">
        <is>
          <t>ÖREBRO LÄN</t>
        </is>
      </c>
      <c r="E461" t="inlineStr">
        <is>
          <t>LINDESBERG</t>
        </is>
      </c>
      <c r="G461" t="n">
        <v>3.1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22163-2021</t>
        </is>
      </c>
      <c r="B462" s="1" t="n">
        <v>44325</v>
      </c>
      <c r="C462" s="1" t="n">
        <v>45205</v>
      </c>
      <c r="D462" t="inlineStr">
        <is>
          <t>ÖREBRO LÄN</t>
        </is>
      </c>
      <c r="E462" t="inlineStr">
        <is>
          <t>LINDESBERG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22494-2021</t>
        </is>
      </c>
      <c r="B463" s="1" t="n">
        <v>44326</v>
      </c>
      <c r="C463" s="1" t="n">
        <v>45205</v>
      </c>
      <c r="D463" t="inlineStr">
        <is>
          <t>ÖREBRO LÄN</t>
        </is>
      </c>
      <c r="E463" t="inlineStr">
        <is>
          <t>LINDESBERG</t>
        </is>
      </c>
      <c r="G463" t="n">
        <v>20.2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22605-2021</t>
        </is>
      </c>
      <c r="B464" s="1" t="n">
        <v>44327</v>
      </c>
      <c r="C464" s="1" t="n">
        <v>45205</v>
      </c>
      <c r="D464" t="inlineStr">
        <is>
          <t>ÖREBRO LÄN</t>
        </is>
      </c>
      <c r="E464" t="inlineStr">
        <is>
          <t>LINDESBERG</t>
        </is>
      </c>
      <c r="F464" t="inlineStr">
        <is>
          <t>Kommuner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23159-2021</t>
        </is>
      </c>
      <c r="B465" s="1" t="n">
        <v>44332</v>
      </c>
      <c r="C465" s="1" t="n">
        <v>45205</v>
      </c>
      <c r="D465" t="inlineStr">
        <is>
          <t>ÖREBRO LÄN</t>
        </is>
      </c>
      <c r="E465" t="inlineStr">
        <is>
          <t>LINDESBERG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26619-2021</t>
        </is>
      </c>
      <c r="B466" s="1" t="n">
        <v>44348</v>
      </c>
      <c r="C466" s="1" t="n">
        <v>45205</v>
      </c>
      <c r="D466" t="inlineStr">
        <is>
          <t>ÖREBRO LÄN</t>
        </is>
      </c>
      <c r="E466" t="inlineStr">
        <is>
          <t>LINDESBERG</t>
        </is>
      </c>
      <c r="F466" t="inlineStr">
        <is>
          <t>Naturvårdsverket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26620-2021</t>
        </is>
      </c>
      <c r="B467" s="1" t="n">
        <v>44348</v>
      </c>
      <c r="C467" s="1" t="n">
        <v>45205</v>
      </c>
      <c r="D467" t="inlineStr">
        <is>
          <t>ÖREBRO LÄN</t>
        </is>
      </c>
      <c r="E467" t="inlineStr">
        <is>
          <t>LINDESBERG</t>
        </is>
      </c>
      <c r="F467" t="inlineStr">
        <is>
          <t>Naturvårdsverket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28082-2021</t>
        </is>
      </c>
      <c r="B468" s="1" t="n">
        <v>44355</v>
      </c>
      <c r="C468" s="1" t="n">
        <v>45205</v>
      </c>
      <c r="D468" t="inlineStr">
        <is>
          <t>ÖREBRO LÄN</t>
        </is>
      </c>
      <c r="E468" t="inlineStr">
        <is>
          <t>LINDESBERG</t>
        </is>
      </c>
      <c r="F468" t="inlineStr">
        <is>
          <t>Sveaskog</t>
        </is>
      </c>
      <c r="G468" t="n">
        <v>9.9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28741-2021</t>
        </is>
      </c>
      <c r="B469" s="1" t="n">
        <v>44357</v>
      </c>
      <c r="C469" s="1" t="n">
        <v>45205</v>
      </c>
      <c r="D469" t="inlineStr">
        <is>
          <t>ÖREBRO LÄN</t>
        </is>
      </c>
      <c r="E469" t="inlineStr">
        <is>
          <t>LINDESBERG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29427-2021</t>
        </is>
      </c>
      <c r="B470" s="1" t="n">
        <v>44361</v>
      </c>
      <c r="C470" s="1" t="n">
        <v>45205</v>
      </c>
      <c r="D470" t="inlineStr">
        <is>
          <t>ÖREBRO LÄN</t>
        </is>
      </c>
      <c r="E470" t="inlineStr">
        <is>
          <t>LINDESBERG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30122-2021</t>
        </is>
      </c>
      <c r="B471" s="1" t="n">
        <v>44363</v>
      </c>
      <c r="C471" s="1" t="n">
        <v>45205</v>
      </c>
      <c r="D471" t="inlineStr">
        <is>
          <t>ÖREBRO LÄN</t>
        </is>
      </c>
      <c r="E471" t="inlineStr">
        <is>
          <t>LINDESBERG</t>
        </is>
      </c>
      <c r="G471" t="n">
        <v>3.3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32615-2021</t>
        </is>
      </c>
      <c r="B472" s="1" t="n">
        <v>44375</v>
      </c>
      <c r="C472" s="1" t="n">
        <v>45205</v>
      </c>
      <c r="D472" t="inlineStr">
        <is>
          <t>ÖREBRO LÄN</t>
        </is>
      </c>
      <c r="E472" t="inlineStr">
        <is>
          <t>LINDESBERG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32713-2021</t>
        </is>
      </c>
      <c r="B473" s="1" t="n">
        <v>44375</v>
      </c>
      <c r="C473" s="1" t="n">
        <v>45205</v>
      </c>
      <c r="D473" t="inlineStr">
        <is>
          <t>ÖREBRO LÄN</t>
        </is>
      </c>
      <c r="E473" t="inlineStr">
        <is>
          <t>LINDESBERG</t>
        </is>
      </c>
      <c r="F473" t="inlineStr">
        <is>
          <t>Kommuner</t>
        </is>
      </c>
      <c r="G473" t="n">
        <v>3.9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32788-2021</t>
        </is>
      </c>
      <c r="B474" s="1" t="n">
        <v>44375</v>
      </c>
      <c r="C474" s="1" t="n">
        <v>45205</v>
      </c>
      <c r="D474" t="inlineStr">
        <is>
          <t>ÖREBRO LÄN</t>
        </is>
      </c>
      <c r="E474" t="inlineStr">
        <is>
          <t>LINDESBERG</t>
        </is>
      </c>
      <c r="F474" t="inlineStr">
        <is>
          <t>Sveaskog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32800-2021</t>
        </is>
      </c>
      <c r="B475" s="1" t="n">
        <v>44375</v>
      </c>
      <c r="C475" s="1" t="n">
        <v>45205</v>
      </c>
      <c r="D475" t="inlineStr">
        <is>
          <t>ÖREBRO LÄN</t>
        </is>
      </c>
      <c r="E475" t="inlineStr">
        <is>
          <t>LINDESBERG</t>
        </is>
      </c>
      <c r="F475" t="inlineStr">
        <is>
          <t>Sveaskog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33058-2021</t>
        </is>
      </c>
      <c r="B476" s="1" t="n">
        <v>44375</v>
      </c>
      <c r="C476" s="1" t="n">
        <v>45205</v>
      </c>
      <c r="D476" t="inlineStr">
        <is>
          <t>ÖREBRO LÄN</t>
        </is>
      </c>
      <c r="E476" t="inlineStr">
        <is>
          <t>LINDESBERG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33084-2021</t>
        </is>
      </c>
      <c r="B477" s="1" t="n">
        <v>44376</v>
      </c>
      <c r="C477" s="1" t="n">
        <v>45205</v>
      </c>
      <c r="D477" t="inlineStr">
        <is>
          <t>ÖREBRO LÄN</t>
        </is>
      </c>
      <c r="E477" t="inlineStr">
        <is>
          <t>LINDESBERG</t>
        </is>
      </c>
      <c r="G477" t="n">
        <v>3.1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33309-2021</t>
        </is>
      </c>
      <c r="B478" s="1" t="n">
        <v>44377</v>
      </c>
      <c r="C478" s="1" t="n">
        <v>45205</v>
      </c>
      <c r="D478" t="inlineStr">
        <is>
          <t>ÖREBRO LÄN</t>
        </is>
      </c>
      <c r="E478" t="inlineStr">
        <is>
          <t>LINDESBERG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33419-2021</t>
        </is>
      </c>
      <c r="B479" s="1" t="n">
        <v>44377</v>
      </c>
      <c r="C479" s="1" t="n">
        <v>45205</v>
      </c>
      <c r="D479" t="inlineStr">
        <is>
          <t>ÖREBRO LÄN</t>
        </is>
      </c>
      <c r="E479" t="inlineStr">
        <is>
          <t>LINDESBERG</t>
        </is>
      </c>
      <c r="G479" t="n">
        <v>4.5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33723-2021</t>
        </is>
      </c>
      <c r="B480" s="1" t="n">
        <v>44378</v>
      </c>
      <c r="C480" s="1" t="n">
        <v>45205</v>
      </c>
      <c r="D480" t="inlineStr">
        <is>
          <t>ÖREBRO LÄN</t>
        </is>
      </c>
      <c r="E480" t="inlineStr">
        <is>
          <t>LINDESBERG</t>
        </is>
      </c>
      <c r="G480" t="n">
        <v>3.4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35017-2021</t>
        </is>
      </c>
      <c r="B481" s="1" t="n">
        <v>44383</v>
      </c>
      <c r="C481" s="1" t="n">
        <v>45205</v>
      </c>
      <c r="D481" t="inlineStr">
        <is>
          <t>ÖREBRO LÄN</t>
        </is>
      </c>
      <c r="E481" t="inlineStr">
        <is>
          <t>LINDESBERG</t>
        </is>
      </c>
      <c r="G481" t="n">
        <v>32.5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35739-2021</t>
        </is>
      </c>
      <c r="B482" s="1" t="n">
        <v>44386</v>
      </c>
      <c r="C482" s="1" t="n">
        <v>45205</v>
      </c>
      <c r="D482" t="inlineStr">
        <is>
          <t>ÖREBRO LÄN</t>
        </is>
      </c>
      <c r="E482" t="inlineStr">
        <is>
          <t>LINDESBERG</t>
        </is>
      </c>
      <c r="G482" t="n">
        <v>5.5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35990-2021</t>
        </is>
      </c>
      <c r="B483" s="1" t="n">
        <v>44389</v>
      </c>
      <c r="C483" s="1" t="n">
        <v>45205</v>
      </c>
      <c r="D483" t="inlineStr">
        <is>
          <t>ÖREBRO LÄN</t>
        </is>
      </c>
      <c r="E483" t="inlineStr">
        <is>
          <t>LINDESBERG</t>
        </is>
      </c>
      <c r="F483" t="inlineStr">
        <is>
          <t>Sveaskog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36018-2021</t>
        </is>
      </c>
      <c r="B484" s="1" t="n">
        <v>44389</v>
      </c>
      <c r="C484" s="1" t="n">
        <v>45205</v>
      </c>
      <c r="D484" t="inlineStr">
        <is>
          <t>ÖREBRO LÄN</t>
        </is>
      </c>
      <c r="E484" t="inlineStr">
        <is>
          <t>LINDESBERG</t>
        </is>
      </c>
      <c r="F484" t="inlineStr">
        <is>
          <t>Sveaskog</t>
        </is>
      </c>
      <c r="G484" t="n">
        <v>3.1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36221-2021</t>
        </is>
      </c>
      <c r="B485" s="1" t="n">
        <v>44389</v>
      </c>
      <c r="C485" s="1" t="n">
        <v>45205</v>
      </c>
      <c r="D485" t="inlineStr">
        <is>
          <t>ÖREBRO LÄN</t>
        </is>
      </c>
      <c r="E485" t="inlineStr">
        <is>
          <t>LINDESBERG</t>
        </is>
      </c>
      <c r="G485" t="n">
        <v>5.9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36024-2021</t>
        </is>
      </c>
      <c r="B486" s="1" t="n">
        <v>44389</v>
      </c>
      <c r="C486" s="1" t="n">
        <v>45205</v>
      </c>
      <c r="D486" t="inlineStr">
        <is>
          <t>ÖREBRO LÄN</t>
        </is>
      </c>
      <c r="E486" t="inlineStr">
        <is>
          <t>LINDESBERG</t>
        </is>
      </c>
      <c r="F486" t="inlineStr">
        <is>
          <t>Sveaskog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36170-2021</t>
        </is>
      </c>
      <c r="B487" s="1" t="n">
        <v>44389</v>
      </c>
      <c r="C487" s="1" t="n">
        <v>45205</v>
      </c>
      <c r="D487" t="inlineStr">
        <is>
          <t>ÖREBRO LÄN</t>
        </is>
      </c>
      <c r="E487" t="inlineStr">
        <is>
          <t>LINDESBERG</t>
        </is>
      </c>
      <c r="G487" t="n">
        <v>0.4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36220-2021</t>
        </is>
      </c>
      <c r="B488" s="1" t="n">
        <v>44389</v>
      </c>
      <c r="C488" s="1" t="n">
        <v>45205</v>
      </c>
      <c r="D488" t="inlineStr">
        <is>
          <t>ÖREBRO LÄN</t>
        </is>
      </c>
      <c r="E488" t="inlineStr">
        <is>
          <t>LINDESBERG</t>
        </is>
      </c>
      <c r="G488" t="n">
        <v>8.699999999999999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36001-2021</t>
        </is>
      </c>
      <c r="B489" s="1" t="n">
        <v>44389</v>
      </c>
      <c r="C489" s="1" t="n">
        <v>45205</v>
      </c>
      <c r="D489" t="inlineStr">
        <is>
          <t>ÖREBRO LÄN</t>
        </is>
      </c>
      <c r="E489" t="inlineStr">
        <is>
          <t>LINDESBERG</t>
        </is>
      </c>
      <c r="F489" t="inlineStr">
        <is>
          <t>Sveaskog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36015-2021</t>
        </is>
      </c>
      <c r="B490" s="1" t="n">
        <v>44389</v>
      </c>
      <c r="C490" s="1" t="n">
        <v>45205</v>
      </c>
      <c r="D490" t="inlineStr">
        <is>
          <t>ÖREBRO LÄN</t>
        </is>
      </c>
      <c r="E490" t="inlineStr">
        <is>
          <t>LINDESBERG</t>
        </is>
      </c>
      <c r="F490" t="inlineStr">
        <is>
          <t>Sveaskog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40758-2021</t>
        </is>
      </c>
      <c r="B491" s="1" t="n">
        <v>44420</v>
      </c>
      <c r="C491" s="1" t="n">
        <v>45205</v>
      </c>
      <c r="D491" t="inlineStr">
        <is>
          <t>ÖREBRO LÄN</t>
        </is>
      </c>
      <c r="E491" t="inlineStr">
        <is>
          <t>LINDESBERG</t>
        </is>
      </c>
      <c r="G491" t="n">
        <v>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40666-2021</t>
        </is>
      </c>
      <c r="B492" s="1" t="n">
        <v>44420</v>
      </c>
      <c r="C492" s="1" t="n">
        <v>45205</v>
      </c>
      <c r="D492" t="inlineStr">
        <is>
          <t>ÖREBRO LÄN</t>
        </is>
      </c>
      <c r="E492" t="inlineStr">
        <is>
          <t>LINDESBERG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41577-2021</t>
        </is>
      </c>
      <c r="B493" s="1" t="n">
        <v>44425</v>
      </c>
      <c r="C493" s="1" t="n">
        <v>45205</v>
      </c>
      <c r="D493" t="inlineStr">
        <is>
          <t>ÖREBRO LÄN</t>
        </is>
      </c>
      <c r="E493" t="inlineStr">
        <is>
          <t>LINDESBERG</t>
        </is>
      </c>
      <c r="F493" t="inlineStr">
        <is>
          <t>Sveaskog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41576-2021</t>
        </is>
      </c>
      <c r="B494" s="1" t="n">
        <v>44425</v>
      </c>
      <c r="C494" s="1" t="n">
        <v>45205</v>
      </c>
      <c r="D494" t="inlineStr">
        <is>
          <t>ÖREBRO LÄN</t>
        </is>
      </c>
      <c r="E494" t="inlineStr">
        <is>
          <t>LINDESBERG</t>
        </is>
      </c>
      <c r="F494" t="inlineStr">
        <is>
          <t>Sveaskog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41571-2021</t>
        </is>
      </c>
      <c r="B495" s="1" t="n">
        <v>44425</v>
      </c>
      <c r="C495" s="1" t="n">
        <v>45205</v>
      </c>
      <c r="D495" t="inlineStr">
        <is>
          <t>ÖREBRO LÄN</t>
        </is>
      </c>
      <c r="E495" t="inlineStr">
        <is>
          <t>LINDESBERG</t>
        </is>
      </c>
      <c r="F495" t="inlineStr">
        <is>
          <t>Sveaskog</t>
        </is>
      </c>
      <c r="G495" t="n">
        <v>4.8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43081-2021</t>
        </is>
      </c>
      <c r="B496" s="1" t="n">
        <v>44431</v>
      </c>
      <c r="C496" s="1" t="n">
        <v>45205</v>
      </c>
      <c r="D496" t="inlineStr">
        <is>
          <t>ÖREBRO LÄN</t>
        </is>
      </c>
      <c r="E496" t="inlineStr">
        <is>
          <t>LINDESBERG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43066-2021</t>
        </is>
      </c>
      <c r="B497" s="1" t="n">
        <v>44431</v>
      </c>
      <c r="C497" s="1" t="n">
        <v>45205</v>
      </c>
      <c r="D497" t="inlineStr">
        <is>
          <t>ÖREBRO LÄN</t>
        </is>
      </c>
      <c r="E497" t="inlineStr">
        <is>
          <t>LINDESBERG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43452-2021</t>
        </is>
      </c>
      <c r="B498" s="1" t="n">
        <v>44432</v>
      </c>
      <c r="C498" s="1" t="n">
        <v>45205</v>
      </c>
      <c r="D498" t="inlineStr">
        <is>
          <t>ÖREBRO LÄN</t>
        </is>
      </c>
      <c r="E498" t="inlineStr">
        <is>
          <t>LINDESBERG</t>
        </is>
      </c>
      <c r="F498" t="inlineStr">
        <is>
          <t>Sveaskog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44006-2021</t>
        </is>
      </c>
      <c r="B499" s="1" t="n">
        <v>44434</v>
      </c>
      <c r="C499" s="1" t="n">
        <v>45205</v>
      </c>
      <c r="D499" t="inlineStr">
        <is>
          <t>ÖREBRO LÄN</t>
        </is>
      </c>
      <c r="E499" t="inlineStr">
        <is>
          <t>LINDESBERG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44675-2021</t>
        </is>
      </c>
      <c r="B500" s="1" t="n">
        <v>44438</v>
      </c>
      <c r="C500" s="1" t="n">
        <v>45205</v>
      </c>
      <c r="D500" t="inlineStr">
        <is>
          <t>ÖREBRO LÄN</t>
        </is>
      </c>
      <c r="E500" t="inlineStr">
        <is>
          <t>LINDESBERG</t>
        </is>
      </c>
      <c r="F500" t="inlineStr">
        <is>
          <t>Sveaskog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46593-2021</t>
        </is>
      </c>
      <c r="B501" s="1" t="n">
        <v>44445</v>
      </c>
      <c r="C501" s="1" t="n">
        <v>45205</v>
      </c>
      <c r="D501" t="inlineStr">
        <is>
          <t>ÖREBRO LÄN</t>
        </is>
      </c>
      <c r="E501" t="inlineStr">
        <is>
          <t>LINDESBERG</t>
        </is>
      </c>
      <c r="F501" t="inlineStr">
        <is>
          <t>Sveaskog</t>
        </is>
      </c>
      <c r="G501" t="n">
        <v>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46603-2021</t>
        </is>
      </c>
      <c r="B502" s="1" t="n">
        <v>44445</v>
      </c>
      <c r="C502" s="1" t="n">
        <v>45205</v>
      </c>
      <c r="D502" t="inlineStr">
        <is>
          <t>ÖREBRO LÄN</t>
        </is>
      </c>
      <c r="E502" t="inlineStr">
        <is>
          <t>LINDESBERG</t>
        </is>
      </c>
      <c r="F502" t="inlineStr">
        <is>
          <t>Sveaskog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47044-2021</t>
        </is>
      </c>
      <c r="B503" s="1" t="n">
        <v>44446</v>
      </c>
      <c r="C503" s="1" t="n">
        <v>45205</v>
      </c>
      <c r="D503" t="inlineStr">
        <is>
          <t>ÖREBRO LÄN</t>
        </is>
      </c>
      <c r="E503" t="inlineStr">
        <is>
          <t>LINDESBERG</t>
        </is>
      </c>
      <c r="G503" t="n">
        <v>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47425-2021</t>
        </is>
      </c>
      <c r="B504" s="1" t="n">
        <v>44447</v>
      </c>
      <c r="C504" s="1" t="n">
        <v>45205</v>
      </c>
      <c r="D504" t="inlineStr">
        <is>
          <t>ÖREBRO LÄN</t>
        </is>
      </c>
      <c r="E504" t="inlineStr">
        <is>
          <t>LINDESBERG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47400-2021</t>
        </is>
      </c>
      <c r="B505" s="1" t="n">
        <v>44447</v>
      </c>
      <c r="C505" s="1" t="n">
        <v>45205</v>
      </c>
      <c r="D505" t="inlineStr">
        <is>
          <t>ÖREBRO LÄN</t>
        </is>
      </c>
      <c r="E505" t="inlineStr">
        <is>
          <t>LINDESBERG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48265-2021</t>
        </is>
      </c>
      <c r="B506" s="1" t="n">
        <v>44449</v>
      </c>
      <c r="C506" s="1" t="n">
        <v>45205</v>
      </c>
      <c r="D506" t="inlineStr">
        <is>
          <t>ÖREBRO LÄN</t>
        </is>
      </c>
      <c r="E506" t="inlineStr">
        <is>
          <t>LINDESBERG</t>
        </is>
      </c>
      <c r="G506" t="n">
        <v>23.7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48154-2021</t>
        </is>
      </c>
      <c r="B507" s="1" t="n">
        <v>44449</v>
      </c>
      <c r="C507" s="1" t="n">
        <v>45205</v>
      </c>
      <c r="D507" t="inlineStr">
        <is>
          <t>ÖREBRO LÄN</t>
        </is>
      </c>
      <c r="E507" t="inlineStr">
        <is>
          <t>LINDESBERG</t>
        </is>
      </c>
      <c r="G507" t="n">
        <v>0.4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48363-2021</t>
        </is>
      </c>
      <c r="B508" s="1" t="n">
        <v>44451</v>
      </c>
      <c r="C508" s="1" t="n">
        <v>45205</v>
      </c>
      <c r="D508" t="inlineStr">
        <is>
          <t>ÖREBRO LÄN</t>
        </is>
      </c>
      <c r="E508" t="inlineStr">
        <is>
          <t>LINDESBERG</t>
        </is>
      </c>
      <c r="G508" t="n">
        <v>2.7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48803-2021</t>
        </is>
      </c>
      <c r="B509" s="1" t="n">
        <v>44452</v>
      </c>
      <c r="C509" s="1" t="n">
        <v>45205</v>
      </c>
      <c r="D509" t="inlineStr">
        <is>
          <t>ÖREBRO LÄN</t>
        </is>
      </c>
      <c r="E509" t="inlineStr">
        <is>
          <t>LINDESBERG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48939-2021</t>
        </is>
      </c>
      <c r="B510" s="1" t="n">
        <v>44453</v>
      </c>
      <c r="C510" s="1" t="n">
        <v>45205</v>
      </c>
      <c r="D510" t="inlineStr">
        <is>
          <t>ÖREBRO LÄN</t>
        </is>
      </c>
      <c r="E510" t="inlineStr">
        <is>
          <t>LINDESBERG</t>
        </is>
      </c>
      <c r="G510" t="n">
        <v>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48979-2021</t>
        </is>
      </c>
      <c r="B511" s="1" t="n">
        <v>44453</v>
      </c>
      <c r="C511" s="1" t="n">
        <v>45205</v>
      </c>
      <c r="D511" t="inlineStr">
        <is>
          <t>ÖREBRO LÄN</t>
        </is>
      </c>
      <c r="E511" t="inlineStr">
        <is>
          <t>LINDESBERG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50069-2021</t>
        </is>
      </c>
      <c r="B512" s="1" t="n">
        <v>44456</v>
      </c>
      <c r="C512" s="1" t="n">
        <v>45205</v>
      </c>
      <c r="D512" t="inlineStr">
        <is>
          <t>ÖREBRO LÄN</t>
        </is>
      </c>
      <c r="E512" t="inlineStr">
        <is>
          <t>LINDESBERG</t>
        </is>
      </c>
      <c r="G512" t="n">
        <v>14.5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50225-2021</t>
        </is>
      </c>
      <c r="B513" s="1" t="n">
        <v>44457</v>
      </c>
      <c r="C513" s="1" t="n">
        <v>45205</v>
      </c>
      <c r="D513" t="inlineStr">
        <is>
          <t>ÖREBRO LÄN</t>
        </is>
      </c>
      <c r="E513" t="inlineStr">
        <is>
          <t>LINDESBERG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51122-2021</t>
        </is>
      </c>
      <c r="B514" s="1" t="n">
        <v>44460</v>
      </c>
      <c r="C514" s="1" t="n">
        <v>45205</v>
      </c>
      <c r="D514" t="inlineStr">
        <is>
          <t>ÖREBRO LÄN</t>
        </is>
      </c>
      <c r="E514" t="inlineStr">
        <is>
          <t>LINDESBERG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51045-2021</t>
        </is>
      </c>
      <c r="B515" s="1" t="n">
        <v>44461</v>
      </c>
      <c r="C515" s="1" t="n">
        <v>45205</v>
      </c>
      <c r="D515" t="inlineStr">
        <is>
          <t>ÖREBRO LÄN</t>
        </is>
      </c>
      <c r="E515" t="inlineStr">
        <is>
          <t>LINDESBERG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51468-2021</t>
        </is>
      </c>
      <c r="B516" s="1" t="n">
        <v>44462</v>
      </c>
      <c r="C516" s="1" t="n">
        <v>45205</v>
      </c>
      <c r="D516" t="inlineStr">
        <is>
          <t>ÖREBRO LÄN</t>
        </is>
      </c>
      <c r="E516" t="inlineStr">
        <is>
          <t>LINDESBERG</t>
        </is>
      </c>
      <c r="F516" t="inlineStr">
        <is>
          <t>Kyrkan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52187-2021</t>
        </is>
      </c>
      <c r="B517" s="1" t="n">
        <v>44463</v>
      </c>
      <c r="C517" s="1" t="n">
        <v>45205</v>
      </c>
      <c r="D517" t="inlineStr">
        <is>
          <t>ÖREBRO LÄN</t>
        </is>
      </c>
      <c r="E517" t="inlineStr">
        <is>
          <t>LINDESBERG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56695-2021</t>
        </is>
      </c>
      <c r="B518" s="1" t="n">
        <v>44481</v>
      </c>
      <c r="C518" s="1" t="n">
        <v>45205</v>
      </c>
      <c r="D518" t="inlineStr">
        <is>
          <t>ÖREBRO LÄN</t>
        </is>
      </c>
      <c r="E518" t="inlineStr">
        <is>
          <t>LINDESBERG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57795-2021</t>
        </is>
      </c>
      <c r="B519" s="1" t="n">
        <v>44484</v>
      </c>
      <c r="C519" s="1" t="n">
        <v>45205</v>
      </c>
      <c r="D519" t="inlineStr">
        <is>
          <t>ÖREBRO LÄN</t>
        </is>
      </c>
      <c r="E519" t="inlineStr">
        <is>
          <t>LINDESBERG</t>
        </is>
      </c>
      <c r="G519" t="n">
        <v>39.4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57817-2021</t>
        </is>
      </c>
      <c r="B520" s="1" t="n">
        <v>44484</v>
      </c>
      <c r="C520" s="1" t="n">
        <v>45205</v>
      </c>
      <c r="D520" t="inlineStr">
        <is>
          <t>ÖREBRO LÄN</t>
        </is>
      </c>
      <c r="E520" t="inlineStr">
        <is>
          <t>LINDESBERG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59006-2021</t>
        </is>
      </c>
      <c r="B521" s="1" t="n">
        <v>44490</v>
      </c>
      <c r="C521" s="1" t="n">
        <v>45205</v>
      </c>
      <c r="D521" t="inlineStr">
        <is>
          <t>ÖREBRO LÄN</t>
        </is>
      </c>
      <c r="E521" t="inlineStr">
        <is>
          <t>LINDESBERG</t>
        </is>
      </c>
      <c r="G521" t="n">
        <v>5.6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59182-2021</t>
        </is>
      </c>
      <c r="B522" s="1" t="n">
        <v>44490</v>
      </c>
      <c r="C522" s="1" t="n">
        <v>45205</v>
      </c>
      <c r="D522" t="inlineStr">
        <is>
          <t>ÖREBRO LÄN</t>
        </is>
      </c>
      <c r="E522" t="inlineStr">
        <is>
          <t>LINDESBERG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59655-2021</t>
        </is>
      </c>
      <c r="B523" s="1" t="n">
        <v>44491</v>
      </c>
      <c r="C523" s="1" t="n">
        <v>45205</v>
      </c>
      <c r="D523" t="inlineStr">
        <is>
          <t>ÖREBRO LÄN</t>
        </is>
      </c>
      <c r="E523" t="inlineStr">
        <is>
          <t>LINDESBERG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59671-2021</t>
        </is>
      </c>
      <c r="B524" s="1" t="n">
        <v>44491</v>
      </c>
      <c r="C524" s="1" t="n">
        <v>45205</v>
      </c>
      <c r="D524" t="inlineStr">
        <is>
          <t>ÖREBRO LÄN</t>
        </is>
      </c>
      <c r="E524" t="inlineStr">
        <is>
          <t>LINDESBERG</t>
        </is>
      </c>
      <c r="G524" t="n">
        <v>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59705-2021</t>
        </is>
      </c>
      <c r="B525" s="1" t="n">
        <v>44494</v>
      </c>
      <c r="C525" s="1" t="n">
        <v>45205</v>
      </c>
      <c r="D525" t="inlineStr">
        <is>
          <t>ÖREBRO LÄN</t>
        </is>
      </c>
      <c r="E525" t="inlineStr">
        <is>
          <t>LINDESBERG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60900-2021</t>
        </is>
      </c>
      <c r="B526" s="1" t="n">
        <v>44497</v>
      </c>
      <c r="C526" s="1" t="n">
        <v>45205</v>
      </c>
      <c r="D526" t="inlineStr">
        <is>
          <t>ÖREBRO LÄN</t>
        </is>
      </c>
      <c r="E526" t="inlineStr">
        <is>
          <t>LINDESBERG</t>
        </is>
      </c>
      <c r="G526" t="n">
        <v>7.3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61515-2021</t>
        </is>
      </c>
      <c r="B527" s="1" t="n">
        <v>44501</v>
      </c>
      <c r="C527" s="1" t="n">
        <v>45205</v>
      </c>
      <c r="D527" t="inlineStr">
        <is>
          <t>ÖREBRO LÄN</t>
        </is>
      </c>
      <c r="E527" t="inlineStr">
        <is>
          <t>LINDESBERG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62014-2021</t>
        </is>
      </c>
      <c r="B528" s="1" t="n">
        <v>44502</v>
      </c>
      <c r="C528" s="1" t="n">
        <v>45205</v>
      </c>
      <c r="D528" t="inlineStr">
        <is>
          <t>ÖREBRO LÄN</t>
        </is>
      </c>
      <c r="E528" t="inlineStr">
        <is>
          <t>LINDESBERG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62608-2021</t>
        </is>
      </c>
      <c r="B529" s="1" t="n">
        <v>44503</v>
      </c>
      <c r="C529" s="1" t="n">
        <v>45205</v>
      </c>
      <c r="D529" t="inlineStr">
        <is>
          <t>ÖREBRO LÄN</t>
        </is>
      </c>
      <c r="E529" t="inlineStr">
        <is>
          <t>LINDESBERG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62586-2021</t>
        </is>
      </c>
      <c r="B530" s="1" t="n">
        <v>44503</v>
      </c>
      <c r="C530" s="1" t="n">
        <v>45205</v>
      </c>
      <c r="D530" t="inlineStr">
        <is>
          <t>ÖREBRO LÄN</t>
        </is>
      </c>
      <c r="E530" t="inlineStr">
        <is>
          <t>LINDESBERG</t>
        </is>
      </c>
      <c r="G530" t="n">
        <v>3.9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63071-2021</t>
        </is>
      </c>
      <c r="B531" s="1" t="n">
        <v>44505</v>
      </c>
      <c r="C531" s="1" t="n">
        <v>45205</v>
      </c>
      <c r="D531" t="inlineStr">
        <is>
          <t>ÖREBRO LÄN</t>
        </is>
      </c>
      <c r="E531" t="inlineStr">
        <is>
          <t>LINDESBERG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63285-2021</t>
        </is>
      </c>
      <c r="B532" s="1" t="n">
        <v>44508</v>
      </c>
      <c r="C532" s="1" t="n">
        <v>45205</v>
      </c>
      <c r="D532" t="inlineStr">
        <is>
          <t>ÖREBRO LÄN</t>
        </is>
      </c>
      <c r="E532" t="inlineStr">
        <is>
          <t>LINDESBERG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64427-2021</t>
        </is>
      </c>
      <c r="B533" s="1" t="n">
        <v>44511</v>
      </c>
      <c r="C533" s="1" t="n">
        <v>45205</v>
      </c>
      <c r="D533" t="inlineStr">
        <is>
          <t>ÖREBRO LÄN</t>
        </is>
      </c>
      <c r="E533" t="inlineStr">
        <is>
          <t>LINDESBERG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66079-2021</t>
        </is>
      </c>
      <c r="B534" s="1" t="n">
        <v>44517</v>
      </c>
      <c r="C534" s="1" t="n">
        <v>45205</v>
      </c>
      <c r="D534" t="inlineStr">
        <is>
          <t>ÖREBRO LÄN</t>
        </is>
      </c>
      <c r="E534" t="inlineStr">
        <is>
          <t>LINDESBERG</t>
        </is>
      </c>
      <c r="G534" t="n">
        <v>7.8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67016-2021</t>
        </is>
      </c>
      <c r="B535" s="1" t="n">
        <v>44522</v>
      </c>
      <c r="C535" s="1" t="n">
        <v>45205</v>
      </c>
      <c r="D535" t="inlineStr">
        <is>
          <t>ÖREBRO LÄN</t>
        </is>
      </c>
      <c r="E535" t="inlineStr">
        <is>
          <t>LINDESBERG</t>
        </is>
      </c>
      <c r="G535" t="n">
        <v>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67367-2021</t>
        </is>
      </c>
      <c r="B536" s="1" t="n">
        <v>44523</v>
      </c>
      <c r="C536" s="1" t="n">
        <v>45205</v>
      </c>
      <c r="D536" t="inlineStr">
        <is>
          <t>ÖREBRO LÄN</t>
        </is>
      </c>
      <c r="E536" t="inlineStr">
        <is>
          <t>LINDESBERG</t>
        </is>
      </c>
      <c r="F536" t="inlineStr">
        <is>
          <t>Sveaskog</t>
        </is>
      </c>
      <c r="G536" t="n">
        <v>9.5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68491-2021</t>
        </is>
      </c>
      <c r="B537" s="1" t="n">
        <v>44526</v>
      </c>
      <c r="C537" s="1" t="n">
        <v>45205</v>
      </c>
      <c r="D537" t="inlineStr">
        <is>
          <t>ÖREBRO LÄN</t>
        </is>
      </c>
      <c r="E537" t="inlineStr">
        <is>
          <t>LINDESBERG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69932-2021</t>
        </is>
      </c>
      <c r="B538" s="1" t="n">
        <v>44533</v>
      </c>
      <c r="C538" s="1" t="n">
        <v>45205</v>
      </c>
      <c r="D538" t="inlineStr">
        <is>
          <t>ÖREBRO LÄN</t>
        </is>
      </c>
      <c r="E538" t="inlineStr">
        <is>
          <t>LINDESBERG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70475-2021</t>
        </is>
      </c>
      <c r="B539" s="1" t="n">
        <v>44536</v>
      </c>
      <c r="C539" s="1" t="n">
        <v>45205</v>
      </c>
      <c r="D539" t="inlineStr">
        <is>
          <t>ÖREBRO LÄN</t>
        </is>
      </c>
      <c r="E539" t="inlineStr">
        <is>
          <t>LINDESBERG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70500-2021</t>
        </is>
      </c>
      <c r="B540" s="1" t="n">
        <v>44536</v>
      </c>
      <c r="C540" s="1" t="n">
        <v>45205</v>
      </c>
      <c r="D540" t="inlineStr">
        <is>
          <t>ÖREBRO LÄN</t>
        </is>
      </c>
      <c r="E540" t="inlineStr">
        <is>
          <t>LINDESBERG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71092-2021</t>
        </is>
      </c>
      <c r="B541" s="1" t="n">
        <v>44539</v>
      </c>
      <c r="C541" s="1" t="n">
        <v>45205</v>
      </c>
      <c r="D541" t="inlineStr">
        <is>
          <t>ÖREBRO LÄN</t>
        </is>
      </c>
      <c r="E541" t="inlineStr">
        <is>
          <t>LINDESBERG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72331-2021</t>
        </is>
      </c>
      <c r="B542" s="1" t="n">
        <v>44544</v>
      </c>
      <c r="C542" s="1" t="n">
        <v>45205</v>
      </c>
      <c r="D542" t="inlineStr">
        <is>
          <t>ÖREBRO LÄN</t>
        </is>
      </c>
      <c r="E542" t="inlineStr">
        <is>
          <t>LINDESBERG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72681-2021</t>
        </is>
      </c>
      <c r="B543" s="1" t="n">
        <v>44545</v>
      </c>
      <c r="C543" s="1" t="n">
        <v>45205</v>
      </c>
      <c r="D543" t="inlineStr">
        <is>
          <t>ÖREBRO LÄN</t>
        </is>
      </c>
      <c r="E543" t="inlineStr">
        <is>
          <t>LINDESBERG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73500-2021</t>
        </is>
      </c>
      <c r="B544" s="1" t="n">
        <v>44551</v>
      </c>
      <c r="C544" s="1" t="n">
        <v>45205</v>
      </c>
      <c r="D544" t="inlineStr">
        <is>
          <t>ÖREBRO LÄN</t>
        </is>
      </c>
      <c r="E544" t="inlineStr">
        <is>
          <t>LINDESBERG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195-2022</t>
        </is>
      </c>
      <c r="B545" s="1" t="n">
        <v>44564</v>
      </c>
      <c r="C545" s="1" t="n">
        <v>45205</v>
      </c>
      <c r="D545" t="inlineStr">
        <is>
          <t>ÖREBRO LÄN</t>
        </is>
      </c>
      <c r="E545" t="inlineStr">
        <is>
          <t>LINDESBERG</t>
        </is>
      </c>
      <c r="G545" t="n">
        <v>4.7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484-2022</t>
        </is>
      </c>
      <c r="B546" s="1" t="n">
        <v>44566</v>
      </c>
      <c r="C546" s="1" t="n">
        <v>45205</v>
      </c>
      <c r="D546" t="inlineStr">
        <is>
          <t>ÖREBRO LÄN</t>
        </is>
      </c>
      <c r="E546" t="inlineStr">
        <is>
          <t>LINDESBERG</t>
        </is>
      </c>
      <c r="G546" t="n">
        <v>9.699999999999999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3351-2022</t>
        </is>
      </c>
      <c r="B547" s="1" t="n">
        <v>44585</v>
      </c>
      <c r="C547" s="1" t="n">
        <v>45205</v>
      </c>
      <c r="D547" t="inlineStr">
        <is>
          <t>ÖREBRO LÄN</t>
        </is>
      </c>
      <c r="E547" t="inlineStr">
        <is>
          <t>LINDESBERG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5338-2022</t>
        </is>
      </c>
      <c r="B548" s="1" t="n">
        <v>44594</v>
      </c>
      <c r="C548" s="1" t="n">
        <v>45205</v>
      </c>
      <c r="D548" t="inlineStr">
        <is>
          <t>ÖREBRO LÄN</t>
        </is>
      </c>
      <c r="E548" t="inlineStr">
        <is>
          <t>LINDESBERG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6726-2022</t>
        </is>
      </c>
      <c r="B549" s="1" t="n">
        <v>44602</v>
      </c>
      <c r="C549" s="1" t="n">
        <v>45205</v>
      </c>
      <c r="D549" t="inlineStr">
        <is>
          <t>ÖREBRO LÄN</t>
        </is>
      </c>
      <c r="E549" t="inlineStr">
        <is>
          <t>LINDESBERG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7106-2022</t>
        </is>
      </c>
      <c r="B550" s="1" t="n">
        <v>44603</v>
      </c>
      <c r="C550" s="1" t="n">
        <v>45205</v>
      </c>
      <c r="D550" t="inlineStr">
        <is>
          <t>ÖREBRO LÄN</t>
        </is>
      </c>
      <c r="E550" t="inlineStr">
        <is>
          <t>LINDESBERG</t>
        </is>
      </c>
      <c r="F550" t="inlineStr">
        <is>
          <t>Kyrkan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6958-2022</t>
        </is>
      </c>
      <c r="B551" s="1" t="n">
        <v>44603</v>
      </c>
      <c r="C551" s="1" t="n">
        <v>45205</v>
      </c>
      <c r="D551" t="inlineStr">
        <is>
          <t>ÖREBRO LÄN</t>
        </is>
      </c>
      <c r="E551" t="inlineStr">
        <is>
          <t>LINDESBERG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7859-2022</t>
        </is>
      </c>
      <c r="B552" s="1" t="n">
        <v>44608</v>
      </c>
      <c r="C552" s="1" t="n">
        <v>45205</v>
      </c>
      <c r="D552" t="inlineStr">
        <is>
          <t>ÖREBRO LÄN</t>
        </is>
      </c>
      <c r="E552" t="inlineStr">
        <is>
          <t>LINDESBERG</t>
        </is>
      </c>
      <c r="F552" t="inlineStr">
        <is>
          <t>Kyrkan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8620-2022</t>
        </is>
      </c>
      <c r="B553" s="1" t="n">
        <v>44613</v>
      </c>
      <c r="C553" s="1" t="n">
        <v>45205</v>
      </c>
      <c r="D553" t="inlineStr">
        <is>
          <t>ÖREBRO LÄN</t>
        </is>
      </c>
      <c r="E553" t="inlineStr">
        <is>
          <t>LINDESBERG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8555-2022</t>
        </is>
      </c>
      <c r="B554" s="1" t="n">
        <v>44613</v>
      </c>
      <c r="C554" s="1" t="n">
        <v>45205</v>
      </c>
      <c r="D554" t="inlineStr">
        <is>
          <t>ÖREBRO LÄN</t>
        </is>
      </c>
      <c r="E554" t="inlineStr">
        <is>
          <t>LINDESBERG</t>
        </is>
      </c>
      <c r="G554" t="n">
        <v>8.1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9751-2022</t>
        </is>
      </c>
      <c r="B555" s="1" t="n">
        <v>44618</v>
      </c>
      <c r="C555" s="1" t="n">
        <v>45205</v>
      </c>
      <c r="D555" t="inlineStr">
        <is>
          <t>ÖREBRO LÄN</t>
        </is>
      </c>
      <c r="E555" t="inlineStr">
        <is>
          <t>LINDESBERG</t>
        </is>
      </c>
      <c r="G555" t="n">
        <v>13.9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9772-2022</t>
        </is>
      </c>
      <c r="B556" s="1" t="n">
        <v>44619</v>
      </c>
      <c r="C556" s="1" t="n">
        <v>45205</v>
      </c>
      <c r="D556" t="inlineStr">
        <is>
          <t>ÖREBRO LÄN</t>
        </is>
      </c>
      <c r="E556" t="inlineStr">
        <is>
          <t>LINDESBERG</t>
        </is>
      </c>
      <c r="G556" t="n">
        <v>11.8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10821-2022</t>
        </is>
      </c>
      <c r="B557" s="1" t="n">
        <v>44627</v>
      </c>
      <c r="C557" s="1" t="n">
        <v>45205</v>
      </c>
      <c r="D557" t="inlineStr">
        <is>
          <t>ÖREBRO LÄN</t>
        </is>
      </c>
      <c r="E557" t="inlineStr">
        <is>
          <t>LINDESBERG</t>
        </is>
      </c>
      <c r="G557" t="n">
        <v>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10824-2022</t>
        </is>
      </c>
      <c r="B558" s="1" t="n">
        <v>44627</v>
      </c>
      <c r="C558" s="1" t="n">
        <v>45205</v>
      </c>
      <c r="D558" t="inlineStr">
        <is>
          <t>ÖREBRO LÄN</t>
        </is>
      </c>
      <c r="E558" t="inlineStr">
        <is>
          <t>LINDESBERG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11159-2022</t>
        </is>
      </c>
      <c r="B559" s="1" t="n">
        <v>44629</v>
      </c>
      <c r="C559" s="1" t="n">
        <v>45205</v>
      </c>
      <c r="D559" t="inlineStr">
        <is>
          <t>ÖREBRO LÄN</t>
        </is>
      </c>
      <c r="E559" t="inlineStr">
        <is>
          <t>LINDESBERG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11164-2022</t>
        </is>
      </c>
      <c r="B560" s="1" t="n">
        <v>44629</v>
      </c>
      <c r="C560" s="1" t="n">
        <v>45205</v>
      </c>
      <c r="D560" t="inlineStr">
        <is>
          <t>ÖREBRO LÄN</t>
        </is>
      </c>
      <c r="E560" t="inlineStr">
        <is>
          <t>LINDESBERG</t>
        </is>
      </c>
      <c r="G560" t="n">
        <v>6.7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11271-2022</t>
        </is>
      </c>
      <c r="B561" s="1" t="n">
        <v>44629</v>
      </c>
      <c r="C561" s="1" t="n">
        <v>45205</v>
      </c>
      <c r="D561" t="inlineStr">
        <is>
          <t>ÖREBRO LÄN</t>
        </is>
      </c>
      <c r="E561" t="inlineStr">
        <is>
          <t>LINDESBERG</t>
        </is>
      </c>
      <c r="G561" t="n">
        <v>7.8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11361-2022</t>
        </is>
      </c>
      <c r="B562" s="1" t="n">
        <v>44630</v>
      </c>
      <c r="C562" s="1" t="n">
        <v>45205</v>
      </c>
      <c r="D562" t="inlineStr">
        <is>
          <t>ÖREBRO LÄN</t>
        </is>
      </c>
      <c r="E562" t="inlineStr">
        <is>
          <t>LINDESBERG</t>
        </is>
      </c>
      <c r="G562" t="n">
        <v>2.9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12522-2022</t>
        </is>
      </c>
      <c r="B563" s="1" t="n">
        <v>44638</v>
      </c>
      <c r="C563" s="1" t="n">
        <v>45205</v>
      </c>
      <c r="D563" t="inlineStr">
        <is>
          <t>ÖREBRO LÄN</t>
        </is>
      </c>
      <c r="E563" t="inlineStr">
        <is>
          <t>LINDESBERG</t>
        </is>
      </c>
      <c r="G563" t="n">
        <v>6.2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13677-2022</t>
        </is>
      </c>
      <c r="B564" s="1" t="n">
        <v>44648</v>
      </c>
      <c r="C564" s="1" t="n">
        <v>45205</v>
      </c>
      <c r="D564" t="inlineStr">
        <is>
          <t>ÖREBRO LÄN</t>
        </is>
      </c>
      <c r="E564" t="inlineStr">
        <is>
          <t>LINDESBERG</t>
        </is>
      </c>
      <c r="G564" t="n">
        <v>4.5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16082-2022</t>
        </is>
      </c>
      <c r="B565" s="1" t="n">
        <v>44665</v>
      </c>
      <c r="C565" s="1" t="n">
        <v>45205</v>
      </c>
      <c r="D565" t="inlineStr">
        <is>
          <t>ÖREBRO LÄN</t>
        </is>
      </c>
      <c r="E565" t="inlineStr">
        <is>
          <t>LINDESBERG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16130-2022</t>
        </is>
      </c>
      <c r="B566" s="1" t="n">
        <v>44665</v>
      </c>
      <c r="C566" s="1" t="n">
        <v>45205</v>
      </c>
      <c r="D566" t="inlineStr">
        <is>
          <t>ÖREBRO LÄN</t>
        </is>
      </c>
      <c r="E566" t="inlineStr">
        <is>
          <t>LINDESBERG</t>
        </is>
      </c>
      <c r="G566" t="n">
        <v>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16123-2022</t>
        </is>
      </c>
      <c r="B567" s="1" t="n">
        <v>44665</v>
      </c>
      <c r="C567" s="1" t="n">
        <v>45205</v>
      </c>
      <c r="D567" t="inlineStr">
        <is>
          <t>ÖREBRO LÄN</t>
        </is>
      </c>
      <c r="E567" t="inlineStr">
        <is>
          <t>LINDESBERG</t>
        </is>
      </c>
      <c r="G567" t="n">
        <v>10.6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16079-2022</t>
        </is>
      </c>
      <c r="B568" s="1" t="n">
        <v>44665</v>
      </c>
      <c r="C568" s="1" t="n">
        <v>45205</v>
      </c>
      <c r="D568" t="inlineStr">
        <is>
          <t>ÖREBRO LÄN</t>
        </is>
      </c>
      <c r="E568" t="inlineStr">
        <is>
          <t>LINDESBERG</t>
        </is>
      </c>
      <c r="G568" t="n">
        <v>5.3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16054-2022</t>
        </is>
      </c>
      <c r="B569" s="1" t="n">
        <v>44665</v>
      </c>
      <c r="C569" s="1" t="n">
        <v>45205</v>
      </c>
      <c r="D569" t="inlineStr">
        <is>
          <t>ÖREBRO LÄN</t>
        </is>
      </c>
      <c r="E569" t="inlineStr">
        <is>
          <t>LINDESBERG</t>
        </is>
      </c>
      <c r="G569" t="n">
        <v>6.9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16131-2022</t>
        </is>
      </c>
      <c r="B570" s="1" t="n">
        <v>44665</v>
      </c>
      <c r="C570" s="1" t="n">
        <v>45205</v>
      </c>
      <c r="D570" t="inlineStr">
        <is>
          <t>ÖREBRO LÄN</t>
        </is>
      </c>
      <c r="E570" t="inlineStr">
        <is>
          <t>LINDESBERG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16435-2022</t>
        </is>
      </c>
      <c r="B571" s="1" t="n">
        <v>44671</v>
      </c>
      <c r="C571" s="1" t="n">
        <v>45205</v>
      </c>
      <c r="D571" t="inlineStr">
        <is>
          <t>ÖREBRO LÄN</t>
        </is>
      </c>
      <c r="E571" t="inlineStr">
        <is>
          <t>LINDESBERG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16424-2022</t>
        </is>
      </c>
      <c r="B572" s="1" t="n">
        <v>44671</v>
      </c>
      <c r="C572" s="1" t="n">
        <v>45205</v>
      </c>
      <c r="D572" t="inlineStr">
        <is>
          <t>ÖREBRO LÄN</t>
        </is>
      </c>
      <c r="E572" t="inlineStr">
        <is>
          <t>LINDESBERG</t>
        </is>
      </c>
      <c r="G572" t="n">
        <v>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16600-2022</t>
        </is>
      </c>
      <c r="B573" s="1" t="n">
        <v>44672</v>
      </c>
      <c r="C573" s="1" t="n">
        <v>45205</v>
      </c>
      <c r="D573" t="inlineStr">
        <is>
          <t>ÖREBRO LÄN</t>
        </is>
      </c>
      <c r="E573" t="inlineStr">
        <is>
          <t>LINDESBERG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16749-2022</t>
        </is>
      </c>
      <c r="B574" s="1" t="n">
        <v>44673</v>
      </c>
      <c r="C574" s="1" t="n">
        <v>45205</v>
      </c>
      <c r="D574" t="inlineStr">
        <is>
          <t>ÖREBRO LÄN</t>
        </is>
      </c>
      <c r="E574" t="inlineStr">
        <is>
          <t>LINDESBERG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16865-2022</t>
        </is>
      </c>
      <c r="B575" s="1" t="n">
        <v>44675</v>
      </c>
      <c r="C575" s="1" t="n">
        <v>45205</v>
      </c>
      <c r="D575" t="inlineStr">
        <is>
          <t>ÖREBRO LÄN</t>
        </is>
      </c>
      <c r="E575" t="inlineStr">
        <is>
          <t>LINDESBERG</t>
        </is>
      </c>
      <c r="F575" t="inlineStr">
        <is>
          <t>Kyrkan</t>
        </is>
      </c>
      <c r="G575" t="n">
        <v>5.5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16864-2022</t>
        </is>
      </c>
      <c r="B576" s="1" t="n">
        <v>44675</v>
      </c>
      <c r="C576" s="1" t="n">
        <v>45205</v>
      </c>
      <c r="D576" t="inlineStr">
        <is>
          <t>ÖREBRO LÄN</t>
        </is>
      </c>
      <c r="E576" t="inlineStr">
        <is>
          <t>LINDESBERG</t>
        </is>
      </c>
      <c r="F576" t="inlineStr">
        <is>
          <t>Kyrkan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16939-2022</t>
        </is>
      </c>
      <c r="B577" s="1" t="n">
        <v>44676</v>
      </c>
      <c r="C577" s="1" t="n">
        <v>45205</v>
      </c>
      <c r="D577" t="inlineStr">
        <is>
          <t>ÖREBRO LÄN</t>
        </is>
      </c>
      <c r="E577" t="inlineStr">
        <is>
          <t>LINDESBERG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17563-2022</t>
        </is>
      </c>
      <c r="B578" s="1" t="n">
        <v>44679</v>
      </c>
      <c r="C578" s="1" t="n">
        <v>45205</v>
      </c>
      <c r="D578" t="inlineStr">
        <is>
          <t>ÖREBRO LÄN</t>
        </is>
      </c>
      <c r="E578" t="inlineStr">
        <is>
          <t>LINDESBERG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17895-2022</t>
        </is>
      </c>
      <c r="B579" s="1" t="n">
        <v>44683</v>
      </c>
      <c r="C579" s="1" t="n">
        <v>45205</v>
      </c>
      <c r="D579" t="inlineStr">
        <is>
          <t>ÖREBRO LÄN</t>
        </is>
      </c>
      <c r="E579" t="inlineStr">
        <is>
          <t>LINDESBERG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18171-2022</t>
        </is>
      </c>
      <c r="B580" s="1" t="n">
        <v>44684</v>
      </c>
      <c r="C580" s="1" t="n">
        <v>45205</v>
      </c>
      <c r="D580" t="inlineStr">
        <is>
          <t>ÖREBRO LÄN</t>
        </is>
      </c>
      <c r="E580" t="inlineStr">
        <is>
          <t>LINDESBERG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18210-2022</t>
        </is>
      </c>
      <c r="B581" s="1" t="n">
        <v>44685</v>
      </c>
      <c r="C581" s="1" t="n">
        <v>45205</v>
      </c>
      <c r="D581" t="inlineStr">
        <is>
          <t>ÖREBRO LÄN</t>
        </is>
      </c>
      <c r="E581" t="inlineStr">
        <is>
          <t>LINDESBERG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18425-2022</t>
        </is>
      </c>
      <c r="B582" s="1" t="n">
        <v>44686</v>
      </c>
      <c r="C582" s="1" t="n">
        <v>45205</v>
      </c>
      <c r="D582" t="inlineStr">
        <is>
          <t>ÖREBRO LÄN</t>
        </is>
      </c>
      <c r="E582" t="inlineStr">
        <is>
          <t>LINDESBERG</t>
        </is>
      </c>
      <c r="G582" t="n">
        <v>4.1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18830-2022</t>
        </is>
      </c>
      <c r="B583" s="1" t="n">
        <v>44690</v>
      </c>
      <c r="C583" s="1" t="n">
        <v>45205</v>
      </c>
      <c r="D583" t="inlineStr">
        <is>
          <t>ÖREBRO LÄN</t>
        </is>
      </c>
      <c r="E583" t="inlineStr">
        <is>
          <t>LINDESBERG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19029-2022</t>
        </is>
      </c>
      <c r="B584" s="1" t="n">
        <v>44691</v>
      </c>
      <c r="C584" s="1" t="n">
        <v>45205</v>
      </c>
      <c r="D584" t="inlineStr">
        <is>
          <t>ÖREBRO LÄN</t>
        </is>
      </c>
      <c r="E584" t="inlineStr">
        <is>
          <t>LINDESBERG</t>
        </is>
      </c>
      <c r="G584" t="n">
        <v>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19057-2022</t>
        </is>
      </c>
      <c r="B585" s="1" t="n">
        <v>44691</v>
      </c>
      <c r="C585" s="1" t="n">
        <v>45205</v>
      </c>
      <c r="D585" t="inlineStr">
        <is>
          <t>ÖREBRO LÄN</t>
        </is>
      </c>
      <c r="E585" t="inlineStr">
        <is>
          <t>LINDESBERG</t>
        </is>
      </c>
      <c r="G585" t="n">
        <v>2.1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19028-2022</t>
        </is>
      </c>
      <c r="B586" s="1" t="n">
        <v>44691</v>
      </c>
      <c r="C586" s="1" t="n">
        <v>45205</v>
      </c>
      <c r="D586" t="inlineStr">
        <is>
          <t>ÖREBRO LÄN</t>
        </is>
      </c>
      <c r="E586" t="inlineStr">
        <is>
          <t>LINDESBERG</t>
        </is>
      </c>
      <c r="G586" t="n">
        <v>2.6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19032-2022</t>
        </is>
      </c>
      <c r="B587" s="1" t="n">
        <v>44691</v>
      </c>
      <c r="C587" s="1" t="n">
        <v>45205</v>
      </c>
      <c r="D587" t="inlineStr">
        <is>
          <t>ÖREBRO LÄN</t>
        </is>
      </c>
      <c r="E587" t="inlineStr">
        <is>
          <t>LINDESBERG</t>
        </is>
      </c>
      <c r="G587" t="n">
        <v>10.2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20011-2022</t>
        </is>
      </c>
      <c r="B588" s="1" t="n">
        <v>44697</v>
      </c>
      <c r="C588" s="1" t="n">
        <v>45205</v>
      </c>
      <c r="D588" t="inlineStr">
        <is>
          <t>ÖREBRO LÄN</t>
        </is>
      </c>
      <c r="E588" t="inlineStr">
        <is>
          <t>LINDESBERG</t>
        </is>
      </c>
      <c r="F588" t="inlineStr">
        <is>
          <t>Sveaskog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20934-2022</t>
        </is>
      </c>
      <c r="B589" s="1" t="n">
        <v>44701</v>
      </c>
      <c r="C589" s="1" t="n">
        <v>45205</v>
      </c>
      <c r="D589" t="inlineStr">
        <is>
          <t>ÖREBRO LÄN</t>
        </is>
      </c>
      <c r="E589" t="inlineStr">
        <is>
          <t>LINDESBERG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20930-2022</t>
        </is>
      </c>
      <c r="B590" s="1" t="n">
        <v>44701</v>
      </c>
      <c r="C590" s="1" t="n">
        <v>45205</v>
      </c>
      <c r="D590" t="inlineStr">
        <is>
          <t>ÖREBRO LÄN</t>
        </is>
      </c>
      <c r="E590" t="inlineStr">
        <is>
          <t>LINDESBERG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22738-2022</t>
        </is>
      </c>
      <c r="B591" s="1" t="n">
        <v>44714</v>
      </c>
      <c r="C591" s="1" t="n">
        <v>45205</v>
      </c>
      <c r="D591" t="inlineStr">
        <is>
          <t>ÖREBRO LÄN</t>
        </is>
      </c>
      <c r="E591" t="inlineStr">
        <is>
          <t>LINDESBERG</t>
        </is>
      </c>
      <c r="G591" t="n">
        <v>2.4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24758-2022</t>
        </is>
      </c>
      <c r="B592" s="1" t="n">
        <v>44728</v>
      </c>
      <c r="C592" s="1" t="n">
        <v>45205</v>
      </c>
      <c r="D592" t="inlineStr">
        <is>
          <t>ÖREBRO LÄN</t>
        </is>
      </c>
      <c r="E592" t="inlineStr">
        <is>
          <t>LINDESBERG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24916-2022</t>
        </is>
      </c>
      <c r="B593" s="1" t="n">
        <v>44728</v>
      </c>
      <c r="C593" s="1" t="n">
        <v>45205</v>
      </c>
      <c r="D593" t="inlineStr">
        <is>
          <t>ÖREBRO LÄN</t>
        </is>
      </c>
      <c r="E593" t="inlineStr">
        <is>
          <t>LINDESBERG</t>
        </is>
      </c>
      <c r="G593" t="n">
        <v>8.1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27360-2022</t>
        </is>
      </c>
      <c r="B594" s="1" t="n">
        <v>44742</v>
      </c>
      <c r="C594" s="1" t="n">
        <v>45205</v>
      </c>
      <c r="D594" t="inlineStr">
        <is>
          <t>ÖREBRO LÄN</t>
        </is>
      </c>
      <c r="E594" t="inlineStr">
        <is>
          <t>LINDESBERG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29350-2022</t>
        </is>
      </c>
      <c r="B595" s="1" t="n">
        <v>44753</v>
      </c>
      <c r="C595" s="1" t="n">
        <v>45205</v>
      </c>
      <c r="D595" t="inlineStr">
        <is>
          <t>ÖREBRO LÄN</t>
        </is>
      </c>
      <c r="E595" t="inlineStr">
        <is>
          <t>LINDESBERG</t>
        </is>
      </c>
      <c r="G595" t="n">
        <v>7.7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29623-2022</t>
        </is>
      </c>
      <c r="B596" s="1" t="n">
        <v>44754</v>
      </c>
      <c r="C596" s="1" t="n">
        <v>45205</v>
      </c>
      <c r="D596" t="inlineStr">
        <is>
          <t>ÖREBRO LÄN</t>
        </is>
      </c>
      <c r="E596" t="inlineStr">
        <is>
          <t>LINDESBERG</t>
        </is>
      </c>
      <c r="G596" t="n">
        <v>2.4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31950-2022</t>
        </is>
      </c>
      <c r="B597" s="1" t="n">
        <v>44777</v>
      </c>
      <c r="C597" s="1" t="n">
        <v>45205</v>
      </c>
      <c r="D597" t="inlineStr">
        <is>
          <t>ÖREBRO LÄN</t>
        </is>
      </c>
      <c r="E597" t="inlineStr">
        <is>
          <t>LINDESBERG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32907-2022</t>
        </is>
      </c>
      <c r="B598" s="1" t="n">
        <v>44784</v>
      </c>
      <c r="C598" s="1" t="n">
        <v>45205</v>
      </c>
      <c r="D598" t="inlineStr">
        <is>
          <t>ÖREBRO LÄN</t>
        </is>
      </c>
      <c r="E598" t="inlineStr">
        <is>
          <t>LINDESBERG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33581-2022</t>
        </is>
      </c>
      <c r="B599" s="1" t="n">
        <v>44789</v>
      </c>
      <c r="C599" s="1" t="n">
        <v>45205</v>
      </c>
      <c r="D599" t="inlineStr">
        <is>
          <t>ÖREBRO LÄN</t>
        </is>
      </c>
      <c r="E599" t="inlineStr">
        <is>
          <t>LINDESBERG</t>
        </is>
      </c>
      <c r="G599" t="n">
        <v>14.4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33540-2022</t>
        </is>
      </c>
      <c r="B600" s="1" t="n">
        <v>44789</v>
      </c>
      <c r="C600" s="1" t="n">
        <v>45205</v>
      </c>
      <c r="D600" t="inlineStr">
        <is>
          <t>ÖREBRO LÄN</t>
        </is>
      </c>
      <c r="E600" t="inlineStr">
        <is>
          <t>LINDESBERG</t>
        </is>
      </c>
      <c r="G600" t="n">
        <v>5.1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33576-2022</t>
        </is>
      </c>
      <c r="B601" s="1" t="n">
        <v>44789</v>
      </c>
      <c r="C601" s="1" t="n">
        <v>45205</v>
      </c>
      <c r="D601" t="inlineStr">
        <is>
          <t>ÖREBRO LÄN</t>
        </is>
      </c>
      <c r="E601" t="inlineStr">
        <is>
          <t>LINDESBERG</t>
        </is>
      </c>
      <c r="G601" t="n">
        <v>11.6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33760-2022</t>
        </is>
      </c>
      <c r="B602" s="1" t="n">
        <v>44790</v>
      </c>
      <c r="C602" s="1" t="n">
        <v>45205</v>
      </c>
      <c r="D602" t="inlineStr">
        <is>
          <t>ÖREBRO LÄN</t>
        </is>
      </c>
      <c r="E602" t="inlineStr">
        <is>
          <t>LINDESBERG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34093-2022</t>
        </is>
      </c>
      <c r="B603" s="1" t="n">
        <v>44791</v>
      </c>
      <c r="C603" s="1" t="n">
        <v>45205</v>
      </c>
      <c r="D603" t="inlineStr">
        <is>
          <t>ÖREBRO LÄN</t>
        </is>
      </c>
      <c r="E603" t="inlineStr">
        <is>
          <t>LINDESBERG</t>
        </is>
      </c>
      <c r="G603" t="n">
        <v>3.3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34833-2022</t>
        </is>
      </c>
      <c r="B604" s="1" t="n">
        <v>44796</v>
      </c>
      <c r="C604" s="1" t="n">
        <v>45205</v>
      </c>
      <c r="D604" t="inlineStr">
        <is>
          <t>ÖREBRO LÄN</t>
        </is>
      </c>
      <c r="E604" t="inlineStr">
        <is>
          <t>LINDESBERG</t>
        </is>
      </c>
      <c r="G604" t="n">
        <v>4.9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37006-2022</t>
        </is>
      </c>
      <c r="B605" s="1" t="n">
        <v>44806</v>
      </c>
      <c r="C605" s="1" t="n">
        <v>45205</v>
      </c>
      <c r="D605" t="inlineStr">
        <is>
          <t>ÖREBRO LÄN</t>
        </is>
      </c>
      <c r="E605" t="inlineStr">
        <is>
          <t>LINDESBERG</t>
        </is>
      </c>
      <c r="G605" t="n">
        <v>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37671-2022</t>
        </is>
      </c>
      <c r="B606" s="1" t="n">
        <v>44810</v>
      </c>
      <c r="C606" s="1" t="n">
        <v>45205</v>
      </c>
      <c r="D606" t="inlineStr">
        <is>
          <t>ÖREBRO LÄN</t>
        </is>
      </c>
      <c r="E606" t="inlineStr">
        <is>
          <t>LINDESBERG</t>
        </is>
      </c>
      <c r="G606" t="n">
        <v>8.6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39773-2022</t>
        </is>
      </c>
      <c r="B607" s="1" t="n">
        <v>44819</v>
      </c>
      <c r="C607" s="1" t="n">
        <v>45205</v>
      </c>
      <c r="D607" t="inlineStr">
        <is>
          <t>ÖREBRO LÄN</t>
        </is>
      </c>
      <c r="E607" t="inlineStr">
        <is>
          <t>LINDESBERG</t>
        </is>
      </c>
      <c r="G607" t="n">
        <v>0.3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40755-2022</t>
        </is>
      </c>
      <c r="B608" s="1" t="n">
        <v>44820</v>
      </c>
      <c r="C608" s="1" t="n">
        <v>45205</v>
      </c>
      <c r="D608" t="inlineStr">
        <is>
          <t>ÖREBRO LÄN</t>
        </is>
      </c>
      <c r="E608" t="inlineStr">
        <is>
          <t>LINDESBERG</t>
        </is>
      </c>
      <c r="G608" t="n">
        <v>3.8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40306-2022</t>
        </is>
      </c>
      <c r="B609" s="1" t="n">
        <v>44822</v>
      </c>
      <c r="C609" s="1" t="n">
        <v>45205</v>
      </c>
      <c r="D609" t="inlineStr">
        <is>
          <t>ÖREBRO LÄN</t>
        </is>
      </c>
      <c r="E609" t="inlineStr">
        <is>
          <t>LINDESBERG</t>
        </is>
      </c>
      <c r="G609" t="n">
        <v>11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40954-2022</t>
        </is>
      </c>
      <c r="B610" s="1" t="n">
        <v>44825</v>
      </c>
      <c r="C610" s="1" t="n">
        <v>45205</v>
      </c>
      <c r="D610" t="inlineStr">
        <is>
          <t>ÖREBRO LÄN</t>
        </is>
      </c>
      <c r="E610" t="inlineStr">
        <is>
          <t>LINDESBERG</t>
        </is>
      </c>
      <c r="F610" t="inlineStr">
        <is>
          <t>Kyrkan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43046-2022</t>
        </is>
      </c>
      <c r="B611" s="1" t="n">
        <v>44833</v>
      </c>
      <c r="C611" s="1" t="n">
        <v>45205</v>
      </c>
      <c r="D611" t="inlineStr">
        <is>
          <t>ÖREBRO LÄN</t>
        </is>
      </c>
      <c r="E611" t="inlineStr">
        <is>
          <t>LINDESBERG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43486-2022</t>
        </is>
      </c>
      <c r="B612" s="1" t="n">
        <v>44837</v>
      </c>
      <c r="C612" s="1" t="n">
        <v>45205</v>
      </c>
      <c r="D612" t="inlineStr">
        <is>
          <t>ÖREBRO LÄN</t>
        </is>
      </c>
      <c r="E612" t="inlineStr">
        <is>
          <t>LINDESBERG</t>
        </is>
      </c>
      <c r="F612" t="inlineStr">
        <is>
          <t>Sveaskog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44972-2022</t>
        </is>
      </c>
      <c r="B613" s="1" t="n">
        <v>44841</v>
      </c>
      <c r="C613" s="1" t="n">
        <v>45205</v>
      </c>
      <c r="D613" t="inlineStr">
        <is>
          <t>ÖREBRO LÄN</t>
        </is>
      </c>
      <c r="E613" t="inlineStr">
        <is>
          <t>LINDESBERG</t>
        </is>
      </c>
      <c r="G613" t="n">
        <v>2.5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45062-2022</t>
        </is>
      </c>
      <c r="B614" s="1" t="n">
        <v>44841</v>
      </c>
      <c r="C614" s="1" t="n">
        <v>45205</v>
      </c>
      <c r="D614" t="inlineStr">
        <is>
          <t>ÖREBRO LÄN</t>
        </is>
      </c>
      <c r="E614" t="inlineStr">
        <is>
          <t>LINDESBERG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46219-2022</t>
        </is>
      </c>
      <c r="B615" s="1" t="n">
        <v>44846</v>
      </c>
      <c r="C615" s="1" t="n">
        <v>45205</v>
      </c>
      <c r="D615" t="inlineStr">
        <is>
          <t>ÖREBRO LÄN</t>
        </is>
      </c>
      <c r="E615" t="inlineStr">
        <is>
          <t>LINDESBERG</t>
        </is>
      </c>
      <c r="G615" t="n">
        <v>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49055-2022</t>
        </is>
      </c>
      <c r="B616" s="1" t="n">
        <v>44860</v>
      </c>
      <c r="C616" s="1" t="n">
        <v>45205</v>
      </c>
      <c r="D616" t="inlineStr">
        <is>
          <t>ÖREBRO LÄN</t>
        </is>
      </c>
      <c r="E616" t="inlineStr">
        <is>
          <t>LINDESBERG</t>
        </is>
      </c>
      <c r="F616" t="inlineStr">
        <is>
          <t>Sveaskog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50173-2022</t>
        </is>
      </c>
      <c r="B617" s="1" t="n">
        <v>44860</v>
      </c>
      <c r="C617" s="1" t="n">
        <v>45205</v>
      </c>
      <c r="D617" t="inlineStr">
        <is>
          <t>ÖREBRO LÄN</t>
        </is>
      </c>
      <c r="E617" t="inlineStr">
        <is>
          <t>LINDESBERG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49050-2022</t>
        </is>
      </c>
      <c r="B618" s="1" t="n">
        <v>44860</v>
      </c>
      <c r="C618" s="1" t="n">
        <v>45205</v>
      </c>
      <c r="D618" t="inlineStr">
        <is>
          <t>ÖREBRO LÄN</t>
        </is>
      </c>
      <c r="E618" t="inlineStr">
        <is>
          <t>LINDESBERG</t>
        </is>
      </c>
      <c r="F618" t="inlineStr">
        <is>
          <t>Sveaskog</t>
        </is>
      </c>
      <c r="G618" t="n">
        <v>3.3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49743-2022</t>
        </is>
      </c>
      <c r="B619" s="1" t="n">
        <v>44862</v>
      </c>
      <c r="C619" s="1" t="n">
        <v>45205</v>
      </c>
      <c r="D619" t="inlineStr">
        <is>
          <t>ÖREBRO LÄN</t>
        </is>
      </c>
      <c r="E619" t="inlineStr">
        <is>
          <t>LINDESBERG</t>
        </is>
      </c>
      <c r="F619" t="inlineStr">
        <is>
          <t>Sveaskog</t>
        </is>
      </c>
      <c r="G619" t="n">
        <v>3.5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49745-2022</t>
        </is>
      </c>
      <c r="B620" s="1" t="n">
        <v>44862</v>
      </c>
      <c r="C620" s="1" t="n">
        <v>45205</v>
      </c>
      <c r="D620" t="inlineStr">
        <is>
          <t>ÖREBRO LÄN</t>
        </is>
      </c>
      <c r="E620" t="inlineStr">
        <is>
          <t>LINDESBERG</t>
        </is>
      </c>
      <c r="F620" t="inlineStr">
        <is>
          <t>Sveaskog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51970-2022</t>
        </is>
      </c>
      <c r="B621" s="1" t="n">
        <v>44872</v>
      </c>
      <c r="C621" s="1" t="n">
        <v>45205</v>
      </c>
      <c r="D621" t="inlineStr">
        <is>
          <t>ÖREBRO LÄN</t>
        </is>
      </c>
      <c r="E621" t="inlineStr">
        <is>
          <t>LINDESBERG</t>
        </is>
      </c>
      <c r="G621" t="n">
        <v>0.2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54705-2022</t>
        </is>
      </c>
      <c r="B622" s="1" t="n">
        <v>44883</v>
      </c>
      <c r="C622" s="1" t="n">
        <v>45205</v>
      </c>
      <c r="D622" t="inlineStr">
        <is>
          <t>ÖREBRO LÄN</t>
        </is>
      </c>
      <c r="E622" t="inlineStr">
        <is>
          <t>LINDESBERG</t>
        </is>
      </c>
      <c r="G622" t="n">
        <v>8.800000000000001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54696-2022</t>
        </is>
      </c>
      <c r="B623" s="1" t="n">
        <v>44883</v>
      </c>
      <c r="C623" s="1" t="n">
        <v>45205</v>
      </c>
      <c r="D623" t="inlineStr">
        <is>
          <t>ÖREBRO LÄN</t>
        </is>
      </c>
      <c r="E623" t="inlineStr">
        <is>
          <t>LINDESBERG</t>
        </is>
      </c>
      <c r="G623" t="n">
        <v>4.2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56045-2022</t>
        </is>
      </c>
      <c r="B624" s="1" t="n">
        <v>44889</v>
      </c>
      <c r="C624" s="1" t="n">
        <v>45205</v>
      </c>
      <c r="D624" t="inlineStr">
        <is>
          <t>ÖREBRO LÄN</t>
        </is>
      </c>
      <c r="E624" t="inlineStr">
        <is>
          <t>LINDESBERG</t>
        </is>
      </c>
      <c r="G624" t="n">
        <v>6.7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56541-2022</t>
        </is>
      </c>
      <c r="B625" s="1" t="n">
        <v>44893</v>
      </c>
      <c r="C625" s="1" t="n">
        <v>45205</v>
      </c>
      <c r="D625" t="inlineStr">
        <is>
          <t>ÖREBRO LÄN</t>
        </is>
      </c>
      <c r="E625" t="inlineStr">
        <is>
          <t>LINDESBERG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56948-2022</t>
        </is>
      </c>
      <c r="B626" s="1" t="n">
        <v>44894</v>
      </c>
      <c r="C626" s="1" t="n">
        <v>45205</v>
      </c>
      <c r="D626" t="inlineStr">
        <is>
          <t>ÖREBRO LÄN</t>
        </is>
      </c>
      <c r="E626" t="inlineStr">
        <is>
          <t>LINDESBERG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57069-2022</t>
        </is>
      </c>
      <c r="B627" s="1" t="n">
        <v>44895</v>
      </c>
      <c r="C627" s="1" t="n">
        <v>45205</v>
      </c>
      <c r="D627" t="inlineStr">
        <is>
          <t>ÖREBRO LÄN</t>
        </is>
      </c>
      <c r="E627" t="inlineStr">
        <is>
          <t>LINDESBERG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58136-2022</t>
        </is>
      </c>
      <c r="B628" s="1" t="n">
        <v>44900</v>
      </c>
      <c r="C628" s="1" t="n">
        <v>45205</v>
      </c>
      <c r="D628" t="inlineStr">
        <is>
          <t>ÖREBRO LÄN</t>
        </is>
      </c>
      <c r="E628" t="inlineStr">
        <is>
          <t>LINDESBERG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60105-2022</t>
        </is>
      </c>
      <c r="B629" s="1" t="n">
        <v>44902</v>
      </c>
      <c r="C629" s="1" t="n">
        <v>45205</v>
      </c>
      <c r="D629" t="inlineStr">
        <is>
          <t>ÖREBRO LÄN</t>
        </is>
      </c>
      <c r="E629" t="inlineStr">
        <is>
          <t>LINDESBERG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60120-2022</t>
        </is>
      </c>
      <c r="B630" s="1" t="n">
        <v>44902</v>
      </c>
      <c r="C630" s="1" t="n">
        <v>45205</v>
      </c>
      <c r="D630" t="inlineStr">
        <is>
          <t>ÖREBRO LÄN</t>
        </is>
      </c>
      <c r="E630" t="inlineStr">
        <is>
          <t>LINDESBERG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58662-2022</t>
        </is>
      </c>
      <c r="B631" s="1" t="n">
        <v>44902</v>
      </c>
      <c r="C631" s="1" t="n">
        <v>45205</v>
      </c>
      <c r="D631" t="inlineStr">
        <is>
          <t>ÖREBRO LÄN</t>
        </is>
      </c>
      <c r="E631" t="inlineStr">
        <is>
          <t>LINDESBERG</t>
        </is>
      </c>
      <c r="F631" t="inlineStr">
        <is>
          <t>Sveaskog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58666-2022</t>
        </is>
      </c>
      <c r="B632" s="1" t="n">
        <v>44902</v>
      </c>
      <c r="C632" s="1" t="n">
        <v>45205</v>
      </c>
      <c r="D632" t="inlineStr">
        <is>
          <t>ÖREBRO LÄN</t>
        </is>
      </c>
      <c r="E632" t="inlineStr">
        <is>
          <t>LINDESBERG</t>
        </is>
      </c>
      <c r="F632" t="inlineStr">
        <is>
          <t>Sveaskog</t>
        </is>
      </c>
      <c r="G632" t="n">
        <v>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60115-2022</t>
        </is>
      </c>
      <c r="B633" s="1" t="n">
        <v>44902</v>
      </c>
      <c r="C633" s="1" t="n">
        <v>45205</v>
      </c>
      <c r="D633" t="inlineStr">
        <is>
          <t>ÖREBRO LÄN</t>
        </is>
      </c>
      <c r="E633" t="inlineStr">
        <is>
          <t>LINDESBERG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59113-2022</t>
        </is>
      </c>
      <c r="B634" s="1" t="n">
        <v>44904</v>
      </c>
      <c r="C634" s="1" t="n">
        <v>45205</v>
      </c>
      <c r="D634" t="inlineStr">
        <is>
          <t>ÖREBRO LÄN</t>
        </is>
      </c>
      <c r="E634" t="inlineStr">
        <is>
          <t>LINDESBERG</t>
        </is>
      </c>
      <c r="G634" t="n">
        <v>6.8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61222-2022</t>
        </is>
      </c>
      <c r="B635" s="1" t="n">
        <v>44909</v>
      </c>
      <c r="C635" s="1" t="n">
        <v>45205</v>
      </c>
      <c r="D635" t="inlineStr">
        <is>
          <t>ÖREBRO LÄN</t>
        </is>
      </c>
      <c r="E635" t="inlineStr">
        <is>
          <t>LINDESBERG</t>
        </is>
      </c>
      <c r="G635" t="n">
        <v>8.199999999999999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60503-2022</t>
        </is>
      </c>
      <c r="B636" s="1" t="n">
        <v>44911</v>
      </c>
      <c r="C636" s="1" t="n">
        <v>45205</v>
      </c>
      <c r="D636" t="inlineStr">
        <is>
          <t>ÖREBRO LÄN</t>
        </is>
      </c>
      <c r="E636" t="inlineStr">
        <is>
          <t>LINDESBERG</t>
        </is>
      </c>
      <c r="G636" t="n">
        <v>1.6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61405-2022</t>
        </is>
      </c>
      <c r="B637" s="1" t="n">
        <v>44916</v>
      </c>
      <c r="C637" s="1" t="n">
        <v>45205</v>
      </c>
      <c r="D637" t="inlineStr">
        <is>
          <t>ÖREBRO LÄN</t>
        </is>
      </c>
      <c r="E637" t="inlineStr">
        <is>
          <t>LINDESBERG</t>
        </is>
      </c>
      <c r="G637" t="n">
        <v>4.4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62433-2022</t>
        </is>
      </c>
      <c r="B638" s="1" t="n">
        <v>44924</v>
      </c>
      <c r="C638" s="1" t="n">
        <v>45205</v>
      </c>
      <c r="D638" t="inlineStr">
        <is>
          <t>ÖREBRO LÄN</t>
        </is>
      </c>
      <c r="E638" t="inlineStr">
        <is>
          <t>LINDESBERG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4-2023</t>
        </is>
      </c>
      <c r="B639" s="1" t="n">
        <v>44927</v>
      </c>
      <c r="C639" s="1" t="n">
        <v>45205</v>
      </c>
      <c r="D639" t="inlineStr">
        <is>
          <t>ÖREBRO LÄN</t>
        </is>
      </c>
      <c r="E639" t="inlineStr">
        <is>
          <t>LINDESBERG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265-2023</t>
        </is>
      </c>
      <c r="B640" s="1" t="n">
        <v>44928</v>
      </c>
      <c r="C640" s="1" t="n">
        <v>45205</v>
      </c>
      <c r="D640" t="inlineStr">
        <is>
          <t>ÖREBRO LÄN</t>
        </is>
      </c>
      <c r="E640" t="inlineStr">
        <is>
          <t>LINDESBERG</t>
        </is>
      </c>
      <c r="G640" t="n">
        <v>2.4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2975-2023</t>
        </is>
      </c>
      <c r="B641" s="1" t="n">
        <v>44945</v>
      </c>
      <c r="C641" s="1" t="n">
        <v>45205</v>
      </c>
      <c r="D641" t="inlineStr">
        <is>
          <t>ÖREBRO LÄN</t>
        </is>
      </c>
      <c r="E641" t="inlineStr">
        <is>
          <t>LINDESBERG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3097-2023</t>
        </is>
      </c>
      <c r="B642" s="1" t="n">
        <v>44945</v>
      </c>
      <c r="C642" s="1" t="n">
        <v>45205</v>
      </c>
      <c r="D642" t="inlineStr">
        <is>
          <t>ÖREBRO LÄN</t>
        </is>
      </c>
      <c r="E642" t="inlineStr">
        <is>
          <t>LINDESBERG</t>
        </is>
      </c>
      <c r="G642" t="n">
        <v>1.6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3233-2023</t>
        </is>
      </c>
      <c r="B643" s="1" t="n">
        <v>44946</v>
      </c>
      <c r="C643" s="1" t="n">
        <v>45205</v>
      </c>
      <c r="D643" t="inlineStr">
        <is>
          <t>ÖREBRO LÄN</t>
        </is>
      </c>
      <c r="E643" t="inlineStr">
        <is>
          <t>LINDESBERG</t>
        </is>
      </c>
      <c r="G643" t="n">
        <v>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3731-2023</t>
        </is>
      </c>
      <c r="B644" s="1" t="n">
        <v>44949</v>
      </c>
      <c r="C644" s="1" t="n">
        <v>45205</v>
      </c>
      <c r="D644" t="inlineStr">
        <is>
          <t>ÖREBRO LÄN</t>
        </is>
      </c>
      <c r="E644" t="inlineStr">
        <is>
          <t>LINDESBERG</t>
        </is>
      </c>
      <c r="G644" t="n">
        <v>2.2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3732-2023</t>
        </is>
      </c>
      <c r="B645" s="1" t="n">
        <v>44949</v>
      </c>
      <c r="C645" s="1" t="n">
        <v>45205</v>
      </c>
      <c r="D645" t="inlineStr">
        <is>
          <t>ÖREBRO LÄN</t>
        </is>
      </c>
      <c r="E645" t="inlineStr">
        <is>
          <t>LINDESBERG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3994-2023</t>
        </is>
      </c>
      <c r="B646" s="1" t="n">
        <v>44950</v>
      </c>
      <c r="C646" s="1" t="n">
        <v>45205</v>
      </c>
      <c r="D646" t="inlineStr">
        <is>
          <t>ÖREBRO LÄN</t>
        </is>
      </c>
      <c r="E646" t="inlineStr">
        <is>
          <t>LINDESBERG</t>
        </is>
      </c>
      <c r="G646" t="n">
        <v>4.8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4739-2023</t>
        </is>
      </c>
      <c r="B647" s="1" t="n">
        <v>44957</v>
      </c>
      <c r="C647" s="1" t="n">
        <v>45205</v>
      </c>
      <c r="D647" t="inlineStr">
        <is>
          <t>ÖREBRO LÄN</t>
        </is>
      </c>
      <c r="E647" t="inlineStr">
        <is>
          <t>LINDESBERG</t>
        </is>
      </c>
      <c r="G647" t="n">
        <v>5.3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5768-2023</t>
        </is>
      </c>
      <c r="B648" s="1" t="n">
        <v>44963</v>
      </c>
      <c r="C648" s="1" t="n">
        <v>45205</v>
      </c>
      <c r="D648" t="inlineStr">
        <is>
          <t>ÖREBRO LÄN</t>
        </is>
      </c>
      <c r="E648" t="inlineStr">
        <is>
          <t>LINDESBERG</t>
        </is>
      </c>
      <c r="G648" t="n">
        <v>17.5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8139-2023</t>
        </is>
      </c>
      <c r="B649" s="1" t="n">
        <v>44970</v>
      </c>
      <c r="C649" s="1" t="n">
        <v>45205</v>
      </c>
      <c r="D649" t="inlineStr">
        <is>
          <t>ÖREBRO LÄN</t>
        </is>
      </c>
      <c r="E649" t="inlineStr">
        <is>
          <t>LINDESBERG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8072-2023</t>
        </is>
      </c>
      <c r="B650" s="1" t="n">
        <v>44974</v>
      </c>
      <c r="C650" s="1" t="n">
        <v>45205</v>
      </c>
      <c r="D650" t="inlineStr">
        <is>
          <t>ÖREBRO LÄN</t>
        </is>
      </c>
      <c r="E650" t="inlineStr">
        <is>
          <t>LINDESBERG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8181-2023</t>
        </is>
      </c>
      <c r="B651" s="1" t="n">
        <v>44974</v>
      </c>
      <c r="C651" s="1" t="n">
        <v>45205</v>
      </c>
      <c r="D651" t="inlineStr">
        <is>
          <t>ÖREBRO LÄN</t>
        </is>
      </c>
      <c r="E651" t="inlineStr">
        <is>
          <t>LINDESBERG</t>
        </is>
      </c>
      <c r="G651" t="n">
        <v>9.4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8405-2023</t>
        </is>
      </c>
      <c r="B652" s="1" t="n">
        <v>44977</v>
      </c>
      <c r="C652" s="1" t="n">
        <v>45205</v>
      </c>
      <c r="D652" t="inlineStr">
        <is>
          <t>ÖREBRO LÄN</t>
        </is>
      </c>
      <c r="E652" t="inlineStr">
        <is>
          <t>LINDESBERG</t>
        </is>
      </c>
      <c r="F652" t="inlineStr">
        <is>
          <t>Allmännings- och besparingsskogar</t>
        </is>
      </c>
      <c r="G652" t="n">
        <v>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8834-2023</t>
        </is>
      </c>
      <c r="B653" s="1" t="n">
        <v>44978</v>
      </c>
      <c r="C653" s="1" t="n">
        <v>45205</v>
      </c>
      <c r="D653" t="inlineStr">
        <is>
          <t>ÖREBRO LÄN</t>
        </is>
      </c>
      <c r="E653" t="inlineStr">
        <is>
          <t>LINDESBERG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8836-2023</t>
        </is>
      </c>
      <c r="B654" s="1" t="n">
        <v>44978</v>
      </c>
      <c r="C654" s="1" t="n">
        <v>45205</v>
      </c>
      <c r="D654" t="inlineStr">
        <is>
          <t>ÖREBRO LÄN</t>
        </is>
      </c>
      <c r="E654" t="inlineStr">
        <is>
          <t>LINDESBERG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9966-2023</t>
        </is>
      </c>
      <c r="B655" s="1" t="n">
        <v>44979</v>
      </c>
      <c r="C655" s="1" t="n">
        <v>45205</v>
      </c>
      <c r="D655" t="inlineStr">
        <is>
          <t>ÖREBRO LÄN</t>
        </is>
      </c>
      <c r="E655" t="inlineStr">
        <is>
          <t>LINDESBERG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9961-2023</t>
        </is>
      </c>
      <c r="B656" s="1" t="n">
        <v>44979</v>
      </c>
      <c r="C656" s="1" t="n">
        <v>45205</v>
      </c>
      <c r="D656" t="inlineStr">
        <is>
          <t>ÖREBRO LÄN</t>
        </is>
      </c>
      <c r="E656" t="inlineStr">
        <is>
          <t>LINDESBERG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9436-2023</t>
        </is>
      </c>
      <c r="B657" s="1" t="n">
        <v>44981</v>
      </c>
      <c r="C657" s="1" t="n">
        <v>45205</v>
      </c>
      <c r="D657" t="inlineStr">
        <is>
          <t>ÖREBRO LÄN</t>
        </is>
      </c>
      <c r="E657" t="inlineStr">
        <is>
          <t>LINDESBERG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9379-2023</t>
        </is>
      </c>
      <c r="B658" s="1" t="n">
        <v>44981</v>
      </c>
      <c r="C658" s="1" t="n">
        <v>45205</v>
      </c>
      <c r="D658" t="inlineStr">
        <is>
          <t>ÖREBRO LÄN</t>
        </is>
      </c>
      <c r="E658" t="inlineStr">
        <is>
          <t>LINDESBERG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9434-2023</t>
        </is>
      </c>
      <c r="B659" s="1" t="n">
        <v>44981</v>
      </c>
      <c r="C659" s="1" t="n">
        <v>45205</v>
      </c>
      <c r="D659" t="inlineStr">
        <is>
          <t>ÖREBRO LÄN</t>
        </is>
      </c>
      <c r="E659" t="inlineStr">
        <is>
          <t>LINDESBERG</t>
        </is>
      </c>
      <c r="G659" t="n">
        <v>5.7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10654-2023</t>
        </is>
      </c>
      <c r="B660" s="1" t="n">
        <v>44984</v>
      </c>
      <c r="C660" s="1" t="n">
        <v>45205</v>
      </c>
      <c r="D660" t="inlineStr">
        <is>
          <t>ÖREBRO LÄN</t>
        </is>
      </c>
      <c r="E660" t="inlineStr">
        <is>
          <t>LINDESBERG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10564-2023</t>
        </is>
      </c>
      <c r="B661" s="1" t="n">
        <v>44988</v>
      </c>
      <c r="C661" s="1" t="n">
        <v>45205</v>
      </c>
      <c r="D661" t="inlineStr">
        <is>
          <t>ÖREBRO LÄN</t>
        </is>
      </c>
      <c r="E661" t="inlineStr">
        <is>
          <t>LINDESBERG</t>
        </is>
      </c>
      <c r="F661" t="inlineStr">
        <is>
          <t>Kyrkan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10823-2023</t>
        </is>
      </c>
      <c r="B662" s="1" t="n">
        <v>44990</v>
      </c>
      <c r="C662" s="1" t="n">
        <v>45205</v>
      </c>
      <c r="D662" t="inlineStr">
        <is>
          <t>ÖREBRO LÄN</t>
        </is>
      </c>
      <c r="E662" t="inlineStr">
        <is>
          <t>LINDESBERG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10822-2023</t>
        </is>
      </c>
      <c r="B663" s="1" t="n">
        <v>44990</v>
      </c>
      <c r="C663" s="1" t="n">
        <v>45205</v>
      </c>
      <c r="D663" t="inlineStr">
        <is>
          <t>ÖREBRO LÄN</t>
        </is>
      </c>
      <c r="E663" t="inlineStr">
        <is>
          <t>LINDESBERG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11904-2023</t>
        </is>
      </c>
      <c r="B664" s="1" t="n">
        <v>44993</v>
      </c>
      <c r="C664" s="1" t="n">
        <v>45205</v>
      </c>
      <c r="D664" t="inlineStr">
        <is>
          <t>ÖREBRO LÄN</t>
        </is>
      </c>
      <c r="E664" t="inlineStr">
        <is>
          <t>LINDESBERG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13374-2023</t>
        </is>
      </c>
      <c r="B665" s="1" t="n">
        <v>45005</v>
      </c>
      <c r="C665" s="1" t="n">
        <v>45205</v>
      </c>
      <c r="D665" t="inlineStr">
        <is>
          <t>ÖREBRO LÄN</t>
        </is>
      </c>
      <c r="E665" t="inlineStr">
        <is>
          <t>LINDESBERG</t>
        </is>
      </c>
      <c r="F665" t="inlineStr">
        <is>
          <t>Kommuner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13319-2023</t>
        </is>
      </c>
      <c r="B666" s="1" t="n">
        <v>45005</v>
      </c>
      <c r="C666" s="1" t="n">
        <v>45205</v>
      </c>
      <c r="D666" t="inlineStr">
        <is>
          <t>ÖREBRO LÄN</t>
        </is>
      </c>
      <c r="E666" t="inlineStr">
        <is>
          <t>LINDESBERG</t>
        </is>
      </c>
      <c r="F666" t="inlineStr">
        <is>
          <t>Sveaskog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13302-2023</t>
        </is>
      </c>
      <c r="B667" s="1" t="n">
        <v>45005</v>
      </c>
      <c r="C667" s="1" t="n">
        <v>45205</v>
      </c>
      <c r="D667" t="inlineStr">
        <is>
          <t>ÖREBRO LÄN</t>
        </is>
      </c>
      <c r="E667" t="inlineStr">
        <is>
          <t>LINDESBERG</t>
        </is>
      </c>
      <c r="F667" t="inlineStr">
        <is>
          <t>Sveaskog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13472-2023</t>
        </is>
      </c>
      <c r="B668" s="1" t="n">
        <v>45005</v>
      </c>
      <c r="C668" s="1" t="n">
        <v>45205</v>
      </c>
      <c r="D668" t="inlineStr">
        <is>
          <t>ÖREBRO LÄN</t>
        </is>
      </c>
      <c r="E668" t="inlineStr">
        <is>
          <t>LINDESBERG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13884-2023</t>
        </is>
      </c>
      <c r="B669" s="1" t="n">
        <v>45007</v>
      </c>
      <c r="C669" s="1" t="n">
        <v>45205</v>
      </c>
      <c r="D669" t="inlineStr">
        <is>
          <t>ÖREBRO LÄN</t>
        </is>
      </c>
      <c r="E669" t="inlineStr">
        <is>
          <t>LINDESBERG</t>
        </is>
      </c>
      <c r="F669" t="inlineStr">
        <is>
          <t>Kommuner</t>
        </is>
      </c>
      <c r="G669" t="n">
        <v>7.7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14028-2023</t>
        </is>
      </c>
      <c r="B670" s="1" t="n">
        <v>45008</v>
      </c>
      <c r="C670" s="1" t="n">
        <v>45205</v>
      </c>
      <c r="D670" t="inlineStr">
        <is>
          <t>ÖREBRO LÄN</t>
        </is>
      </c>
      <c r="E670" t="inlineStr">
        <is>
          <t>LINDESBERG</t>
        </is>
      </c>
      <c r="F670" t="inlineStr">
        <is>
          <t>Kyrkan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15195-2023</t>
        </is>
      </c>
      <c r="B671" s="1" t="n">
        <v>45016</v>
      </c>
      <c r="C671" s="1" t="n">
        <v>45205</v>
      </c>
      <c r="D671" t="inlineStr">
        <is>
          <t>ÖREBRO LÄN</t>
        </is>
      </c>
      <c r="E671" t="inlineStr">
        <is>
          <t>LINDESBERG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15626-2023</t>
        </is>
      </c>
      <c r="B672" s="1" t="n">
        <v>45021</v>
      </c>
      <c r="C672" s="1" t="n">
        <v>45205</v>
      </c>
      <c r="D672" t="inlineStr">
        <is>
          <t>ÖREBRO LÄN</t>
        </is>
      </c>
      <c r="E672" t="inlineStr">
        <is>
          <t>LINDESBERG</t>
        </is>
      </c>
      <c r="G672" t="n">
        <v>5.9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16009-2023</t>
        </is>
      </c>
      <c r="B673" s="1" t="n">
        <v>45025</v>
      </c>
      <c r="C673" s="1" t="n">
        <v>45205</v>
      </c>
      <c r="D673" t="inlineStr">
        <is>
          <t>ÖREBRO LÄN</t>
        </is>
      </c>
      <c r="E673" t="inlineStr">
        <is>
          <t>LINDESBERG</t>
        </is>
      </c>
      <c r="G673" t="n">
        <v>10.4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16086-2023</t>
        </is>
      </c>
      <c r="B674" s="1" t="n">
        <v>45027</v>
      </c>
      <c r="C674" s="1" t="n">
        <v>45205</v>
      </c>
      <c r="D674" t="inlineStr">
        <is>
          <t>ÖREBRO LÄN</t>
        </is>
      </c>
      <c r="E674" t="inlineStr">
        <is>
          <t>LINDESBERG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16618-2023</t>
        </is>
      </c>
      <c r="B675" s="1" t="n">
        <v>45030</v>
      </c>
      <c r="C675" s="1" t="n">
        <v>45205</v>
      </c>
      <c r="D675" t="inlineStr">
        <is>
          <t>ÖREBRO LÄN</t>
        </is>
      </c>
      <c r="E675" t="inlineStr">
        <is>
          <t>LINDESBERG</t>
        </is>
      </c>
      <c r="F675" t="inlineStr">
        <is>
          <t>Kommuner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17290-2023</t>
        </is>
      </c>
      <c r="B676" s="1" t="n">
        <v>45035</v>
      </c>
      <c r="C676" s="1" t="n">
        <v>45205</v>
      </c>
      <c r="D676" t="inlineStr">
        <is>
          <t>ÖREBRO LÄN</t>
        </is>
      </c>
      <c r="E676" t="inlineStr">
        <is>
          <t>LINDESBERG</t>
        </is>
      </c>
      <c r="G676" t="n">
        <v>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17463-2023</t>
        </is>
      </c>
      <c r="B677" s="1" t="n">
        <v>45036</v>
      </c>
      <c r="C677" s="1" t="n">
        <v>45205</v>
      </c>
      <c r="D677" t="inlineStr">
        <is>
          <t>ÖREBRO LÄN</t>
        </is>
      </c>
      <c r="E677" t="inlineStr">
        <is>
          <t>LINDESBERG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18128-2023</t>
        </is>
      </c>
      <c r="B678" s="1" t="n">
        <v>45040</v>
      </c>
      <c r="C678" s="1" t="n">
        <v>45205</v>
      </c>
      <c r="D678" t="inlineStr">
        <is>
          <t>ÖREBRO LÄN</t>
        </is>
      </c>
      <c r="E678" t="inlineStr">
        <is>
          <t>LINDESBERG</t>
        </is>
      </c>
      <c r="F678" t="inlineStr">
        <is>
          <t>Kommuner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18653-2023</t>
        </is>
      </c>
      <c r="B679" s="1" t="n">
        <v>45043</v>
      </c>
      <c r="C679" s="1" t="n">
        <v>45205</v>
      </c>
      <c r="D679" t="inlineStr">
        <is>
          <t>ÖREBRO LÄN</t>
        </is>
      </c>
      <c r="E679" t="inlineStr">
        <is>
          <t>LINDESBERG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19219-2023</t>
        </is>
      </c>
      <c r="B680" s="1" t="n">
        <v>45048</v>
      </c>
      <c r="C680" s="1" t="n">
        <v>45205</v>
      </c>
      <c r="D680" t="inlineStr">
        <is>
          <t>ÖREBRO LÄN</t>
        </is>
      </c>
      <c r="E680" t="inlineStr">
        <is>
          <t>LINDESBERG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19451-2023</t>
        </is>
      </c>
      <c r="B681" s="1" t="n">
        <v>45050</v>
      </c>
      <c r="C681" s="1" t="n">
        <v>45205</v>
      </c>
      <c r="D681" t="inlineStr">
        <is>
          <t>ÖREBRO LÄN</t>
        </is>
      </c>
      <c r="E681" t="inlineStr">
        <is>
          <t>LINDESBERG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20007-2023</t>
        </is>
      </c>
      <c r="B682" s="1" t="n">
        <v>45054</v>
      </c>
      <c r="C682" s="1" t="n">
        <v>45205</v>
      </c>
      <c r="D682" t="inlineStr">
        <is>
          <t>ÖREBRO LÄN</t>
        </is>
      </c>
      <c r="E682" t="inlineStr">
        <is>
          <t>LINDESBERG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20489-2023</t>
        </is>
      </c>
      <c r="B683" s="1" t="n">
        <v>45054</v>
      </c>
      <c r="C683" s="1" t="n">
        <v>45205</v>
      </c>
      <c r="D683" t="inlineStr">
        <is>
          <t>ÖREBRO LÄN</t>
        </is>
      </c>
      <c r="E683" t="inlineStr">
        <is>
          <t>LINDESBERG</t>
        </is>
      </c>
      <c r="G683" t="n">
        <v>5.6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19960-2023</t>
        </is>
      </c>
      <c r="B684" s="1" t="n">
        <v>45054</v>
      </c>
      <c r="C684" s="1" t="n">
        <v>45205</v>
      </c>
      <c r="D684" t="inlineStr">
        <is>
          <t>ÖREBRO LÄN</t>
        </is>
      </c>
      <c r="E684" t="inlineStr">
        <is>
          <t>LINDESBERG</t>
        </is>
      </c>
      <c r="G684" t="n">
        <v>6.2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19965-2023</t>
        </is>
      </c>
      <c r="B685" s="1" t="n">
        <v>45054</v>
      </c>
      <c r="C685" s="1" t="n">
        <v>45205</v>
      </c>
      <c r="D685" t="inlineStr">
        <is>
          <t>ÖREBRO LÄN</t>
        </is>
      </c>
      <c r="E685" t="inlineStr">
        <is>
          <t>LINDESBERG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19957-2023</t>
        </is>
      </c>
      <c r="B686" s="1" t="n">
        <v>45054</v>
      </c>
      <c r="C686" s="1" t="n">
        <v>45205</v>
      </c>
      <c r="D686" t="inlineStr">
        <is>
          <t>ÖREBRO LÄN</t>
        </is>
      </c>
      <c r="E686" t="inlineStr">
        <is>
          <t>LINDESBERG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20385-2023</t>
        </is>
      </c>
      <c r="B687" s="1" t="n">
        <v>45056</v>
      </c>
      <c r="C687" s="1" t="n">
        <v>45205</v>
      </c>
      <c r="D687" t="inlineStr">
        <is>
          <t>ÖREBRO LÄN</t>
        </is>
      </c>
      <c r="E687" t="inlineStr">
        <is>
          <t>LINDESBERG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20467-2023</t>
        </is>
      </c>
      <c r="B688" s="1" t="n">
        <v>45057</v>
      </c>
      <c r="C688" s="1" t="n">
        <v>45205</v>
      </c>
      <c r="D688" t="inlineStr">
        <is>
          <t>ÖREBRO LÄN</t>
        </is>
      </c>
      <c r="E688" t="inlineStr">
        <is>
          <t>LINDESBERG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21085-2023</t>
        </is>
      </c>
      <c r="B689" s="1" t="n">
        <v>45061</v>
      </c>
      <c r="C689" s="1" t="n">
        <v>45205</v>
      </c>
      <c r="D689" t="inlineStr">
        <is>
          <t>ÖREBRO LÄN</t>
        </is>
      </c>
      <c r="E689" t="inlineStr">
        <is>
          <t>LINDESBERG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21636-2023</t>
        </is>
      </c>
      <c r="B690" s="1" t="n">
        <v>45063</v>
      </c>
      <c r="C690" s="1" t="n">
        <v>45205</v>
      </c>
      <c r="D690" t="inlineStr">
        <is>
          <t>ÖREBRO LÄN</t>
        </is>
      </c>
      <c r="E690" t="inlineStr">
        <is>
          <t>LINDESBERG</t>
        </is>
      </c>
      <c r="G690" t="n">
        <v>3.4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21986-2023</t>
        </is>
      </c>
      <c r="B691" s="1" t="n">
        <v>45068</v>
      </c>
      <c r="C691" s="1" t="n">
        <v>45205</v>
      </c>
      <c r="D691" t="inlineStr">
        <is>
          <t>ÖREBRO LÄN</t>
        </is>
      </c>
      <c r="E691" t="inlineStr">
        <is>
          <t>LINDESBERG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21947-2023</t>
        </is>
      </c>
      <c r="B692" s="1" t="n">
        <v>45068</v>
      </c>
      <c r="C692" s="1" t="n">
        <v>45205</v>
      </c>
      <c r="D692" t="inlineStr">
        <is>
          <t>ÖREBRO LÄN</t>
        </is>
      </c>
      <c r="E692" t="inlineStr">
        <is>
          <t>LINDESBERG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22692-2023</t>
        </is>
      </c>
      <c r="B693" s="1" t="n">
        <v>45071</v>
      </c>
      <c r="C693" s="1" t="n">
        <v>45205</v>
      </c>
      <c r="D693" t="inlineStr">
        <is>
          <t>ÖREBRO LÄN</t>
        </is>
      </c>
      <c r="E693" t="inlineStr">
        <is>
          <t>LINDESBERG</t>
        </is>
      </c>
      <c r="F693" t="inlineStr">
        <is>
          <t>Kyrkan</t>
        </is>
      </c>
      <c r="G693" t="n">
        <v>4.6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22699-2023</t>
        </is>
      </c>
      <c r="B694" s="1" t="n">
        <v>45071</v>
      </c>
      <c r="C694" s="1" t="n">
        <v>45205</v>
      </c>
      <c r="D694" t="inlineStr">
        <is>
          <t>ÖREBRO LÄN</t>
        </is>
      </c>
      <c r="E694" t="inlineStr">
        <is>
          <t>LINDESBERG</t>
        </is>
      </c>
      <c r="F694" t="inlineStr">
        <is>
          <t>Kyrkan</t>
        </is>
      </c>
      <c r="G694" t="n">
        <v>3.5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22781-2023</t>
        </is>
      </c>
      <c r="B695" s="1" t="n">
        <v>45072</v>
      </c>
      <c r="C695" s="1" t="n">
        <v>45205</v>
      </c>
      <c r="D695" t="inlineStr">
        <is>
          <t>ÖREBRO LÄN</t>
        </is>
      </c>
      <c r="E695" t="inlineStr">
        <is>
          <t>LINDESBERG</t>
        </is>
      </c>
      <c r="F695" t="inlineStr">
        <is>
          <t>Kommuner</t>
        </is>
      </c>
      <c r="G695" t="n">
        <v>6.3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22826-2023</t>
        </is>
      </c>
      <c r="B696" s="1" t="n">
        <v>45072</v>
      </c>
      <c r="C696" s="1" t="n">
        <v>45205</v>
      </c>
      <c r="D696" t="inlineStr">
        <is>
          <t>ÖREBRO LÄN</t>
        </is>
      </c>
      <c r="E696" t="inlineStr">
        <is>
          <t>LINDESBERG</t>
        </is>
      </c>
      <c r="F696" t="inlineStr">
        <is>
          <t>Sveaskog</t>
        </is>
      </c>
      <c r="G696" t="n">
        <v>5.8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22917-2023</t>
        </is>
      </c>
      <c r="B697" s="1" t="n">
        <v>45072</v>
      </c>
      <c r="C697" s="1" t="n">
        <v>45205</v>
      </c>
      <c r="D697" t="inlineStr">
        <is>
          <t>ÖREBRO LÄN</t>
        </is>
      </c>
      <c r="E697" t="inlineStr">
        <is>
          <t>LINDESBERG</t>
        </is>
      </c>
      <c r="F697" t="inlineStr">
        <is>
          <t>Kyrkan</t>
        </is>
      </c>
      <c r="G697" t="n">
        <v>3.3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22824-2023</t>
        </is>
      </c>
      <c r="B698" s="1" t="n">
        <v>45072</v>
      </c>
      <c r="C698" s="1" t="n">
        <v>45205</v>
      </c>
      <c r="D698" t="inlineStr">
        <is>
          <t>ÖREBRO LÄN</t>
        </is>
      </c>
      <c r="E698" t="inlineStr">
        <is>
          <t>LINDESBERG</t>
        </is>
      </c>
      <c r="F698" t="inlineStr">
        <is>
          <t>Sveaskog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23649-2023</t>
        </is>
      </c>
      <c r="B699" s="1" t="n">
        <v>45074</v>
      </c>
      <c r="C699" s="1" t="n">
        <v>45205</v>
      </c>
      <c r="D699" t="inlineStr">
        <is>
          <t>ÖREBRO LÄN</t>
        </is>
      </c>
      <c r="E699" t="inlineStr">
        <is>
          <t>LINDESBERG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23105-2023</t>
        </is>
      </c>
      <c r="B700" s="1" t="n">
        <v>45075</v>
      </c>
      <c r="C700" s="1" t="n">
        <v>45205</v>
      </c>
      <c r="D700" t="inlineStr">
        <is>
          <t>ÖREBRO LÄN</t>
        </is>
      </c>
      <c r="E700" t="inlineStr">
        <is>
          <t>LINDESBERG</t>
        </is>
      </c>
      <c r="F700" t="inlineStr">
        <is>
          <t>Sveaskog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23103-2023</t>
        </is>
      </c>
      <c r="B701" s="1" t="n">
        <v>45075</v>
      </c>
      <c r="C701" s="1" t="n">
        <v>45205</v>
      </c>
      <c r="D701" t="inlineStr">
        <is>
          <t>ÖREBRO LÄN</t>
        </is>
      </c>
      <c r="E701" t="inlineStr">
        <is>
          <t>LINDESBERG</t>
        </is>
      </c>
      <c r="F701" t="inlineStr">
        <is>
          <t>Sveaskog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23607-2023</t>
        </is>
      </c>
      <c r="B702" s="1" t="n">
        <v>45077</v>
      </c>
      <c r="C702" s="1" t="n">
        <v>45205</v>
      </c>
      <c r="D702" t="inlineStr">
        <is>
          <t>ÖREBRO LÄN</t>
        </is>
      </c>
      <c r="E702" t="inlineStr">
        <is>
          <t>LINDESBERG</t>
        </is>
      </c>
      <c r="F702" t="inlineStr">
        <is>
          <t>Sveaskog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23603-2023</t>
        </is>
      </c>
      <c r="B703" s="1" t="n">
        <v>45077</v>
      </c>
      <c r="C703" s="1" t="n">
        <v>45205</v>
      </c>
      <c r="D703" t="inlineStr">
        <is>
          <t>ÖREBRO LÄN</t>
        </is>
      </c>
      <c r="E703" t="inlineStr">
        <is>
          <t>LINDESBERG</t>
        </is>
      </c>
      <c r="F703" t="inlineStr">
        <is>
          <t>Sveaskog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23612-2023</t>
        </is>
      </c>
      <c r="B704" s="1" t="n">
        <v>45077</v>
      </c>
      <c r="C704" s="1" t="n">
        <v>45205</v>
      </c>
      <c r="D704" t="inlineStr">
        <is>
          <t>ÖREBRO LÄN</t>
        </is>
      </c>
      <c r="E704" t="inlineStr">
        <is>
          <t>LINDESBERG</t>
        </is>
      </c>
      <c r="F704" t="inlineStr">
        <is>
          <t>Sveaskog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23536-2023</t>
        </is>
      </c>
      <c r="B705" s="1" t="n">
        <v>45077</v>
      </c>
      <c r="C705" s="1" t="n">
        <v>45205</v>
      </c>
      <c r="D705" t="inlineStr">
        <is>
          <t>ÖREBRO LÄN</t>
        </is>
      </c>
      <c r="E705" t="inlineStr">
        <is>
          <t>LINDESBERG</t>
        </is>
      </c>
      <c r="F705" t="inlineStr">
        <is>
          <t>Kyrkan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24219-2023</t>
        </is>
      </c>
      <c r="B706" s="1" t="n">
        <v>45079</v>
      </c>
      <c r="C706" s="1" t="n">
        <v>45205</v>
      </c>
      <c r="D706" t="inlineStr">
        <is>
          <t>ÖREBRO LÄN</t>
        </is>
      </c>
      <c r="E706" t="inlineStr">
        <is>
          <t>LINDESBERG</t>
        </is>
      </c>
      <c r="F706" t="inlineStr">
        <is>
          <t>Kyrkan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24270-2023</t>
        </is>
      </c>
      <c r="B707" s="1" t="n">
        <v>45079</v>
      </c>
      <c r="C707" s="1" t="n">
        <v>45205</v>
      </c>
      <c r="D707" t="inlineStr">
        <is>
          <t>ÖREBRO LÄN</t>
        </is>
      </c>
      <c r="E707" t="inlineStr">
        <is>
          <t>LINDESBERG</t>
        </is>
      </c>
      <c r="F707" t="inlineStr">
        <is>
          <t>Sveaskog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24271-2023</t>
        </is>
      </c>
      <c r="B708" s="1" t="n">
        <v>45079</v>
      </c>
      <c r="C708" s="1" t="n">
        <v>45205</v>
      </c>
      <c r="D708" t="inlineStr">
        <is>
          <t>ÖREBRO LÄN</t>
        </is>
      </c>
      <c r="E708" t="inlineStr">
        <is>
          <t>LINDESBERG</t>
        </is>
      </c>
      <c r="F708" t="inlineStr">
        <is>
          <t>Sveaskog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24350-2023</t>
        </is>
      </c>
      <c r="B709" s="1" t="n">
        <v>45082</v>
      </c>
      <c r="C709" s="1" t="n">
        <v>45205</v>
      </c>
      <c r="D709" t="inlineStr">
        <is>
          <t>ÖREBRO LÄN</t>
        </is>
      </c>
      <c r="E709" t="inlineStr">
        <is>
          <t>LINDESBERG</t>
        </is>
      </c>
      <c r="F709" t="inlineStr">
        <is>
          <t>Sveaskog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25012-2023</t>
        </is>
      </c>
      <c r="B710" s="1" t="n">
        <v>45085</v>
      </c>
      <c r="C710" s="1" t="n">
        <v>45205</v>
      </c>
      <c r="D710" t="inlineStr">
        <is>
          <t>ÖREBRO LÄN</t>
        </is>
      </c>
      <c r="E710" t="inlineStr">
        <is>
          <t>LINDESBERG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27052-2023</t>
        </is>
      </c>
      <c r="B711" s="1" t="n">
        <v>45095</v>
      </c>
      <c r="C711" s="1" t="n">
        <v>45205</v>
      </c>
      <c r="D711" t="inlineStr">
        <is>
          <t>ÖREBRO LÄN</t>
        </is>
      </c>
      <c r="E711" t="inlineStr">
        <is>
          <t>LINDESBERG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27051-2023</t>
        </is>
      </c>
      <c r="B712" s="1" t="n">
        <v>45095</v>
      </c>
      <c r="C712" s="1" t="n">
        <v>45205</v>
      </c>
      <c r="D712" t="inlineStr">
        <is>
          <t>ÖREBRO LÄN</t>
        </is>
      </c>
      <c r="E712" t="inlineStr">
        <is>
          <t>LINDESBERG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27064-2023</t>
        </is>
      </c>
      <c r="B713" s="1" t="n">
        <v>45096</v>
      </c>
      <c r="C713" s="1" t="n">
        <v>45205</v>
      </c>
      <c r="D713" t="inlineStr">
        <is>
          <t>ÖREBRO LÄN</t>
        </is>
      </c>
      <c r="E713" t="inlineStr">
        <is>
          <t>LINDESBERG</t>
        </is>
      </c>
      <c r="F713" t="inlineStr">
        <is>
          <t>Sveaskog</t>
        </is>
      </c>
      <c r="G713" t="n">
        <v>4.5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27061-2023</t>
        </is>
      </c>
      <c r="B714" s="1" t="n">
        <v>45096</v>
      </c>
      <c r="C714" s="1" t="n">
        <v>45205</v>
      </c>
      <c r="D714" t="inlineStr">
        <is>
          <t>ÖREBRO LÄN</t>
        </is>
      </c>
      <c r="E714" t="inlineStr">
        <is>
          <t>LINDESBERG</t>
        </is>
      </c>
      <c r="F714" t="inlineStr">
        <is>
          <t>Sveaskog</t>
        </is>
      </c>
      <c r="G714" t="n">
        <v>2.1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28032-2023</t>
        </is>
      </c>
      <c r="B715" s="1" t="n">
        <v>45099</v>
      </c>
      <c r="C715" s="1" t="n">
        <v>45205</v>
      </c>
      <c r="D715" t="inlineStr">
        <is>
          <t>ÖREBRO LÄN</t>
        </is>
      </c>
      <c r="E715" t="inlineStr">
        <is>
          <t>LINDESBERG</t>
        </is>
      </c>
      <c r="F715" t="inlineStr">
        <is>
          <t>Kyrkan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28469-2023</t>
        </is>
      </c>
      <c r="B716" s="1" t="n">
        <v>45103</v>
      </c>
      <c r="C716" s="1" t="n">
        <v>45205</v>
      </c>
      <c r="D716" t="inlineStr">
        <is>
          <t>ÖREBRO LÄN</t>
        </is>
      </c>
      <c r="E716" t="inlineStr">
        <is>
          <t>LINDESBERG</t>
        </is>
      </c>
      <c r="G716" t="n">
        <v>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28470-2023</t>
        </is>
      </c>
      <c r="B717" s="1" t="n">
        <v>45103</v>
      </c>
      <c r="C717" s="1" t="n">
        <v>45205</v>
      </c>
      <c r="D717" t="inlineStr">
        <is>
          <t>ÖREBRO LÄN</t>
        </is>
      </c>
      <c r="E717" t="inlineStr">
        <is>
          <t>LINDESBERG</t>
        </is>
      </c>
      <c r="G717" t="n">
        <v>6.7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28788-2023</t>
        </is>
      </c>
      <c r="B718" s="1" t="n">
        <v>45104</v>
      </c>
      <c r="C718" s="1" t="n">
        <v>45205</v>
      </c>
      <c r="D718" t="inlineStr">
        <is>
          <t>ÖREBRO LÄN</t>
        </is>
      </c>
      <c r="E718" t="inlineStr">
        <is>
          <t>LINDESBERG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29500-2023</t>
        </is>
      </c>
      <c r="B719" s="1" t="n">
        <v>45106</v>
      </c>
      <c r="C719" s="1" t="n">
        <v>45205</v>
      </c>
      <c r="D719" t="inlineStr">
        <is>
          <t>ÖREBRO LÄN</t>
        </is>
      </c>
      <c r="E719" t="inlineStr">
        <is>
          <t>LINDESBERG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29894-2023</t>
        </is>
      </c>
      <c r="B720" s="1" t="n">
        <v>45107</v>
      </c>
      <c r="C720" s="1" t="n">
        <v>45205</v>
      </c>
      <c r="D720" t="inlineStr">
        <is>
          <t>ÖREBRO LÄN</t>
        </is>
      </c>
      <c r="E720" t="inlineStr">
        <is>
          <t>LINDESBERG</t>
        </is>
      </c>
      <c r="F720" t="inlineStr">
        <is>
          <t>Sveaskog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29849-2023</t>
        </is>
      </c>
      <c r="B721" s="1" t="n">
        <v>45107</v>
      </c>
      <c r="C721" s="1" t="n">
        <v>45205</v>
      </c>
      <c r="D721" t="inlineStr">
        <is>
          <t>ÖREBRO LÄN</t>
        </is>
      </c>
      <c r="E721" t="inlineStr">
        <is>
          <t>LINDESBERG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29857-2023</t>
        </is>
      </c>
      <c r="B722" s="1" t="n">
        <v>45107</v>
      </c>
      <c r="C722" s="1" t="n">
        <v>45205</v>
      </c>
      <c r="D722" t="inlineStr">
        <is>
          <t>ÖREBRO LÄN</t>
        </is>
      </c>
      <c r="E722" t="inlineStr">
        <is>
          <t>LINDESBERG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29888-2023</t>
        </is>
      </c>
      <c r="B723" s="1" t="n">
        <v>45107</v>
      </c>
      <c r="C723" s="1" t="n">
        <v>45205</v>
      </c>
      <c r="D723" t="inlineStr">
        <is>
          <t>ÖREBRO LÄN</t>
        </is>
      </c>
      <c r="E723" t="inlineStr">
        <is>
          <t>LINDESBERG</t>
        </is>
      </c>
      <c r="F723" t="inlineStr">
        <is>
          <t>Sveaskog</t>
        </is>
      </c>
      <c r="G723" t="n">
        <v>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30165-2023</t>
        </is>
      </c>
      <c r="B724" s="1" t="n">
        <v>45110</v>
      </c>
      <c r="C724" s="1" t="n">
        <v>45205</v>
      </c>
      <c r="D724" t="inlineStr">
        <is>
          <t>ÖREBRO LÄN</t>
        </is>
      </c>
      <c r="E724" t="inlineStr">
        <is>
          <t>LINDESBERG</t>
        </is>
      </c>
      <c r="F724" t="inlineStr">
        <is>
          <t>Övriga Aktiebolag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30534-2023</t>
        </is>
      </c>
      <c r="B725" s="1" t="n">
        <v>45111</v>
      </c>
      <c r="C725" s="1" t="n">
        <v>45205</v>
      </c>
      <c r="D725" t="inlineStr">
        <is>
          <t>ÖREBRO LÄN</t>
        </is>
      </c>
      <c r="E725" t="inlineStr">
        <is>
          <t>LINDESBERG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31024-2023</t>
        </is>
      </c>
      <c r="B726" s="1" t="n">
        <v>45113</v>
      </c>
      <c r="C726" s="1" t="n">
        <v>45205</v>
      </c>
      <c r="D726" t="inlineStr">
        <is>
          <t>ÖREBRO LÄN</t>
        </is>
      </c>
      <c r="E726" t="inlineStr">
        <is>
          <t>LINDESBERG</t>
        </is>
      </c>
      <c r="G726" t="n">
        <v>5.1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32994-2023</t>
        </is>
      </c>
      <c r="B727" s="1" t="n">
        <v>45113</v>
      </c>
      <c r="C727" s="1" t="n">
        <v>45205</v>
      </c>
      <c r="D727" t="inlineStr">
        <is>
          <t>ÖREBRO LÄN</t>
        </is>
      </c>
      <c r="E727" t="inlineStr">
        <is>
          <t>LINDESBERG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31963-2023</t>
        </is>
      </c>
      <c r="B728" s="1" t="n">
        <v>45119</v>
      </c>
      <c r="C728" s="1" t="n">
        <v>45205</v>
      </c>
      <c r="D728" t="inlineStr">
        <is>
          <t>ÖREBRO LÄN</t>
        </is>
      </c>
      <c r="E728" t="inlineStr">
        <is>
          <t>LINDESBERG</t>
        </is>
      </c>
      <c r="F728" t="inlineStr">
        <is>
          <t>Övriga Aktiebolag</t>
        </is>
      </c>
      <c r="G728" t="n">
        <v>16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32192-2023</t>
        </is>
      </c>
      <c r="B729" s="1" t="n">
        <v>45119</v>
      </c>
      <c r="C729" s="1" t="n">
        <v>45205</v>
      </c>
      <c r="D729" t="inlineStr">
        <is>
          <t>ÖREBRO LÄN</t>
        </is>
      </c>
      <c r="E729" t="inlineStr">
        <is>
          <t>LINDESBERG</t>
        </is>
      </c>
      <c r="F729" t="inlineStr">
        <is>
          <t>Övriga Aktiebolag</t>
        </is>
      </c>
      <c r="G729" t="n">
        <v>8.5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31965-2023</t>
        </is>
      </c>
      <c r="B730" s="1" t="n">
        <v>45119</v>
      </c>
      <c r="C730" s="1" t="n">
        <v>45205</v>
      </c>
      <c r="D730" t="inlineStr">
        <is>
          <t>ÖREBRO LÄN</t>
        </is>
      </c>
      <c r="E730" t="inlineStr">
        <is>
          <t>LINDESBERG</t>
        </is>
      </c>
      <c r="F730" t="inlineStr">
        <is>
          <t>Övriga Aktiebolag</t>
        </is>
      </c>
      <c r="G730" t="n">
        <v>7.1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32009-2023</t>
        </is>
      </c>
      <c r="B731" s="1" t="n">
        <v>45119</v>
      </c>
      <c r="C731" s="1" t="n">
        <v>45205</v>
      </c>
      <c r="D731" t="inlineStr">
        <is>
          <t>ÖREBRO LÄN</t>
        </is>
      </c>
      <c r="E731" t="inlineStr">
        <is>
          <t>LINDESBERG</t>
        </is>
      </c>
      <c r="F731" t="inlineStr">
        <is>
          <t>Kyrkan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32167-2023</t>
        </is>
      </c>
      <c r="B732" s="1" t="n">
        <v>45119</v>
      </c>
      <c r="C732" s="1" t="n">
        <v>45205</v>
      </c>
      <c r="D732" t="inlineStr">
        <is>
          <t>ÖREBRO LÄN</t>
        </is>
      </c>
      <c r="E732" t="inlineStr">
        <is>
          <t>LINDESBERG</t>
        </is>
      </c>
      <c r="F732" t="inlineStr">
        <is>
          <t>Övriga Aktiebolag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33842-2023</t>
        </is>
      </c>
      <c r="B733" s="1" t="n">
        <v>45121</v>
      </c>
      <c r="C733" s="1" t="n">
        <v>45205</v>
      </c>
      <c r="D733" t="inlineStr">
        <is>
          <t>ÖREBRO LÄN</t>
        </is>
      </c>
      <c r="E733" t="inlineStr">
        <is>
          <t>LINDESBERG</t>
        </is>
      </c>
      <c r="F733" t="inlineStr">
        <is>
          <t>Övriga Aktiebolag</t>
        </is>
      </c>
      <c r="G733" t="n">
        <v>8.300000000000001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33507-2023</t>
        </is>
      </c>
      <c r="B734" s="1" t="n">
        <v>45131</v>
      </c>
      <c r="C734" s="1" t="n">
        <v>45205</v>
      </c>
      <c r="D734" t="inlineStr">
        <is>
          <t>ÖREBRO LÄN</t>
        </is>
      </c>
      <c r="E734" t="inlineStr">
        <is>
          <t>LINDESBERG</t>
        </is>
      </c>
      <c r="G734" t="n">
        <v>3.2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34237-2023</t>
        </is>
      </c>
      <c r="B735" s="1" t="n">
        <v>45138</v>
      </c>
      <c r="C735" s="1" t="n">
        <v>45205</v>
      </c>
      <c r="D735" t="inlineStr">
        <is>
          <t>ÖREBRO LÄN</t>
        </is>
      </c>
      <c r="E735" t="inlineStr">
        <is>
          <t>LINDESBERG</t>
        </is>
      </c>
      <c r="F735" t="inlineStr">
        <is>
          <t>Sveaskog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34676-2023</t>
        </is>
      </c>
      <c r="B736" s="1" t="n">
        <v>45140</v>
      </c>
      <c r="C736" s="1" t="n">
        <v>45205</v>
      </c>
      <c r="D736" t="inlineStr">
        <is>
          <t>ÖREBRO LÄN</t>
        </is>
      </c>
      <c r="E736" t="inlineStr">
        <is>
          <t>LINDESBERG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35088-2023</t>
        </is>
      </c>
      <c r="B737" s="1" t="n">
        <v>45142</v>
      </c>
      <c r="C737" s="1" t="n">
        <v>45205</v>
      </c>
      <c r="D737" t="inlineStr">
        <is>
          <t>ÖREBRO LÄN</t>
        </is>
      </c>
      <c r="E737" t="inlineStr">
        <is>
          <t>LINDESBERG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35093-2023</t>
        </is>
      </c>
      <c r="B738" s="1" t="n">
        <v>45142</v>
      </c>
      <c r="C738" s="1" t="n">
        <v>45205</v>
      </c>
      <c r="D738" t="inlineStr">
        <is>
          <t>ÖREBRO LÄN</t>
        </is>
      </c>
      <c r="E738" t="inlineStr">
        <is>
          <t>LINDESBERG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35176-2023</t>
        </is>
      </c>
      <c r="B739" s="1" t="n">
        <v>45145</v>
      </c>
      <c r="C739" s="1" t="n">
        <v>45205</v>
      </c>
      <c r="D739" t="inlineStr">
        <is>
          <t>ÖREBRO LÄN</t>
        </is>
      </c>
      <c r="E739" t="inlineStr">
        <is>
          <t>LINDESBERG</t>
        </is>
      </c>
      <c r="G739" t="n">
        <v>6.1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35140-2023</t>
        </is>
      </c>
      <c r="B740" s="1" t="n">
        <v>45145</v>
      </c>
      <c r="C740" s="1" t="n">
        <v>45205</v>
      </c>
      <c r="D740" t="inlineStr">
        <is>
          <t>ÖREBRO LÄN</t>
        </is>
      </c>
      <c r="E740" t="inlineStr">
        <is>
          <t>LINDESBERG</t>
        </is>
      </c>
      <c r="F740" t="inlineStr">
        <is>
          <t>Sveaskog</t>
        </is>
      </c>
      <c r="G740" t="n">
        <v>0.4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35524-2023</t>
        </is>
      </c>
      <c r="B741" s="1" t="n">
        <v>45147</v>
      </c>
      <c r="C741" s="1" t="n">
        <v>45205</v>
      </c>
      <c r="D741" t="inlineStr">
        <is>
          <t>ÖREBRO LÄN</t>
        </is>
      </c>
      <c r="E741" t="inlineStr">
        <is>
          <t>LINDESBERG</t>
        </is>
      </c>
      <c r="F741" t="inlineStr">
        <is>
          <t>Sveaskog</t>
        </is>
      </c>
      <c r="G741" t="n">
        <v>4.7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36121-2023</t>
        </is>
      </c>
      <c r="B742" s="1" t="n">
        <v>45148</v>
      </c>
      <c r="C742" s="1" t="n">
        <v>45205</v>
      </c>
      <c r="D742" t="inlineStr">
        <is>
          <t>ÖREBRO LÄN</t>
        </is>
      </c>
      <c r="E742" t="inlineStr">
        <is>
          <t>LINDESBERG</t>
        </is>
      </c>
      <c r="G742" t="n">
        <v>7.1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36147-2023</t>
        </is>
      </c>
      <c r="B743" s="1" t="n">
        <v>45149</v>
      </c>
      <c r="C743" s="1" t="n">
        <v>45205</v>
      </c>
      <c r="D743" t="inlineStr">
        <is>
          <t>ÖREBRO LÄN</t>
        </is>
      </c>
      <c r="E743" t="inlineStr">
        <is>
          <t>LINDESBERG</t>
        </is>
      </c>
      <c r="F743" t="inlineStr">
        <is>
          <t>Sveaskog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36136-2023</t>
        </is>
      </c>
      <c r="B744" s="1" t="n">
        <v>45149</v>
      </c>
      <c r="C744" s="1" t="n">
        <v>45205</v>
      </c>
      <c r="D744" t="inlineStr">
        <is>
          <t>ÖREBRO LÄN</t>
        </is>
      </c>
      <c r="E744" t="inlineStr">
        <is>
          <t>LINDESBERG</t>
        </is>
      </c>
      <c r="F744" t="inlineStr">
        <is>
          <t>Sveaskog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36288-2023</t>
        </is>
      </c>
      <c r="B745" s="1" t="n">
        <v>45152</v>
      </c>
      <c r="C745" s="1" t="n">
        <v>45205</v>
      </c>
      <c r="D745" t="inlineStr">
        <is>
          <t>ÖREBRO LÄN</t>
        </is>
      </c>
      <c r="E745" t="inlineStr">
        <is>
          <t>LINDESBERG</t>
        </is>
      </c>
      <c r="F745" t="inlineStr">
        <is>
          <t>Sveaskog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36285-2023</t>
        </is>
      </c>
      <c r="B746" s="1" t="n">
        <v>45152</v>
      </c>
      <c r="C746" s="1" t="n">
        <v>45205</v>
      </c>
      <c r="D746" t="inlineStr">
        <is>
          <t>ÖREBRO LÄN</t>
        </is>
      </c>
      <c r="E746" t="inlineStr">
        <is>
          <t>LINDESBERG</t>
        </is>
      </c>
      <c r="F746" t="inlineStr">
        <is>
          <t>Sveaskog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37225-2023</t>
        </is>
      </c>
      <c r="B747" s="1" t="n">
        <v>45155</v>
      </c>
      <c r="C747" s="1" t="n">
        <v>45205</v>
      </c>
      <c r="D747" t="inlineStr">
        <is>
          <t>ÖREBRO LÄN</t>
        </is>
      </c>
      <c r="E747" t="inlineStr">
        <is>
          <t>LINDESBERG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40450-2023</t>
        </is>
      </c>
      <c r="B748" s="1" t="n">
        <v>45170</v>
      </c>
      <c r="C748" s="1" t="n">
        <v>45205</v>
      </c>
      <c r="D748" t="inlineStr">
        <is>
          <t>ÖREBRO LÄN</t>
        </is>
      </c>
      <c r="E748" t="inlineStr">
        <is>
          <t>LINDESBERG</t>
        </is>
      </c>
      <c r="F748" t="inlineStr">
        <is>
          <t>Kyrkan</t>
        </is>
      </c>
      <c r="G748" t="n">
        <v>4.3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40456-2023</t>
        </is>
      </c>
      <c r="B749" s="1" t="n">
        <v>45170</v>
      </c>
      <c r="C749" s="1" t="n">
        <v>45205</v>
      </c>
      <c r="D749" t="inlineStr">
        <is>
          <t>ÖREBRO LÄN</t>
        </is>
      </c>
      <c r="E749" t="inlineStr">
        <is>
          <t>LINDESBERG</t>
        </is>
      </c>
      <c r="F749" t="inlineStr">
        <is>
          <t>Kyrkan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42578-2023</t>
        </is>
      </c>
      <c r="B750" s="1" t="n">
        <v>45181</v>
      </c>
      <c r="C750" s="1" t="n">
        <v>45205</v>
      </c>
      <c r="D750" t="inlineStr">
        <is>
          <t>ÖREBRO LÄN</t>
        </is>
      </c>
      <c r="E750" t="inlineStr">
        <is>
          <t>LINDESBERG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>
      <c r="A751" t="inlineStr">
        <is>
          <t>A 42707-2023</t>
        </is>
      </c>
      <c r="B751" s="1" t="n">
        <v>45181</v>
      </c>
      <c r="C751" s="1" t="n">
        <v>45205</v>
      </c>
      <c r="D751" t="inlineStr">
        <is>
          <t>ÖREBRO LÄN</t>
        </is>
      </c>
      <c r="E751" t="inlineStr">
        <is>
          <t>LINDESBERG</t>
        </is>
      </c>
      <c r="F751" t="inlineStr">
        <is>
          <t>Sveaskog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2023-10-06T15:49:26Z</dcterms:created>
  <dcterms:modified xmlns:dcterms="http://purl.org/dc/terms/" xmlns:xsi="http://www.w3.org/2001/XMLSchema-instance" xsi:type="dcterms:W3CDTF">2023-10-06T15:49:26Z</dcterms:modified>
</cp:coreProperties>
</file>