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49304-2019</t>
        </is>
      </c>
      <c r="B2" s="1" t="n">
        <v>43731</v>
      </c>
      <c r="C2" s="1" t="n">
        <v>45204</v>
      </c>
      <c r="D2" t="inlineStr">
        <is>
          <t>ÖREBRO LÄN</t>
        </is>
      </c>
      <c r="E2" t="inlineStr">
        <is>
          <t>LJUSNARSBERG</t>
        </is>
      </c>
      <c r="G2" t="n">
        <v>2.4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6</v>
      </c>
      <c r="R2" s="2" t="inlineStr">
        <is>
          <t>Bronshjon
Dropptaggsvamp
Mindre märgborre
Thomsons trägnagare
Tvåblad
Vågbandad barkbock</t>
        </is>
      </c>
      <c r="S2">
        <f>HYPERLINK("https://klasma.github.io/Logging_LJUSNARSBERG/artfynd/A 49304-2019.xlsx", "A 49304-2019")</f>
        <v/>
      </c>
      <c r="T2">
        <f>HYPERLINK("https://klasma.github.io/Logging_LJUSNARSBERG/kartor/A 49304-2019.png", "A 49304-2019")</f>
        <v/>
      </c>
      <c r="V2">
        <f>HYPERLINK("https://klasma.github.io/Logging_LJUSNARSBERG/klagomål/A 49304-2019.docx", "A 49304-2019")</f>
        <v/>
      </c>
      <c r="W2">
        <f>HYPERLINK("https://klasma.github.io/Logging_LJUSNARSBERG/klagomålsmail/A 49304-2019.docx", "A 49304-2019")</f>
        <v/>
      </c>
      <c r="X2">
        <f>HYPERLINK("https://klasma.github.io/Logging_LJUSNARSBERG/tillsyn/A 49304-2019.docx", "A 49304-2019")</f>
        <v/>
      </c>
      <c r="Y2">
        <f>HYPERLINK("https://klasma.github.io/Logging_LJUSNARSBERG/tillsynsmail/A 49304-2019.docx", "A 49304-2019")</f>
        <v/>
      </c>
    </row>
    <row r="3" ht="15" customHeight="1">
      <c r="A3" t="inlineStr">
        <is>
          <t>A 37817-2021</t>
        </is>
      </c>
      <c r="B3" s="1" t="n">
        <v>44403</v>
      </c>
      <c r="C3" s="1" t="n">
        <v>45204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6.2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Dropptaggsvamp
Flagellkvastmossa
Mindre märgborre
Blåsippa</t>
        </is>
      </c>
      <c r="S3">
        <f>HYPERLINK("https://klasma.github.io/Logging_LJUSNARSBERG/artfynd/A 37817-2021.xlsx", "A 37817-2021")</f>
        <v/>
      </c>
      <c r="T3">
        <f>HYPERLINK("https://klasma.github.io/Logging_LJUSNARSBERG/kartor/A 37817-2021.png", "A 37817-2021")</f>
        <v/>
      </c>
      <c r="V3">
        <f>HYPERLINK("https://klasma.github.io/Logging_LJUSNARSBERG/klagomål/A 37817-2021.docx", "A 37817-2021")</f>
        <v/>
      </c>
      <c r="W3">
        <f>HYPERLINK("https://klasma.github.io/Logging_LJUSNARSBERG/klagomålsmail/A 37817-2021.docx", "A 37817-2021")</f>
        <v/>
      </c>
      <c r="X3">
        <f>HYPERLINK("https://klasma.github.io/Logging_LJUSNARSBERG/tillsyn/A 37817-2021.docx", "A 37817-2021")</f>
        <v/>
      </c>
      <c r="Y3">
        <f>HYPERLINK("https://klasma.github.io/Logging_LJUSNARSBERG/tillsynsmail/A 37817-2021.docx", "A 37817-2021")</f>
        <v/>
      </c>
    </row>
    <row r="4" ht="15" customHeight="1">
      <c r="A4" t="inlineStr">
        <is>
          <t>A 29115-2019</t>
        </is>
      </c>
      <c r="B4" s="1" t="n">
        <v>43628</v>
      </c>
      <c r="C4" s="1" t="n">
        <v>45204</v>
      </c>
      <c r="D4" t="inlineStr">
        <is>
          <t>ÖREBRO LÄN</t>
        </is>
      </c>
      <c r="E4" t="inlineStr">
        <is>
          <t>LJUSNARSBERG</t>
        </is>
      </c>
      <c r="G4" t="n">
        <v>2.5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Vedtrappmossa
Bollvitmossa
Rödgul trumpetsvamp
Stubbspretmossa</t>
        </is>
      </c>
      <c r="S4">
        <f>HYPERLINK("https://klasma.github.io/Logging_LJUSNARSBERG/artfynd/A 29115-2019.xlsx", "A 29115-2019")</f>
        <v/>
      </c>
      <c r="T4">
        <f>HYPERLINK("https://klasma.github.io/Logging_LJUSNARSBERG/kartor/A 29115-2019.png", "A 29115-2019")</f>
        <v/>
      </c>
      <c r="V4">
        <f>HYPERLINK("https://klasma.github.io/Logging_LJUSNARSBERG/klagomål/A 29115-2019.docx", "A 29115-2019")</f>
        <v/>
      </c>
      <c r="W4">
        <f>HYPERLINK("https://klasma.github.io/Logging_LJUSNARSBERG/klagomålsmail/A 29115-2019.docx", "A 29115-2019")</f>
        <v/>
      </c>
      <c r="X4">
        <f>HYPERLINK("https://klasma.github.io/Logging_LJUSNARSBERG/tillsyn/A 29115-2019.docx", "A 29115-2019")</f>
        <v/>
      </c>
      <c r="Y4">
        <f>HYPERLINK("https://klasma.github.io/Logging_LJUSNARSBERG/tillsynsmail/A 29115-2019.docx", "A 29115-2019")</f>
        <v/>
      </c>
    </row>
    <row r="5" ht="15" customHeight="1">
      <c r="A5" t="inlineStr">
        <is>
          <t>A 38627-2019</t>
        </is>
      </c>
      <c r="B5" s="1" t="n">
        <v>43686</v>
      </c>
      <c r="C5" s="1" t="n">
        <v>45204</v>
      </c>
      <c r="D5" t="inlineStr">
        <is>
          <t>ÖREBRO LÄN</t>
        </is>
      </c>
      <c r="E5" t="inlineStr">
        <is>
          <t>LJUSNARSBERG</t>
        </is>
      </c>
      <c r="G5" t="n">
        <v>3.5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Svavelriska
Thomsons trägnagare</t>
        </is>
      </c>
      <c r="S5">
        <f>HYPERLINK("https://klasma.github.io/Logging_LJUSNARSBERG/artfynd/A 38627-2019.xlsx", "A 38627-2019")</f>
        <v/>
      </c>
      <c r="T5">
        <f>HYPERLINK("https://klasma.github.io/Logging_LJUSNARSBERG/kartor/A 38627-2019.png", "A 38627-2019")</f>
        <v/>
      </c>
      <c r="V5">
        <f>HYPERLINK("https://klasma.github.io/Logging_LJUSNARSBERG/klagomål/A 38627-2019.docx", "A 38627-2019")</f>
        <v/>
      </c>
      <c r="W5">
        <f>HYPERLINK("https://klasma.github.io/Logging_LJUSNARSBERG/klagomålsmail/A 38627-2019.docx", "A 38627-2019")</f>
        <v/>
      </c>
      <c r="X5">
        <f>HYPERLINK("https://klasma.github.io/Logging_LJUSNARSBERG/tillsyn/A 38627-2019.docx", "A 38627-2019")</f>
        <v/>
      </c>
      <c r="Y5">
        <f>HYPERLINK("https://klasma.github.io/Logging_LJUSNARSBERG/tillsynsmail/A 38627-2019.docx", "A 38627-2019")</f>
        <v/>
      </c>
    </row>
    <row r="6" ht="15" customHeight="1">
      <c r="A6" t="inlineStr">
        <is>
          <t>A 1256-2019</t>
        </is>
      </c>
      <c r="B6" s="1" t="n">
        <v>43473</v>
      </c>
      <c r="C6" s="1" t="n">
        <v>45204</v>
      </c>
      <c r="D6" t="inlineStr">
        <is>
          <t>ÖREBRO LÄN</t>
        </is>
      </c>
      <c r="E6" t="inlineStr">
        <is>
          <t>LJUSNARSBERG</t>
        </is>
      </c>
      <c r="G6" t="n">
        <v>7.5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Aspfjädermossa
Smal svampklubba</t>
        </is>
      </c>
      <c r="S6">
        <f>HYPERLINK("https://klasma.github.io/Logging_LJUSNARSBERG/artfynd/A 1256-2019.xlsx", "A 1256-2019")</f>
        <v/>
      </c>
      <c r="T6">
        <f>HYPERLINK("https://klasma.github.io/Logging_LJUSNARSBERG/kartor/A 1256-2019.png", "A 1256-2019")</f>
        <v/>
      </c>
      <c r="V6">
        <f>HYPERLINK("https://klasma.github.io/Logging_LJUSNARSBERG/klagomål/A 1256-2019.docx", "A 1256-2019")</f>
        <v/>
      </c>
      <c r="W6">
        <f>HYPERLINK("https://klasma.github.io/Logging_LJUSNARSBERG/klagomålsmail/A 1256-2019.docx", "A 1256-2019")</f>
        <v/>
      </c>
      <c r="X6">
        <f>HYPERLINK("https://klasma.github.io/Logging_LJUSNARSBERG/tillsyn/A 1256-2019.docx", "A 1256-2019")</f>
        <v/>
      </c>
      <c r="Y6">
        <f>HYPERLINK("https://klasma.github.io/Logging_LJUSNARSBERG/tillsynsmail/A 1256-2019.docx", "A 1256-2019")</f>
        <v/>
      </c>
    </row>
    <row r="7" ht="15" customHeight="1">
      <c r="A7" t="inlineStr">
        <is>
          <t>A 48004-2019</t>
        </is>
      </c>
      <c r="B7" s="1" t="n">
        <v>43725</v>
      </c>
      <c r="C7" s="1" t="n">
        <v>45204</v>
      </c>
      <c r="D7" t="inlineStr">
        <is>
          <t>ÖREBRO LÄN</t>
        </is>
      </c>
      <c r="E7" t="inlineStr">
        <is>
          <t>LJUSNARSBERG</t>
        </is>
      </c>
      <c r="G7" t="n">
        <v>25.2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Vedskivlav
Flagellkvastmossa</t>
        </is>
      </c>
      <c r="S7">
        <f>HYPERLINK("https://klasma.github.io/Logging_LJUSNARSBERG/artfynd/A 48004-2019.xlsx", "A 48004-2019")</f>
        <v/>
      </c>
      <c r="T7">
        <f>HYPERLINK("https://klasma.github.io/Logging_LJUSNARSBERG/kartor/A 48004-2019.png", "A 48004-2019")</f>
        <v/>
      </c>
      <c r="V7">
        <f>HYPERLINK("https://klasma.github.io/Logging_LJUSNARSBERG/klagomål/A 48004-2019.docx", "A 48004-2019")</f>
        <v/>
      </c>
      <c r="W7">
        <f>HYPERLINK("https://klasma.github.io/Logging_LJUSNARSBERG/klagomålsmail/A 48004-2019.docx", "A 48004-2019")</f>
        <v/>
      </c>
      <c r="X7">
        <f>HYPERLINK("https://klasma.github.io/Logging_LJUSNARSBERG/tillsyn/A 48004-2019.docx", "A 48004-2019")</f>
        <v/>
      </c>
      <c r="Y7">
        <f>HYPERLINK("https://klasma.github.io/Logging_LJUSNARSBERG/tillsynsmail/A 48004-2019.docx", "A 48004-2019")</f>
        <v/>
      </c>
    </row>
    <row r="8" ht="15" customHeight="1">
      <c r="A8" t="inlineStr">
        <is>
          <t>A 23092-2020</t>
        </is>
      </c>
      <c r="B8" s="1" t="n">
        <v>43964</v>
      </c>
      <c r="C8" s="1" t="n">
        <v>45204</v>
      </c>
      <c r="D8" t="inlineStr">
        <is>
          <t>ÖREBRO LÄN</t>
        </is>
      </c>
      <c r="E8" t="inlineStr">
        <is>
          <t>LJUSNARSBERG</t>
        </is>
      </c>
      <c r="G8" t="n">
        <v>4.4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Rävticka</t>
        </is>
      </c>
      <c r="S8">
        <f>HYPERLINK("https://klasma.github.io/Logging_LJUSNARSBERG/artfynd/A 23092-2020.xlsx", "A 23092-2020")</f>
        <v/>
      </c>
      <c r="T8">
        <f>HYPERLINK("https://klasma.github.io/Logging_LJUSNARSBERG/kartor/A 23092-2020.png", "A 23092-2020")</f>
        <v/>
      </c>
      <c r="U8">
        <f>HYPERLINK("https://klasma.github.io/Logging_LJUSNARSBERG/knärot/A 23092-2020.png", "A 23092-2020")</f>
        <v/>
      </c>
      <c r="V8">
        <f>HYPERLINK("https://klasma.github.io/Logging_LJUSNARSBERG/klagomål/A 23092-2020.docx", "A 23092-2020")</f>
        <v/>
      </c>
      <c r="W8">
        <f>HYPERLINK("https://klasma.github.io/Logging_LJUSNARSBERG/klagomålsmail/A 23092-2020.docx", "A 23092-2020")</f>
        <v/>
      </c>
      <c r="X8">
        <f>HYPERLINK("https://klasma.github.io/Logging_LJUSNARSBERG/tillsyn/A 23092-2020.docx", "A 23092-2020")</f>
        <v/>
      </c>
      <c r="Y8">
        <f>HYPERLINK("https://klasma.github.io/Logging_LJUSNARSBERG/tillsynsmail/A 23092-2020.docx", "A 23092-2020")</f>
        <v/>
      </c>
    </row>
    <row r="9" ht="15" customHeight="1">
      <c r="A9" t="inlineStr">
        <is>
          <t>A 65216-2021</t>
        </is>
      </c>
      <c r="B9" s="1" t="n">
        <v>44515</v>
      </c>
      <c r="C9" s="1" t="n">
        <v>45204</v>
      </c>
      <c r="D9" t="inlineStr">
        <is>
          <t>ÖREBRO LÄN</t>
        </is>
      </c>
      <c r="E9" t="inlineStr">
        <is>
          <t>LJUSNARSBERG</t>
        </is>
      </c>
      <c r="F9" t="inlineStr">
        <is>
          <t>Bergvik skog väst AB</t>
        </is>
      </c>
      <c r="G9" t="n">
        <v>1.9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Mindre märgborre</t>
        </is>
      </c>
      <c r="S9">
        <f>HYPERLINK("https://klasma.github.io/Logging_LJUSNARSBERG/artfynd/A 65216-2021.xlsx", "A 65216-2021")</f>
        <v/>
      </c>
      <c r="T9">
        <f>HYPERLINK("https://klasma.github.io/Logging_LJUSNARSBERG/kartor/A 65216-2021.png", "A 65216-2021")</f>
        <v/>
      </c>
      <c r="V9">
        <f>HYPERLINK("https://klasma.github.io/Logging_LJUSNARSBERG/klagomål/A 65216-2021.docx", "A 65216-2021")</f>
        <v/>
      </c>
      <c r="W9">
        <f>HYPERLINK("https://klasma.github.io/Logging_LJUSNARSBERG/klagomålsmail/A 65216-2021.docx", "A 65216-2021")</f>
        <v/>
      </c>
      <c r="X9">
        <f>HYPERLINK("https://klasma.github.io/Logging_LJUSNARSBERG/tillsyn/A 65216-2021.docx", "A 65216-2021")</f>
        <v/>
      </c>
      <c r="Y9">
        <f>HYPERLINK("https://klasma.github.io/Logging_LJUSNARSBERG/tillsynsmail/A 65216-2021.docx", "A 65216-2021")</f>
        <v/>
      </c>
    </row>
    <row r="10" ht="15" customHeight="1">
      <c r="A10" t="inlineStr">
        <is>
          <t>A 65217-2021</t>
        </is>
      </c>
      <c r="B10" s="1" t="n">
        <v>44515</v>
      </c>
      <c r="C10" s="1" t="n">
        <v>45204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1.3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Tretåig hackspett
Vedtrappmossa</t>
        </is>
      </c>
      <c r="S10">
        <f>HYPERLINK("https://klasma.github.io/Logging_LJUSNARSBERG/artfynd/A 65217-2021.xlsx", "A 65217-2021")</f>
        <v/>
      </c>
      <c r="T10">
        <f>HYPERLINK("https://klasma.github.io/Logging_LJUSNARSBERG/kartor/A 65217-2021.png", "A 65217-2021")</f>
        <v/>
      </c>
      <c r="V10">
        <f>HYPERLINK("https://klasma.github.io/Logging_LJUSNARSBERG/klagomål/A 65217-2021.docx", "A 65217-2021")</f>
        <v/>
      </c>
      <c r="W10">
        <f>HYPERLINK("https://klasma.github.io/Logging_LJUSNARSBERG/klagomålsmail/A 65217-2021.docx", "A 65217-2021")</f>
        <v/>
      </c>
      <c r="X10">
        <f>HYPERLINK("https://klasma.github.io/Logging_LJUSNARSBERG/tillsyn/A 65217-2021.docx", "A 65217-2021")</f>
        <v/>
      </c>
      <c r="Y10">
        <f>HYPERLINK("https://klasma.github.io/Logging_LJUSNARSBERG/tillsynsmail/A 65217-2021.docx", "A 65217-2021")</f>
        <v/>
      </c>
    </row>
    <row r="11" ht="15" customHeight="1">
      <c r="A11" t="inlineStr">
        <is>
          <t>A 5760-2022</t>
        </is>
      </c>
      <c r="B11" s="1" t="n">
        <v>44596</v>
      </c>
      <c r="C11" s="1" t="n">
        <v>45204</v>
      </c>
      <c r="D11" t="inlineStr">
        <is>
          <t>ÖREBRO LÄN</t>
        </is>
      </c>
      <c r="E11" t="inlineStr">
        <is>
          <t>LJUSNARSBERG</t>
        </is>
      </c>
      <c r="G11" t="n">
        <v>10.9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Vedtrappmossa
Vedticka</t>
        </is>
      </c>
      <c r="S11">
        <f>HYPERLINK("https://klasma.github.io/Logging_LJUSNARSBERG/artfynd/A 5760-2022.xlsx", "A 5760-2022")</f>
        <v/>
      </c>
      <c r="T11">
        <f>HYPERLINK("https://klasma.github.io/Logging_LJUSNARSBERG/kartor/A 5760-2022.png", "A 5760-2022")</f>
        <v/>
      </c>
      <c r="V11">
        <f>HYPERLINK("https://klasma.github.io/Logging_LJUSNARSBERG/klagomål/A 5760-2022.docx", "A 5760-2022")</f>
        <v/>
      </c>
      <c r="W11">
        <f>HYPERLINK("https://klasma.github.io/Logging_LJUSNARSBERG/klagomålsmail/A 5760-2022.docx", "A 5760-2022")</f>
        <v/>
      </c>
      <c r="X11">
        <f>HYPERLINK("https://klasma.github.io/Logging_LJUSNARSBERG/tillsyn/A 5760-2022.docx", "A 5760-2022")</f>
        <v/>
      </c>
      <c r="Y11">
        <f>HYPERLINK("https://klasma.github.io/Logging_LJUSNARSBERG/tillsynsmail/A 5760-2022.docx", "A 5760-2022")</f>
        <v/>
      </c>
    </row>
    <row r="12" ht="15" customHeight="1">
      <c r="A12" t="inlineStr">
        <is>
          <t>A 41078-2022</t>
        </is>
      </c>
      <c r="B12" s="1" t="n">
        <v>44825</v>
      </c>
      <c r="C12" s="1" t="n">
        <v>45204</v>
      </c>
      <c r="D12" t="inlineStr">
        <is>
          <t>ÖREBRO LÄN</t>
        </is>
      </c>
      <c r="E12" t="inlineStr">
        <is>
          <t>LJUSNARSBERG</t>
        </is>
      </c>
      <c r="F12" t="inlineStr">
        <is>
          <t>Bergvik skog väst AB</t>
        </is>
      </c>
      <c r="G12" t="n">
        <v>24.1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Tajgafältmätare
Grönpyrola</t>
        </is>
      </c>
      <c r="S12">
        <f>HYPERLINK("https://klasma.github.io/Logging_LJUSNARSBERG/artfynd/A 41078-2022.xlsx", "A 41078-2022")</f>
        <v/>
      </c>
      <c r="T12">
        <f>HYPERLINK("https://klasma.github.io/Logging_LJUSNARSBERG/kartor/A 41078-2022.png", "A 41078-2022")</f>
        <v/>
      </c>
      <c r="V12">
        <f>HYPERLINK("https://klasma.github.io/Logging_LJUSNARSBERG/klagomål/A 41078-2022.docx", "A 41078-2022")</f>
        <v/>
      </c>
      <c r="W12">
        <f>HYPERLINK("https://klasma.github.io/Logging_LJUSNARSBERG/klagomålsmail/A 41078-2022.docx", "A 41078-2022")</f>
        <v/>
      </c>
      <c r="X12">
        <f>HYPERLINK("https://klasma.github.io/Logging_LJUSNARSBERG/tillsyn/A 41078-2022.docx", "A 41078-2022")</f>
        <v/>
      </c>
      <c r="Y12">
        <f>HYPERLINK("https://klasma.github.io/Logging_LJUSNARSBERG/tillsynsmail/A 41078-2022.docx", "A 41078-2022")</f>
        <v/>
      </c>
    </row>
    <row r="13" ht="15" customHeight="1">
      <c r="A13" t="inlineStr">
        <is>
          <t>A 30360-2023</t>
        </is>
      </c>
      <c r="B13" s="1" t="n">
        <v>45111</v>
      </c>
      <c r="C13" s="1" t="n">
        <v>45204</v>
      </c>
      <c r="D13" t="inlineStr">
        <is>
          <t>ÖREBRO LÄN</t>
        </is>
      </c>
      <c r="E13" t="inlineStr">
        <is>
          <t>LJUSNARSBERG</t>
        </is>
      </c>
      <c r="G13" t="n">
        <v>20.1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Vedticka</t>
        </is>
      </c>
      <c r="S13">
        <f>HYPERLINK("https://klasma.github.io/Logging_LJUSNARSBERG/artfynd/A 30360-2023.xlsx", "A 30360-2023")</f>
        <v/>
      </c>
      <c r="T13">
        <f>HYPERLINK("https://klasma.github.io/Logging_LJUSNARSBERG/kartor/A 30360-2023.png", "A 30360-2023")</f>
        <v/>
      </c>
      <c r="V13">
        <f>HYPERLINK("https://klasma.github.io/Logging_LJUSNARSBERG/klagomål/A 30360-2023.docx", "A 30360-2023")</f>
        <v/>
      </c>
      <c r="W13">
        <f>HYPERLINK("https://klasma.github.io/Logging_LJUSNARSBERG/klagomålsmail/A 30360-2023.docx", "A 30360-2023")</f>
        <v/>
      </c>
      <c r="X13">
        <f>HYPERLINK("https://klasma.github.io/Logging_LJUSNARSBERG/tillsyn/A 30360-2023.docx", "A 30360-2023")</f>
        <v/>
      </c>
      <c r="Y13">
        <f>HYPERLINK("https://klasma.github.io/Logging_LJUSNARSBERG/tillsynsmail/A 30360-2023.docx", "A 30360-2023")</f>
        <v/>
      </c>
    </row>
    <row r="14" ht="15" customHeight="1">
      <c r="A14" t="inlineStr">
        <is>
          <t>A 12383-2020</t>
        </is>
      </c>
      <c r="B14" s="1" t="n">
        <v>43896</v>
      </c>
      <c r="C14" s="1" t="n">
        <v>45204</v>
      </c>
      <c r="D14" t="inlineStr">
        <is>
          <t>ÖREBRO LÄN</t>
        </is>
      </c>
      <c r="E14" t="inlineStr">
        <is>
          <t>LJUSNARSBERG</t>
        </is>
      </c>
      <c r="G14" t="n">
        <v>3.2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Vedtrappmossa</t>
        </is>
      </c>
      <c r="S14">
        <f>HYPERLINK("https://klasma.github.io/Logging_LJUSNARSBERG/artfynd/A 12383-2020.xlsx", "A 12383-2020")</f>
        <v/>
      </c>
      <c r="T14">
        <f>HYPERLINK("https://klasma.github.io/Logging_LJUSNARSBERG/kartor/A 12383-2020.png", "A 12383-2020")</f>
        <v/>
      </c>
      <c r="V14">
        <f>HYPERLINK("https://klasma.github.io/Logging_LJUSNARSBERG/klagomål/A 12383-2020.docx", "A 12383-2020")</f>
        <v/>
      </c>
      <c r="W14">
        <f>HYPERLINK("https://klasma.github.io/Logging_LJUSNARSBERG/klagomålsmail/A 12383-2020.docx", "A 12383-2020")</f>
        <v/>
      </c>
      <c r="X14">
        <f>HYPERLINK("https://klasma.github.io/Logging_LJUSNARSBERG/tillsyn/A 12383-2020.docx", "A 12383-2020")</f>
        <v/>
      </c>
      <c r="Y14">
        <f>HYPERLINK("https://klasma.github.io/Logging_LJUSNARSBERG/tillsynsmail/A 12383-2020.docx", "A 12383-2020")</f>
        <v/>
      </c>
    </row>
    <row r="15" ht="15" customHeight="1">
      <c r="A15" t="inlineStr">
        <is>
          <t>A 47044-2020</t>
        </is>
      </c>
      <c r="B15" s="1" t="n">
        <v>44091</v>
      </c>
      <c r="C15" s="1" t="n">
        <v>45204</v>
      </c>
      <c r="D15" t="inlineStr">
        <is>
          <t>ÖREBRO LÄN</t>
        </is>
      </c>
      <c r="E15" t="inlineStr">
        <is>
          <t>LJUSNARSBERG</t>
        </is>
      </c>
      <c r="F15" t="inlineStr">
        <is>
          <t>Bergvik skog väst AB</t>
        </is>
      </c>
      <c r="G15" t="n">
        <v>7.6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HYPERLINK("https://klasma.github.io/Logging_LJUSNARSBERG/artfynd/A 47044-2020.xlsx", "A 47044-2020")</f>
        <v/>
      </c>
      <c r="T15">
        <f>HYPERLINK("https://klasma.github.io/Logging_LJUSNARSBERG/kartor/A 47044-2020.png", "A 47044-2020")</f>
        <v/>
      </c>
      <c r="U15">
        <f>HYPERLINK("https://klasma.github.io/Logging_LJUSNARSBERG/knärot/A 47044-2020.png", "A 47044-2020")</f>
        <v/>
      </c>
      <c r="V15">
        <f>HYPERLINK("https://klasma.github.io/Logging_LJUSNARSBERG/klagomål/A 47044-2020.docx", "A 47044-2020")</f>
        <v/>
      </c>
      <c r="W15">
        <f>HYPERLINK("https://klasma.github.io/Logging_LJUSNARSBERG/klagomålsmail/A 47044-2020.docx", "A 47044-2020")</f>
        <v/>
      </c>
      <c r="X15">
        <f>HYPERLINK("https://klasma.github.io/Logging_LJUSNARSBERG/tillsyn/A 47044-2020.docx", "A 47044-2020")</f>
        <v/>
      </c>
      <c r="Y15">
        <f>HYPERLINK("https://klasma.github.io/Logging_LJUSNARSBERG/tillsynsmail/A 47044-2020.docx", "A 47044-2020")</f>
        <v/>
      </c>
    </row>
    <row r="16" ht="15" customHeight="1">
      <c r="A16" t="inlineStr">
        <is>
          <t>A 65215-2021</t>
        </is>
      </c>
      <c r="B16" s="1" t="n">
        <v>44515</v>
      </c>
      <c r="C16" s="1" t="n">
        <v>45204</v>
      </c>
      <c r="D16" t="inlineStr">
        <is>
          <t>ÖREBRO LÄN</t>
        </is>
      </c>
      <c r="E16" t="inlineStr">
        <is>
          <t>LJUSNARSBERG</t>
        </is>
      </c>
      <c r="F16" t="inlineStr">
        <is>
          <t>Bergvik skog väst AB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Mindre märgborre</t>
        </is>
      </c>
      <c r="S16">
        <f>HYPERLINK("https://klasma.github.io/Logging_LJUSNARSBERG/artfynd/A 65215-2021.xlsx", "A 65215-2021")</f>
        <v/>
      </c>
      <c r="T16">
        <f>HYPERLINK("https://klasma.github.io/Logging_LJUSNARSBERG/kartor/A 65215-2021.png", "A 65215-2021")</f>
        <v/>
      </c>
      <c r="V16">
        <f>HYPERLINK("https://klasma.github.io/Logging_LJUSNARSBERG/klagomål/A 65215-2021.docx", "A 65215-2021")</f>
        <v/>
      </c>
      <c r="W16">
        <f>HYPERLINK("https://klasma.github.io/Logging_LJUSNARSBERG/klagomålsmail/A 65215-2021.docx", "A 65215-2021")</f>
        <v/>
      </c>
      <c r="X16">
        <f>HYPERLINK("https://klasma.github.io/Logging_LJUSNARSBERG/tillsyn/A 65215-2021.docx", "A 65215-2021")</f>
        <v/>
      </c>
      <c r="Y16">
        <f>HYPERLINK("https://klasma.github.io/Logging_LJUSNARSBERG/tillsynsmail/A 65215-2021.docx", "A 65215-2021")</f>
        <v/>
      </c>
    </row>
    <row r="17" ht="15" customHeight="1">
      <c r="A17" t="inlineStr">
        <is>
          <t>A 37547-2022</t>
        </is>
      </c>
      <c r="B17" s="1" t="n">
        <v>44809</v>
      </c>
      <c r="C17" s="1" t="n">
        <v>45204</v>
      </c>
      <c r="D17" t="inlineStr">
        <is>
          <t>ÖREBRO LÄN</t>
        </is>
      </c>
      <c r="E17" t="inlineStr">
        <is>
          <t>LJUSNARSBERG</t>
        </is>
      </c>
      <c r="G17" t="n">
        <v>1.9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Fjällig taggsvamp s.str.</t>
        </is>
      </c>
      <c r="S17">
        <f>HYPERLINK("https://klasma.github.io/Logging_LJUSNARSBERG/artfynd/A 37547-2022.xlsx", "A 37547-2022")</f>
        <v/>
      </c>
      <c r="T17">
        <f>HYPERLINK("https://klasma.github.io/Logging_LJUSNARSBERG/kartor/A 37547-2022.png", "A 37547-2022")</f>
        <v/>
      </c>
      <c r="V17">
        <f>HYPERLINK("https://klasma.github.io/Logging_LJUSNARSBERG/klagomål/A 37547-2022.docx", "A 37547-2022")</f>
        <v/>
      </c>
      <c r="W17">
        <f>HYPERLINK("https://klasma.github.io/Logging_LJUSNARSBERG/klagomålsmail/A 37547-2022.docx", "A 37547-2022")</f>
        <v/>
      </c>
      <c r="X17">
        <f>HYPERLINK("https://klasma.github.io/Logging_LJUSNARSBERG/tillsyn/A 37547-2022.docx", "A 37547-2022")</f>
        <v/>
      </c>
      <c r="Y17">
        <f>HYPERLINK("https://klasma.github.io/Logging_LJUSNARSBERG/tillsynsmail/A 37547-2022.docx", "A 37547-2022")</f>
        <v/>
      </c>
    </row>
    <row r="18" ht="15" customHeight="1">
      <c r="A18" t="inlineStr">
        <is>
          <t>A 62105-2022</t>
        </is>
      </c>
      <c r="B18" s="1" t="n">
        <v>44920</v>
      </c>
      <c r="C18" s="1" t="n">
        <v>45204</v>
      </c>
      <c r="D18" t="inlineStr">
        <is>
          <t>ÖREBRO LÄN</t>
        </is>
      </c>
      <c r="E18" t="inlineStr">
        <is>
          <t>LJUSNARSBERG</t>
        </is>
      </c>
      <c r="G18" t="n">
        <v>5.7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HYPERLINK("https://klasma.github.io/Logging_LJUSNARSBERG/artfynd/A 62105-2022.xlsx", "A 62105-2022")</f>
        <v/>
      </c>
      <c r="T18">
        <f>HYPERLINK("https://klasma.github.io/Logging_LJUSNARSBERG/kartor/A 62105-2022.png", "A 62105-2022")</f>
        <v/>
      </c>
      <c r="V18">
        <f>HYPERLINK("https://klasma.github.io/Logging_LJUSNARSBERG/klagomål/A 62105-2022.docx", "A 62105-2022")</f>
        <v/>
      </c>
      <c r="W18">
        <f>HYPERLINK("https://klasma.github.io/Logging_LJUSNARSBERG/klagomålsmail/A 62105-2022.docx", "A 62105-2022")</f>
        <v/>
      </c>
      <c r="X18">
        <f>HYPERLINK("https://klasma.github.io/Logging_LJUSNARSBERG/tillsyn/A 62105-2022.docx", "A 62105-2022")</f>
        <v/>
      </c>
      <c r="Y18">
        <f>HYPERLINK("https://klasma.github.io/Logging_LJUSNARSBERG/tillsynsmail/A 62105-2022.docx", "A 62105-2022")</f>
        <v/>
      </c>
    </row>
    <row r="19" ht="15" customHeight="1">
      <c r="A19" t="inlineStr">
        <is>
          <t>A 34042-2023</t>
        </is>
      </c>
      <c r="B19" s="1" t="n">
        <v>45125</v>
      </c>
      <c r="C19" s="1" t="n">
        <v>45204</v>
      </c>
      <c r="D19" t="inlineStr">
        <is>
          <t>ÖREBRO LÄN</t>
        </is>
      </c>
      <c r="E19" t="inlineStr">
        <is>
          <t>LJUSNARSBERG</t>
        </is>
      </c>
      <c r="G19" t="n">
        <v>4.6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HYPERLINK("https://klasma.github.io/Logging_LJUSNARSBERG/artfynd/A 34042-2023.xlsx", "A 34042-2023")</f>
        <v/>
      </c>
      <c r="T19">
        <f>HYPERLINK("https://klasma.github.io/Logging_LJUSNARSBERG/kartor/A 34042-2023.png", "A 34042-2023")</f>
        <v/>
      </c>
      <c r="V19">
        <f>HYPERLINK("https://klasma.github.io/Logging_LJUSNARSBERG/klagomål/A 34042-2023.docx", "A 34042-2023")</f>
        <v/>
      </c>
      <c r="W19">
        <f>HYPERLINK("https://klasma.github.io/Logging_LJUSNARSBERG/klagomålsmail/A 34042-2023.docx", "A 34042-2023")</f>
        <v/>
      </c>
      <c r="X19">
        <f>HYPERLINK("https://klasma.github.io/Logging_LJUSNARSBERG/tillsyn/A 34042-2023.docx", "A 34042-2023")</f>
        <v/>
      </c>
      <c r="Y19">
        <f>HYPERLINK("https://klasma.github.io/Logging_LJUSNARSBERG/tillsynsmail/A 34042-2023.docx", "A 34042-2023")</f>
        <v/>
      </c>
    </row>
    <row r="20" ht="15" customHeight="1">
      <c r="A20" t="inlineStr">
        <is>
          <t>A 48099-2018</t>
        </is>
      </c>
      <c r="B20" s="1" t="n">
        <v>43370</v>
      </c>
      <c r="C20" s="1" t="n">
        <v>45204</v>
      </c>
      <c r="D20" t="inlineStr">
        <is>
          <t>ÖREBRO LÄN</t>
        </is>
      </c>
      <c r="E20" t="inlineStr">
        <is>
          <t>LJUSNARSBERG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61947-2018</t>
        </is>
      </c>
      <c r="B21" s="1" t="n">
        <v>43413</v>
      </c>
      <c r="C21" s="1" t="n">
        <v>45204</v>
      </c>
      <c r="D21" t="inlineStr">
        <is>
          <t>ÖREBRO LÄN</t>
        </is>
      </c>
      <c r="E21" t="inlineStr">
        <is>
          <t>LJUSNARSBERG</t>
        </is>
      </c>
      <c r="G21" t="n">
        <v>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63175-2018</t>
        </is>
      </c>
      <c r="B22" s="1" t="n">
        <v>43418</v>
      </c>
      <c r="C22" s="1" t="n">
        <v>45204</v>
      </c>
      <c r="D22" t="inlineStr">
        <is>
          <t>ÖREBRO LÄN</t>
        </is>
      </c>
      <c r="E22" t="inlineStr">
        <is>
          <t>LJUSNARSBERG</t>
        </is>
      </c>
      <c r="F22" t="inlineStr">
        <is>
          <t>Bergvik skog väst AB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60934-2018</t>
        </is>
      </c>
      <c r="B23" s="1" t="n">
        <v>43423</v>
      </c>
      <c r="C23" s="1" t="n">
        <v>45204</v>
      </c>
      <c r="D23" t="inlineStr">
        <is>
          <t>ÖREBRO LÄN</t>
        </is>
      </c>
      <c r="E23" t="inlineStr">
        <is>
          <t>LJUSNARSBERG</t>
        </is>
      </c>
      <c r="F23" t="inlineStr">
        <is>
          <t>Kyrkan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66677-2018</t>
        </is>
      </c>
      <c r="B24" s="1" t="n">
        <v>43437</v>
      </c>
      <c r="C24" s="1" t="n">
        <v>45204</v>
      </c>
      <c r="D24" t="inlineStr">
        <is>
          <t>ÖREBRO LÄN</t>
        </is>
      </c>
      <c r="E24" t="inlineStr">
        <is>
          <t>LJUSNARSBERG</t>
        </is>
      </c>
      <c r="F24" t="inlineStr">
        <is>
          <t>Bergvik skog väst AB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68310-2018</t>
        </is>
      </c>
      <c r="B25" s="1" t="n">
        <v>43438</v>
      </c>
      <c r="C25" s="1" t="n">
        <v>45204</v>
      </c>
      <c r="D25" t="inlineStr">
        <is>
          <t>ÖREBRO LÄN</t>
        </is>
      </c>
      <c r="E25" t="inlineStr">
        <is>
          <t>LJUSNARSBERG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68311-2018</t>
        </is>
      </c>
      <c r="B26" s="1" t="n">
        <v>43441</v>
      </c>
      <c r="C26" s="1" t="n">
        <v>45204</v>
      </c>
      <c r="D26" t="inlineStr">
        <is>
          <t>ÖREBRO LÄN</t>
        </is>
      </c>
      <c r="E26" t="inlineStr">
        <is>
          <t>LJUSNARSBERG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68111-2018</t>
        </is>
      </c>
      <c r="B27" s="1" t="n">
        <v>43441</v>
      </c>
      <c r="C27" s="1" t="n">
        <v>45204</v>
      </c>
      <c r="D27" t="inlineStr">
        <is>
          <t>ÖREBRO LÄN</t>
        </is>
      </c>
      <c r="E27" t="inlineStr">
        <is>
          <t>LJUSNARSBERG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69678-2018</t>
        </is>
      </c>
      <c r="B28" s="1" t="n">
        <v>43447</v>
      </c>
      <c r="C28" s="1" t="n">
        <v>45204</v>
      </c>
      <c r="D28" t="inlineStr">
        <is>
          <t>ÖREBRO LÄN</t>
        </is>
      </c>
      <c r="E28" t="inlineStr">
        <is>
          <t>LJUSNARSBERG</t>
        </is>
      </c>
      <c r="G28" t="n">
        <v>22.9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70130-2018</t>
        </is>
      </c>
      <c r="B29" s="1" t="n">
        <v>43448</v>
      </c>
      <c r="C29" s="1" t="n">
        <v>45204</v>
      </c>
      <c r="D29" t="inlineStr">
        <is>
          <t>ÖREBRO LÄN</t>
        </is>
      </c>
      <c r="E29" t="inlineStr">
        <is>
          <t>LJUSNARSBERG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71223-2018</t>
        </is>
      </c>
      <c r="B30" s="1" t="n">
        <v>43453</v>
      </c>
      <c r="C30" s="1" t="n">
        <v>45204</v>
      </c>
      <c r="D30" t="inlineStr">
        <is>
          <t>ÖREBRO LÄN</t>
        </is>
      </c>
      <c r="E30" t="inlineStr">
        <is>
          <t>LJUSNARSBERG</t>
        </is>
      </c>
      <c r="G30" t="n">
        <v>4.5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863-2019</t>
        </is>
      </c>
      <c r="B31" s="1" t="n">
        <v>43472</v>
      </c>
      <c r="C31" s="1" t="n">
        <v>45204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1264-2019</t>
        </is>
      </c>
      <c r="B32" s="1" t="n">
        <v>43473</v>
      </c>
      <c r="C32" s="1" t="n">
        <v>45204</v>
      </c>
      <c r="D32" t="inlineStr">
        <is>
          <t>ÖREBRO LÄN</t>
        </is>
      </c>
      <c r="E32" t="inlineStr">
        <is>
          <t>LJUSNARSBERG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1249-2019</t>
        </is>
      </c>
      <c r="B33" s="1" t="n">
        <v>43473</v>
      </c>
      <c r="C33" s="1" t="n">
        <v>45204</v>
      </c>
      <c r="D33" t="inlineStr">
        <is>
          <t>ÖREBRO LÄN</t>
        </is>
      </c>
      <c r="E33" t="inlineStr">
        <is>
          <t>LJUSNARSBERG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1670-2019</t>
        </is>
      </c>
      <c r="B34" s="1" t="n">
        <v>43474</v>
      </c>
      <c r="C34" s="1" t="n">
        <v>45204</v>
      </c>
      <c r="D34" t="inlineStr">
        <is>
          <t>ÖREBRO LÄN</t>
        </is>
      </c>
      <c r="E34" t="inlineStr">
        <is>
          <t>LJUSNARSBERG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4751-2019</t>
        </is>
      </c>
      <c r="B35" s="1" t="n">
        <v>43486</v>
      </c>
      <c r="C35" s="1" t="n">
        <v>45204</v>
      </c>
      <c r="D35" t="inlineStr">
        <is>
          <t>ÖREBRO LÄN</t>
        </is>
      </c>
      <c r="E35" t="inlineStr">
        <is>
          <t>LJUSNARSBERG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8529-2019</t>
        </is>
      </c>
      <c r="B36" s="1" t="n">
        <v>43502</v>
      </c>
      <c r="C36" s="1" t="n">
        <v>45204</v>
      </c>
      <c r="D36" t="inlineStr">
        <is>
          <t>ÖREBRO LÄN</t>
        </is>
      </c>
      <c r="E36" t="inlineStr">
        <is>
          <t>LJUSNARSBERG</t>
        </is>
      </c>
      <c r="G36" t="n">
        <v>13.5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8537-2019</t>
        </is>
      </c>
      <c r="B37" s="1" t="n">
        <v>43502</v>
      </c>
      <c r="C37" s="1" t="n">
        <v>45204</v>
      </c>
      <c r="D37" t="inlineStr">
        <is>
          <t>ÖREBRO LÄN</t>
        </is>
      </c>
      <c r="E37" t="inlineStr">
        <is>
          <t>LJUSNARSBERG</t>
        </is>
      </c>
      <c r="G37" t="n">
        <v>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8533-2019</t>
        </is>
      </c>
      <c r="B38" s="1" t="n">
        <v>43502</v>
      </c>
      <c r="C38" s="1" t="n">
        <v>45204</v>
      </c>
      <c r="D38" t="inlineStr">
        <is>
          <t>ÖREBRO LÄN</t>
        </is>
      </c>
      <c r="E38" t="inlineStr">
        <is>
          <t>LJUSNARSBERG</t>
        </is>
      </c>
      <c r="G38" t="n">
        <v>11.3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8967-2019</t>
        </is>
      </c>
      <c r="B39" s="1" t="n">
        <v>43504</v>
      </c>
      <c r="C39" s="1" t="n">
        <v>45204</v>
      </c>
      <c r="D39" t="inlineStr">
        <is>
          <t>ÖREBRO LÄN</t>
        </is>
      </c>
      <c r="E39" t="inlineStr">
        <is>
          <t>LJUSNARSBERG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11604-2019</t>
        </is>
      </c>
      <c r="B40" s="1" t="n">
        <v>43517</v>
      </c>
      <c r="C40" s="1" t="n">
        <v>45204</v>
      </c>
      <c r="D40" t="inlineStr">
        <is>
          <t>ÖREBRO LÄN</t>
        </is>
      </c>
      <c r="E40" t="inlineStr">
        <is>
          <t>LJUSNARSBERG</t>
        </is>
      </c>
      <c r="G40" t="n">
        <v>13.4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14009-2019</t>
        </is>
      </c>
      <c r="B41" s="1" t="n">
        <v>43532</v>
      </c>
      <c r="C41" s="1" t="n">
        <v>45204</v>
      </c>
      <c r="D41" t="inlineStr">
        <is>
          <t>ÖREBRO LÄN</t>
        </is>
      </c>
      <c r="E41" t="inlineStr">
        <is>
          <t>LJUSNARSBERG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16516-2019</t>
        </is>
      </c>
      <c r="B42" s="1" t="n">
        <v>43546</v>
      </c>
      <c r="C42" s="1" t="n">
        <v>45204</v>
      </c>
      <c r="D42" t="inlineStr">
        <is>
          <t>ÖREBRO LÄN</t>
        </is>
      </c>
      <c r="E42" t="inlineStr">
        <is>
          <t>LJUSNARSBERG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18595-2019</t>
        </is>
      </c>
      <c r="B43" s="1" t="n">
        <v>43560</v>
      </c>
      <c r="C43" s="1" t="n">
        <v>45204</v>
      </c>
      <c r="D43" t="inlineStr">
        <is>
          <t>ÖREBRO LÄN</t>
        </is>
      </c>
      <c r="E43" t="inlineStr">
        <is>
          <t>LJUSNARSBERG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19184-2019</t>
        </is>
      </c>
      <c r="B44" s="1" t="n">
        <v>43564</v>
      </c>
      <c r="C44" s="1" t="n">
        <v>45204</v>
      </c>
      <c r="D44" t="inlineStr">
        <is>
          <t>ÖREBRO LÄN</t>
        </is>
      </c>
      <c r="E44" t="inlineStr">
        <is>
          <t>LJUSNARSBERG</t>
        </is>
      </c>
      <c r="G44" t="n">
        <v>8.300000000000001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19221-2019</t>
        </is>
      </c>
      <c r="B45" s="1" t="n">
        <v>43564</v>
      </c>
      <c r="C45" s="1" t="n">
        <v>45204</v>
      </c>
      <c r="D45" t="inlineStr">
        <is>
          <t>ÖREBRO LÄN</t>
        </is>
      </c>
      <c r="E45" t="inlineStr">
        <is>
          <t>LJUSNARSBERG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19192-2019</t>
        </is>
      </c>
      <c r="B46" s="1" t="n">
        <v>43564</v>
      </c>
      <c r="C46" s="1" t="n">
        <v>45204</v>
      </c>
      <c r="D46" t="inlineStr">
        <is>
          <t>ÖREBRO LÄN</t>
        </is>
      </c>
      <c r="E46" t="inlineStr">
        <is>
          <t>LJUSNARSBERG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20601-2019</t>
        </is>
      </c>
      <c r="B47" s="1" t="n">
        <v>43572</v>
      </c>
      <c r="C47" s="1" t="n">
        <v>45204</v>
      </c>
      <c r="D47" t="inlineStr">
        <is>
          <t>ÖREBRO LÄN</t>
        </is>
      </c>
      <c r="E47" t="inlineStr">
        <is>
          <t>LJUSNARSBERG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22661-2019</t>
        </is>
      </c>
      <c r="B48" s="1" t="n">
        <v>43588</v>
      </c>
      <c r="C48" s="1" t="n">
        <v>45204</v>
      </c>
      <c r="D48" t="inlineStr">
        <is>
          <t>ÖREBRO LÄN</t>
        </is>
      </c>
      <c r="E48" t="inlineStr">
        <is>
          <t>LJUSNARSBERG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22723-2019</t>
        </is>
      </c>
      <c r="B49" s="1" t="n">
        <v>43588</v>
      </c>
      <c r="C49" s="1" t="n">
        <v>45204</v>
      </c>
      <c r="D49" t="inlineStr">
        <is>
          <t>ÖREBRO LÄN</t>
        </is>
      </c>
      <c r="E49" t="inlineStr">
        <is>
          <t>LJUSNARSBERG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25175-2019</t>
        </is>
      </c>
      <c r="B50" s="1" t="n">
        <v>43605</v>
      </c>
      <c r="C50" s="1" t="n">
        <v>45204</v>
      </c>
      <c r="D50" t="inlineStr">
        <is>
          <t>ÖREBRO LÄN</t>
        </is>
      </c>
      <c r="E50" t="inlineStr">
        <is>
          <t>LJUSNARSBERG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25125-2019</t>
        </is>
      </c>
      <c r="B51" s="1" t="n">
        <v>43605</v>
      </c>
      <c r="C51" s="1" t="n">
        <v>45204</v>
      </c>
      <c r="D51" t="inlineStr">
        <is>
          <t>ÖREBRO LÄN</t>
        </is>
      </c>
      <c r="E51" t="inlineStr">
        <is>
          <t>LJUSNARSBERG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29983-2019</t>
        </is>
      </c>
      <c r="B52" s="1" t="n">
        <v>43633</v>
      </c>
      <c r="C52" s="1" t="n">
        <v>45204</v>
      </c>
      <c r="D52" t="inlineStr">
        <is>
          <t>ÖREBRO LÄN</t>
        </is>
      </c>
      <c r="E52" t="inlineStr">
        <is>
          <t>LJUSNARSBERG</t>
        </is>
      </c>
      <c r="F52" t="inlineStr">
        <is>
          <t>Sveaskog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29980-2019</t>
        </is>
      </c>
      <c r="B53" s="1" t="n">
        <v>43633</v>
      </c>
      <c r="C53" s="1" t="n">
        <v>45204</v>
      </c>
      <c r="D53" t="inlineStr">
        <is>
          <t>ÖREBRO LÄN</t>
        </is>
      </c>
      <c r="E53" t="inlineStr">
        <is>
          <t>LJUSNARSBERG</t>
        </is>
      </c>
      <c r="F53" t="inlineStr">
        <is>
          <t>Sveaskog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32320-2019</t>
        </is>
      </c>
      <c r="B54" s="1" t="n">
        <v>43644</v>
      </c>
      <c r="C54" s="1" t="n">
        <v>45204</v>
      </c>
      <c r="D54" t="inlineStr">
        <is>
          <t>ÖREBRO LÄN</t>
        </is>
      </c>
      <c r="E54" t="inlineStr">
        <is>
          <t>LJUSNARSBERG</t>
        </is>
      </c>
      <c r="F54" t="inlineStr">
        <is>
          <t>Kyrkan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35776-2019</t>
        </is>
      </c>
      <c r="B55" s="1" t="n">
        <v>43656</v>
      </c>
      <c r="C55" s="1" t="n">
        <v>45204</v>
      </c>
      <c r="D55" t="inlineStr">
        <is>
          <t>ÖREBRO LÄN</t>
        </is>
      </c>
      <c r="E55" t="inlineStr">
        <is>
          <t>LJUSNARSBERG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35836-2019</t>
        </is>
      </c>
      <c r="B56" s="1" t="n">
        <v>43656</v>
      </c>
      <c r="C56" s="1" t="n">
        <v>45204</v>
      </c>
      <c r="D56" t="inlineStr">
        <is>
          <t>ÖREBRO LÄN</t>
        </is>
      </c>
      <c r="E56" t="inlineStr">
        <is>
          <t>LJUSNARSBERG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35843-2019</t>
        </is>
      </c>
      <c r="B57" s="1" t="n">
        <v>43656</v>
      </c>
      <c r="C57" s="1" t="n">
        <v>45204</v>
      </c>
      <c r="D57" t="inlineStr">
        <is>
          <t>ÖREBRO LÄN</t>
        </is>
      </c>
      <c r="E57" t="inlineStr">
        <is>
          <t>LJUSNARSBERG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35840-2019</t>
        </is>
      </c>
      <c r="B58" s="1" t="n">
        <v>43656</v>
      </c>
      <c r="C58" s="1" t="n">
        <v>45204</v>
      </c>
      <c r="D58" t="inlineStr">
        <is>
          <t>ÖREBRO LÄN</t>
        </is>
      </c>
      <c r="E58" t="inlineStr">
        <is>
          <t>LJUSNARSBERG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35826-2019</t>
        </is>
      </c>
      <c r="B59" s="1" t="n">
        <v>43656</v>
      </c>
      <c r="C59" s="1" t="n">
        <v>45204</v>
      </c>
      <c r="D59" t="inlineStr">
        <is>
          <t>ÖREBRO LÄN</t>
        </is>
      </c>
      <c r="E59" t="inlineStr">
        <is>
          <t>LJUSNARSBERG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40720-2019</t>
        </is>
      </c>
      <c r="B60" s="1" t="n">
        <v>43697</v>
      </c>
      <c r="C60" s="1" t="n">
        <v>45204</v>
      </c>
      <c r="D60" t="inlineStr">
        <is>
          <t>ÖREBRO LÄN</t>
        </is>
      </c>
      <c r="E60" t="inlineStr">
        <is>
          <t>LJUSNARSBERG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43870-2019</t>
        </is>
      </c>
      <c r="B61" s="1" t="n">
        <v>43707</v>
      </c>
      <c r="C61" s="1" t="n">
        <v>45204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45813-2019</t>
        </is>
      </c>
      <c r="B62" s="1" t="n">
        <v>43717</v>
      </c>
      <c r="C62" s="1" t="n">
        <v>45204</v>
      </c>
      <c r="D62" t="inlineStr">
        <is>
          <t>ÖREBRO LÄN</t>
        </is>
      </c>
      <c r="E62" t="inlineStr">
        <is>
          <t>LJUSNARSBERG</t>
        </is>
      </c>
      <c r="F62" t="inlineStr">
        <is>
          <t>Bergvik skog väst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46899-2019</t>
        </is>
      </c>
      <c r="B63" s="1" t="n">
        <v>43719</v>
      </c>
      <c r="C63" s="1" t="n">
        <v>45204</v>
      </c>
      <c r="D63" t="inlineStr">
        <is>
          <t>ÖREBRO LÄN</t>
        </is>
      </c>
      <c r="E63" t="inlineStr">
        <is>
          <t>LJUSNARSBERG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50485-2019</t>
        </is>
      </c>
      <c r="B64" s="1" t="n">
        <v>43735</v>
      </c>
      <c r="C64" s="1" t="n">
        <v>45204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55979-2019</t>
        </is>
      </c>
      <c r="B65" s="1" t="n">
        <v>43759</v>
      </c>
      <c r="C65" s="1" t="n">
        <v>45204</v>
      </c>
      <c r="D65" t="inlineStr">
        <is>
          <t>ÖREBRO LÄN</t>
        </is>
      </c>
      <c r="E65" t="inlineStr">
        <is>
          <t>LJUSNARSBERG</t>
        </is>
      </c>
      <c r="F65" t="inlineStr">
        <is>
          <t>Kyrkan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60069-2019</t>
        </is>
      </c>
      <c r="B66" s="1" t="n">
        <v>43777</v>
      </c>
      <c r="C66" s="1" t="n">
        <v>45204</v>
      </c>
      <c r="D66" t="inlineStr">
        <is>
          <t>ÖREBRO LÄN</t>
        </is>
      </c>
      <c r="E66" t="inlineStr">
        <is>
          <t>LJUSNARSBERG</t>
        </is>
      </c>
      <c r="F66" t="inlineStr">
        <is>
          <t>Kyrkan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60009-2019</t>
        </is>
      </c>
      <c r="B67" s="1" t="n">
        <v>43777</v>
      </c>
      <c r="C67" s="1" t="n">
        <v>45204</v>
      </c>
      <c r="D67" t="inlineStr">
        <is>
          <t>ÖREBRO LÄN</t>
        </is>
      </c>
      <c r="E67" t="inlineStr">
        <is>
          <t>LJUSNARSBERG</t>
        </is>
      </c>
      <c r="F67" t="inlineStr">
        <is>
          <t>Kyrkan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60066-2019</t>
        </is>
      </c>
      <c r="B68" s="1" t="n">
        <v>43777</v>
      </c>
      <c r="C68" s="1" t="n">
        <v>45204</v>
      </c>
      <c r="D68" t="inlineStr">
        <is>
          <t>ÖREBRO LÄN</t>
        </is>
      </c>
      <c r="E68" t="inlineStr">
        <is>
          <t>LJUSNARSBERG</t>
        </is>
      </c>
      <c r="F68" t="inlineStr">
        <is>
          <t>Kyrkan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60243-2019</t>
        </is>
      </c>
      <c r="B69" s="1" t="n">
        <v>43780</v>
      </c>
      <c r="C69" s="1" t="n">
        <v>45204</v>
      </c>
      <c r="D69" t="inlineStr">
        <is>
          <t>ÖREBRO LÄN</t>
        </is>
      </c>
      <c r="E69" t="inlineStr">
        <is>
          <t>LJUSNARSBERG</t>
        </is>
      </c>
      <c r="F69" t="inlineStr">
        <is>
          <t>Kyrkan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60192-2019</t>
        </is>
      </c>
      <c r="B70" s="1" t="n">
        <v>43780</v>
      </c>
      <c r="C70" s="1" t="n">
        <v>45204</v>
      </c>
      <c r="D70" t="inlineStr">
        <is>
          <t>ÖREBRO LÄN</t>
        </is>
      </c>
      <c r="E70" t="inlineStr">
        <is>
          <t>LJUSNARSBERG</t>
        </is>
      </c>
      <c r="F70" t="inlineStr">
        <is>
          <t>Kyrkan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60733-2019</t>
        </is>
      </c>
      <c r="B71" s="1" t="n">
        <v>43781</v>
      </c>
      <c r="C71" s="1" t="n">
        <v>45204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65185-2019</t>
        </is>
      </c>
      <c r="B72" s="1" t="n">
        <v>43796</v>
      </c>
      <c r="C72" s="1" t="n">
        <v>45204</v>
      </c>
      <c r="D72" t="inlineStr">
        <is>
          <t>ÖREBRO LÄN</t>
        </is>
      </c>
      <c r="E72" t="inlineStr">
        <is>
          <t>LJUSNARSBERG</t>
        </is>
      </c>
      <c r="F72" t="inlineStr">
        <is>
          <t>Bergvik skog väst AB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64675-2019</t>
        </is>
      </c>
      <c r="B73" s="1" t="n">
        <v>43798</v>
      </c>
      <c r="C73" s="1" t="n">
        <v>45204</v>
      </c>
      <c r="D73" t="inlineStr">
        <is>
          <t>ÖREBRO LÄN</t>
        </is>
      </c>
      <c r="E73" t="inlineStr">
        <is>
          <t>LJUSNARSBERG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64860-2019</t>
        </is>
      </c>
      <c r="B74" s="1" t="n">
        <v>43801</v>
      </c>
      <c r="C74" s="1" t="n">
        <v>45204</v>
      </c>
      <c r="D74" t="inlineStr">
        <is>
          <t>ÖREBRO LÄN</t>
        </is>
      </c>
      <c r="E74" t="inlineStr">
        <is>
          <t>LJUSNARSBERG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65920-2019</t>
        </is>
      </c>
      <c r="B75" s="1" t="n">
        <v>43805</v>
      </c>
      <c r="C75" s="1" t="n">
        <v>45204</v>
      </c>
      <c r="D75" t="inlineStr">
        <is>
          <t>ÖREBRO LÄN</t>
        </is>
      </c>
      <c r="E75" t="inlineStr">
        <is>
          <t>LJUSNARSBERG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67236-2019</t>
        </is>
      </c>
      <c r="B76" s="1" t="n">
        <v>43812</v>
      </c>
      <c r="C76" s="1" t="n">
        <v>45204</v>
      </c>
      <c r="D76" t="inlineStr">
        <is>
          <t>ÖREBRO LÄN</t>
        </is>
      </c>
      <c r="E76" t="inlineStr">
        <is>
          <t>LJUSNARSBERG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8421-2020</t>
        </is>
      </c>
      <c r="B77" s="1" t="n">
        <v>43874</v>
      </c>
      <c r="C77" s="1" t="n">
        <v>45204</v>
      </c>
      <c r="D77" t="inlineStr">
        <is>
          <t>ÖREBRO LÄN</t>
        </is>
      </c>
      <c r="E77" t="inlineStr">
        <is>
          <t>LJUSNARSBERG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10684-2020</t>
        </is>
      </c>
      <c r="B78" s="1" t="n">
        <v>43888</v>
      </c>
      <c r="C78" s="1" t="n">
        <v>45204</v>
      </c>
      <c r="D78" t="inlineStr">
        <is>
          <t>ÖREBRO LÄN</t>
        </is>
      </c>
      <c r="E78" t="inlineStr">
        <is>
          <t>LJUSNARSBERG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13605-2020</t>
        </is>
      </c>
      <c r="B79" s="1" t="n">
        <v>43895</v>
      </c>
      <c r="C79" s="1" t="n">
        <v>45204</v>
      </c>
      <c r="D79" t="inlineStr">
        <is>
          <t>ÖREBRO LÄN</t>
        </is>
      </c>
      <c r="E79" t="inlineStr">
        <is>
          <t>LJUSNARSBERG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13591-2020</t>
        </is>
      </c>
      <c r="B80" s="1" t="n">
        <v>43903</v>
      </c>
      <c r="C80" s="1" t="n">
        <v>45204</v>
      </c>
      <c r="D80" t="inlineStr">
        <is>
          <t>ÖREBRO LÄN</t>
        </is>
      </c>
      <c r="E80" t="inlineStr">
        <is>
          <t>LJUSNARSBERG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18527-2020</t>
        </is>
      </c>
      <c r="B81" s="1" t="n">
        <v>43927</v>
      </c>
      <c r="C81" s="1" t="n">
        <v>45204</v>
      </c>
      <c r="D81" t="inlineStr">
        <is>
          <t>ÖREBRO LÄN</t>
        </is>
      </c>
      <c r="E81" t="inlineStr">
        <is>
          <t>LJUSNARSBERG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24995-2020</t>
        </is>
      </c>
      <c r="B82" s="1" t="n">
        <v>43979</v>
      </c>
      <c r="C82" s="1" t="n">
        <v>45204</v>
      </c>
      <c r="D82" t="inlineStr">
        <is>
          <t>ÖREBRO LÄN</t>
        </is>
      </c>
      <c r="E82" t="inlineStr">
        <is>
          <t>LJUSNARSBERG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25862-2020</t>
        </is>
      </c>
      <c r="B83" s="1" t="n">
        <v>43984</v>
      </c>
      <c r="C83" s="1" t="n">
        <v>45204</v>
      </c>
      <c r="D83" t="inlineStr">
        <is>
          <t>ÖREBRO LÄN</t>
        </is>
      </c>
      <c r="E83" t="inlineStr">
        <is>
          <t>LJUSNARSBERG</t>
        </is>
      </c>
      <c r="F83" t="inlineStr">
        <is>
          <t>Sveaskog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31511-2020</t>
        </is>
      </c>
      <c r="B84" s="1" t="n">
        <v>44013</v>
      </c>
      <c r="C84" s="1" t="n">
        <v>45204</v>
      </c>
      <c r="D84" t="inlineStr">
        <is>
          <t>ÖREBRO LÄN</t>
        </is>
      </c>
      <c r="E84" t="inlineStr">
        <is>
          <t>LJUSNARSBERG</t>
        </is>
      </c>
      <c r="F84" t="inlineStr">
        <is>
          <t>Bergvik skog väst AB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35874-2020</t>
        </is>
      </c>
      <c r="B85" s="1" t="n">
        <v>44047</v>
      </c>
      <c r="C85" s="1" t="n">
        <v>45204</v>
      </c>
      <c r="D85" t="inlineStr">
        <is>
          <t>ÖREBRO LÄN</t>
        </is>
      </c>
      <c r="E85" t="inlineStr">
        <is>
          <t>LJUSNARSBERG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35913-2020</t>
        </is>
      </c>
      <c r="B86" s="1" t="n">
        <v>44047</v>
      </c>
      <c r="C86" s="1" t="n">
        <v>45204</v>
      </c>
      <c r="D86" t="inlineStr">
        <is>
          <t>ÖREBRO LÄN</t>
        </is>
      </c>
      <c r="E86" t="inlineStr">
        <is>
          <t>LJUSNARSBERG</t>
        </is>
      </c>
      <c r="G86" t="n">
        <v>6.7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35960-2020</t>
        </is>
      </c>
      <c r="B87" s="1" t="n">
        <v>44047</v>
      </c>
      <c r="C87" s="1" t="n">
        <v>45204</v>
      </c>
      <c r="D87" t="inlineStr">
        <is>
          <t>ÖREBRO LÄN</t>
        </is>
      </c>
      <c r="E87" t="inlineStr">
        <is>
          <t>LJUSNARSBERG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36601-2020</t>
        </is>
      </c>
      <c r="B88" s="1" t="n">
        <v>44050</v>
      </c>
      <c r="C88" s="1" t="n">
        <v>45204</v>
      </c>
      <c r="D88" t="inlineStr">
        <is>
          <t>ÖREBRO LÄN</t>
        </is>
      </c>
      <c r="E88" t="inlineStr">
        <is>
          <t>LJUSNARSBERG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38911-2020</t>
        </is>
      </c>
      <c r="B89" s="1" t="n">
        <v>44062</v>
      </c>
      <c r="C89" s="1" t="n">
        <v>45204</v>
      </c>
      <c r="D89" t="inlineStr">
        <is>
          <t>ÖREBRO LÄN</t>
        </is>
      </c>
      <c r="E89" t="inlineStr">
        <is>
          <t>LJUSNARSBERG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41381-2020</t>
        </is>
      </c>
      <c r="B90" s="1" t="n">
        <v>44072</v>
      </c>
      <c r="C90" s="1" t="n">
        <v>45204</v>
      </c>
      <c r="D90" t="inlineStr">
        <is>
          <t>ÖREBRO LÄN</t>
        </is>
      </c>
      <c r="E90" t="inlineStr">
        <is>
          <t>LJUSNARSBERG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52919-2020</t>
        </is>
      </c>
      <c r="B91" s="1" t="n">
        <v>44120</v>
      </c>
      <c r="C91" s="1" t="n">
        <v>45204</v>
      </c>
      <c r="D91" t="inlineStr">
        <is>
          <t>ÖREBRO LÄN</t>
        </is>
      </c>
      <c r="E91" t="inlineStr">
        <is>
          <t>LJUSNARSBERG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55248-2020</t>
        </is>
      </c>
      <c r="B92" s="1" t="n">
        <v>44130</v>
      </c>
      <c r="C92" s="1" t="n">
        <v>45204</v>
      </c>
      <c r="D92" t="inlineStr">
        <is>
          <t>ÖREBRO LÄN</t>
        </is>
      </c>
      <c r="E92" t="inlineStr">
        <is>
          <t>LJUSNARSBERG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59516-2020</t>
        </is>
      </c>
      <c r="B93" s="1" t="n">
        <v>44148</v>
      </c>
      <c r="C93" s="1" t="n">
        <v>45204</v>
      </c>
      <c r="D93" t="inlineStr">
        <is>
          <t>ÖREBRO LÄN</t>
        </is>
      </c>
      <c r="E93" t="inlineStr">
        <is>
          <t>LJUSNARSBERG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66209-2020</t>
        </is>
      </c>
      <c r="B94" s="1" t="n">
        <v>44175</v>
      </c>
      <c r="C94" s="1" t="n">
        <v>45204</v>
      </c>
      <c r="D94" t="inlineStr">
        <is>
          <t>ÖREBRO LÄN</t>
        </is>
      </c>
      <c r="E94" t="inlineStr">
        <is>
          <t>LJUSNARSBERG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1577-2021</t>
        </is>
      </c>
      <c r="B95" s="1" t="n">
        <v>44209</v>
      </c>
      <c r="C95" s="1" t="n">
        <v>45204</v>
      </c>
      <c r="D95" t="inlineStr">
        <is>
          <t>ÖREBRO LÄN</t>
        </is>
      </c>
      <c r="E95" t="inlineStr">
        <is>
          <t>LJUSNARSBERG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4964-2021</t>
        </is>
      </c>
      <c r="B96" s="1" t="n">
        <v>44228</v>
      </c>
      <c r="C96" s="1" t="n">
        <v>45204</v>
      </c>
      <c r="D96" t="inlineStr">
        <is>
          <t>ÖREBRO LÄN</t>
        </is>
      </c>
      <c r="E96" t="inlineStr">
        <is>
          <t>LJUSNARSBERG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14153-2021</t>
        </is>
      </c>
      <c r="B97" s="1" t="n">
        <v>44278</v>
      </c>
      <c r="C97" s="1" t="n">
        <v>45204</v>
      </c>
      <c r="D97" t="inlineStr">
        <is>
          <t>ÖREBRO LÄN</t>
        </is>
      </c>
      <c r="E97" t="inlineStr">
        <is>
          <t>LJUSNARSBERG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15329-2021</t>
        </is>
      </c>
      <c r="B98" s="1" t="n">
        <v>44284</v>
      </c>
      <c r="C98" s="1" t="n">
        <v>45204</v>
      </c>
      <c r="D98" t="inlineStr">
        <is>
          <t>ÖREBRO LÄN</t>
        </is>
      </c>
      <c r="E98" t="inlineStr">
        <is>
          <t>LJUSNARSBERG</t>
        </is>
      </c>
      <c r="G98" t="n">
        <v>6.1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15325-2021</t>
        </is>
      </c>
      <c r="B99" s="1" t="n">
        <v>44284</v>
      </c>
      <c r="C99" s="1" t="n">
        <v>45204</v>
      </c>
      <c r="D99" t="inlineStr">
        <is>
          <t>ÖREBRO LÄN</t>
        </is>
      </c>
      <c r="E99" t="inlineStr">
        <is>
          <t>LJUSNARSBERG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15403-2021</t>
        </is>
      </c>
      <c r="B100" s="1" t="n">
        <v>44284</v>
      </c>
      <c r="C100" s="1" t="n">
        <v>45204</v>
      </c>
      <c r="D100" t="inlineStr">
        <is>
          <t>ÖREBRO LÄN</t>
        </is>
      </c>
      <c r="E100" t="inlineStr">
        <is>
          <t>LJUSNARSBERG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18080-2021</t>
        </is>
      </c>
      <c r="B101" s="1" t="n">
        <v>44302</v>
      </c>
      <c r="C101" s="1" t="n">
        <v>45204</v>
      </c>
      <c r="D101" t="inlineStr">
        <is>
          <t>ÖREBRO LÄN</t>
        </is>
      </c>
      <c r="E101" t="inlineStr">
        <is>
          <t>LJUSNARSBERG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22869-2021</t>
        </is>
      </c>
      <c r="B102" s="1" t="n">
        <v>44328</v>
      </c>
      <c r="C102" s="1" t="n">
        <v>45204</v>
      </c>
      <c r="D102" t="inlineStr">
        <is>
          <t>ÖREBRO LÄN</t>
        </is>
      </c>
      <c r="E102" t="inlineStr">
        <is>
          <t>LJUSNARSBERG</t>
        </is>
      </c>
      <c r="F102" t="inlineStr">
        <is>
          <t>Bergvik skog väst AB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23196-2021</t>
        </is>
      </c>
      <c r="B103" s="1" t="n">
        <v>44333</v>
      </c>
      <c r="C103" s="1" t="n">
        <v>45204</v>
      </c>
      <c r="D103" t="inlineStr">
        <is>
          <t>ÖREBRO LÄN</t>
        </is>
      </c>
      <c r="E103" t="inlineStr">
        <is>
          <t>LJUSNARSBERG</t>
        </is>
      </c>
      <c r="F103" t="inlineStr">
        <is>
          <t>Kyrkan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29651-2021</t>
        </is>
      </c>
      <c r="B104" s="1" t="n">
        <v>44362</v>
      </c>
      <c r="C104" s="1" t="n">
        <v>45204</v>
      </c>
      <c r="D104" t="inlineStr">
        <is>
          <t>ÖREBRO LÄN</t>
        </is>
      </c>
      <c r="E104" t="inlineStr">
        <is>
          <t>LJUSNARSBERG</t>
        </is>
      </c>
      <c r="F104" t="inlineStr">
        <is>
          <t>Övriga Aktiebolag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30148-2021</t>
        </is>
      </c>
      <c r="B105" s="1" t="n">
        <v>44363</v>
      </c>
      <c r="C105" s="1" t="n">
        <v>45204</v>
      </c>
      <c r="D105" t="inlineStr">
        <is>
          <t>ÖREBRO LÄN</t>
        </is>
      </c>
      <c r="E105" t="inlineStr">
        <is>
          <t>LJUSNARSBERG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31050-2021</t>
        </is>
      </c>
      <c r="B106" s="1" t="n">
        <v>44368</v>
      </c>
      <c r="C106" s="1" t="n">
        <v>45204</v>
      </c>
      <c r="D106" t="inlineStr">
        <is>
          <t>ÖREBRO LÄN</t>
        </is>
      </c>
      <c r="E106" t="inlineStr">
        <is>
          <t>LJUSNARSBERG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31549-2021</t>
        </is>
      </c>
      <c r="B107" s="1" t="n">
        <v>44369</v>
      </c>
      <c r="C107" s="1" t="n">
        <v>45204</v>
      </c>
      <c r="D107" t="inlineStr">
        <is>
          <t>ÖREBRO LÄN</t>
        </is>
      </c>
      <c r="E107" t="inlineStr">
        <is>
          <t>LJUSNARSBERG</t>
        </is>
      </c>
      <c r="F107" t="inlineStr">
        <is>
          <t>Bergvik skog väst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33031-2021</t>
        </is>
      </c>
      <c r="B108" s="1" t="n">
        <v>44376</v>
      </c>
      <c r="C108" s="1" t="n">
        <v>45204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35794-2021</t>
        </is>
      </c>
      <c r="B109" s="1" t="n">
        <v>44386</v>
      </c>
      <c r="C109" s="1" t="n">
        <v>45204</v>
      </c>
      <c r="D109" t="inlineStr">
        <is>
          <t>ÖREBRO LÄN</t>
        </is>
      </c>
      <c r="E109" t="inlineStr">
        <is>
          <t>LJUSNARSBERG</t>
        </is>
      </c>
      <c r="G109" t="n">
        <v>37.5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36547-2021</t>
        </is>
      </c>
      <c r="B110" s="1" t="n">
        <v>44391</v>
      </c>
      <c r="C110" s="1" t="n">
        <v>45204</v>
      </c>
      <c r="D110" t="inlineStr">
        <is>
          <t>ÖREBRO LÄN</t>
        </is>
      </c>
      <c r="E110" t="inlineStr">
        <is>
          <t>LJUSNARSBERG</t>
        </is>
      </c>
      <c r="G110" t="n">
        <v>23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39187-2021</t>
        </is>
      </c>
      <c r="B111" s="1" t="n">
        <v>44412</v>
      </c>
      <c r="C111" s="1" t="n">
        <v>45204</v>
      </c>
      <c r="D111" t="inlineStr">
        <is>
          <t>ÖREBRO LÄN</t>
        </is>
      </c>
      <c r="E111" t="inlineStr">
        <is>
          <t>LJUSNARSBERG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41453-2021</t>
        </is>
      </c>
      <c r="B112" s="1" t="n">
        <v>44424</v>
      </c>
      <c r="C112" s="1" t="n">
        <v>45204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43996-2021</t>
        </is>
      </c>
      <c r="B113" s="1" t="n">
        <v>44434</v>
      </c>
      <c r="C113" s="1" t="n">
        <v>45204</v>
      </c>
      <c r="D113" t="inlineStr">
        <is>
          <t>ÖREBRO LÄN</t>
        </is>
      </c>
      <c r="E113" t="inlineStr">
        <is>
          <t>LJUSNARSBERG</t>
        </is>
      </c>
      <c r="F113" t="inlineStr">
        <is>
          <t>Bergvik skog väst AB</t>
        </is>
      </c>
      <c r="G113" t="n">
        <v>8.4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44293-2021</t>
        </is>
      </c>
      <c r="B114" s="1" t="n">
        <v>44435</v>
      </c>
      <c r="C114" s="1" t="n">
        <v>45204</v>
      </c>
      <c r="D114" t="inlineStr">
        <is>
          <t>ÖREBRO LÄN</t>
        </is>
      </c>
      <c r="E114" t="inlineStr">
        <is>
          <t>LJUSNARSBERG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45859-2021</t>
        </is>
      </c>
      <c r="B115" s="1" t="n">
        <v>44441</v>
      </c>
      <c r="C115" s="1" t="n">
        <v>45204</v>
      </c>
      <c r="D115" t="inlineStr">
        <is>
          <t>ÖREBRO LÄN</t>
        </is>
      </c>
      <c r="E115" t="inlineStr">
        <is>
          <t>LJUSNARSBERG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45797-2021</t>
        </is>
      </c>
      <c r="B116" s="1" t="n">
        <v>44441</v>
      </c>
      <c r="C116" s="1" t="n">
        <v>45204</v>
      </c>
      <c r="D116" t="inlineStr">
        <is>
          <t>ÖREBRO LÄN</t>
        </is>
      </c>
      <c r="E116" t="inlineStr">
        <is>
          <t>LJUSNARSBERG</t>
        </is>
      </c>
      <c r="G116" t="n">
        <v>9.9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48744-2021</t>
        </is>
      </c>
      <c r="B117" s="1" t="n">
        <v>44452</v>
      </c>
      <c r="C117" s="1" t="n">
        <v>45204</v>
      </c>
      <c r="D117" t="inlineStr">
        <is>
          <t>ÖREBRO LÄN</t>
        </is>
      </c>
      <c r="E117" t="inlineStr">
        <is>
          <t>LJUSNARSBERG</t>
        </is>
      </c>
      <c r="F117" t="inlineStr">
        <is>
          <t>Bergvik skog väst AB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57129-2021</t>
        </is>
      </c>
      <c r="B118" s="1" t="n">
        <v>44482</v>
      </c>
      <c r="C118" s="1" t="n">
        <v>45204</v>
      </c>
      <c r="D118" t="inlineStr">
        <is>
          <t>ÖREBRO LÄN</t>
        </is>
      </c>
      <c r="E118" t="inlineStr">
        <is>
          <t>LJUSNARSBERG</t>
        </is>
      </c>
      <c r="F118" t="inlineStr">
        <is>
          <t>Bergvik skog väst AB</t>
        </is>
      </c>
      <c r="G118" t="n">
        <v>17.8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59699-2021</t>
        </is>
      </c>
      <c r="B119" s="1" t="n">
        <v>44494</v>
      </c>
      <c r="C119" s="1" t="n">
        <v>45204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62843-2021</t>
        </is>
      </c>
      <c r="B120" s="1" t="n">
        <v>44503</v>
      </c>
      <c r="C120" s="1" t="n">
        <v>45204</v>
      </c>
      <c r="D120" t="inlineStr">
        <is>
          <t>ÖREBRO LÄN</t>
        </is>
      </c>
      <c r="E120" t="inlineStr">
        <is>
          <t>LJUSNARSBERG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62810-2021</t>
        </is>
      </c>
      <c r="B121" s="1" t="n">
        <v>44503</v>
      </c>
      <c r="C121" s="1" t="n">
        <v>45204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64400-2021</t>
        </is>
      </c>
      <c r="B122" s="1" t="n">
        <v>44511</v>
      </c>
      <c r="C122" s="1" t="n">
        <v>45204</v>
      </c>
      <c r="D122" t="inlineStr">
        <is>
          <t>ÖREBRO LÄN</t>
        </is>
      </c>
      <c r="E122" t="inlineStr">
        <is>
          <t>LJUSNARSBERG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64978-2021</t>
        </is>
      </c>
      <c r="B123" s="1" t="n">
        <v>44513</v>
      </c>
      <c r="C123" s="1" t="n">
        <v>45204</v>
      </c>
      <c r="D123" t="inlineStr">
        <is>
          <t>ÖREBRO LÄN</t>
        </is>
      </c>
      <c r="E123" t="inlineStr">
        <is>
          <t>LJUSNARSBERG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67197-2021</t>
        </is>
      </c>
      <c r="B124" s="1" t="n">
        <v>44523</v>
      </c>
      <c r="C124" s="1" t="n">
        <v>45204</v>
      </c>
      <c r="D124" t="inlineStr">
        <is>
          <t>ÖREBRO LÄN</t>
        </is>
      </c>
      <c r="E124" t="inlineStr">
        <is>
          <t>LJUSNARSBERG</t>
        </is>
      </c>
      <c r="F124" t="inlineStr">
        <is>
          <t>Kommuner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67746-2021</t>
        </is>
      </c>
      <c r="B125" s="1" t="n">
        <v>44524</v>
      </c>
      <c r="C125" s="1" t="n">
        <v>45204</v>
      </c>
      <c r="D125" t="inlineStr">
        <is>
          <t>ÖREBRO LÄN</t>
        </is>
      </c>
      <c r="E125" t="inlineStr">
        <is>
          <t>LJUSNARSBERG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70070-2021</t>
        </is>
      </c>
      <c r="B126" s="1" t="n">
        <v>44533</v>
      </c>
      <c r="C126" s="1" t="n">
        <v>45204</v>
      </c>
      <c r="D126" t="inlineStr">
        <is>
          <t>ÖREBRO LÄN</t>
        </is>
      </c>
      <c r="E126" t="inlineStr">
        <is>
          <t>LJUSNARSBERG</t>
        </is>
      </c>
      <c r="G126" t="n">
        <v>14.3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72157-2021</t>
        </is>
      </c>
      <c r="B127" s="1" t="n">
        <v>44544</v>
      </c>
      <c r="C127" s="1" t="n">
        <v>45204</v>
      </c>
      <c r="D127" t="inlineStr">
        <is>
          <t>ÖREBRO LÄN</t>
        </is>
      </c>
      <c r="E127" t="inlineStr">
        <is>
          <t>LJUSNARSBERG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72881-2021</t>
        </is>
      </c>
      <c r="B128" s="1" t="n">
        <v>44547</v>
      </c>
      <c r="C128" s="1" t="n">
        <v>45204</v>
      </c>
      <c r="D128" t="inlineStr">
        <is>
          <t>ÖREBRO LÄN</t>
        </is>
      </c>
      <c r="E128" t="inlineStr">
        <is>
          <t>LJUSNARSBERG</t>
        </is>
      </c>
      <c r="G128" t="n">
        <v>20.6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289-2022</t>
        </is>
      </c>
      <c r="B129" s="1" t="n">
        <v>44564</v>
      </c>
      <c r="C129" s="1" t="n">
        <v>45204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1320-2022</t>
        </is>
      </c>
      <c r="B130" s="1" t="n">
        <v>44572</v>
      </c>
      <c r="C130" s="1" t="n">
        <v>45204</v>
      </c>
      <c r="D130" t="inlineStr">
        <is>
          <t>ÖREBRO LÄN</t>
        </is>
      </c>
      <c r="E130" t="inlineStr">
        <is>
          <t>LJUSNARSBERG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1303-2022</t>
        </is>
      </c>
      <c r="B131" s="1" t="n">
        <v>44572</v>
      </c>
      <c r="C131" s="1" t="n">
        <v>45204</v>
      </c>
      <c r="D131" t="inlineStr">
        <is>
          <t>ÖREBRO LÄN</t>
        </is>
      </c>
      <c r="E131" t="inlineStr">
        <is>
          <t>LJUSNARSBERG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7903-2022</t>
        </is>
      </c>
      <c r="B132" s="1" t="n">
        <v>44607</v>
      </c>
      <c r="C132" s="1" t="n">
        <v>45204</v>
      </c>
      <c r="D132" t="inlineStr">
        <is>
          <t>ÖREBRO LÄN</t>
        </is>
      </c>
      <c r="E132" t="inlineStr">
        <is>
          <t>LJUSNARSBERG</t>
        </is>
      </c>
      <c r="F132" t="inlineStr">
        <is>
          <t>Kyrkan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7995-2022</t>
        </is>
      </c>
      <c r="B133" s="1" t="n">
        <v>44608</v>
      </c>
      <c r="C133" s="1" t="n">
        <v>45204</v>
      </c>
      <c r="D133" t="inlineStr">
        <is>
          <t>ÖREBRO LÄN</t>
        </is>
      </c>
      <c r="E133" t="inlineStr">
        <is>
          <t>LJUSNARSBERG</t>
        </is>
      </c>
      <c r="G133" t="n">
        <v>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9461-2022</t>
        </is>
      </c>
      <c r="B134" s="1" t="n">
        <v>44616</v>
      </c>
      <c r="C134" s="1" t="n">
        <v>45204</v>
      </c>
      <c r="D134" t="inlineStr">
        <is>
          <t>ÖREBRO LÄN</t>
        </is>
      </c>
      <c r="E134" t="inlineStr">
        <is>
          <t>LJUSNARSBERG</t>
        </is>
      </c>
      <c r="G134" t="n">
        <v>17.3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14011-2022</t>
        </is>
      </c>
      <c r="B135" s="1" t="n">
        <v>44650</v>
      </c>
      <c r="C135" s="1" t="n">
        <v>45204</v>
      </c>
      <c r="D135" t="inlineStr">
        <is>
          <t>ÖREBRO LÄN</t>
        </is>
      </c>
      <c r="E135" t="inlineStr">
        <is>
          <t>LJUSNARSBERG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35976-2022</t>
        </is>
      </c>
      <c r="B136" s="1" t="n">
        <v>44690</v>
      </c>
      <c r="C136" s="1" t="n">
        <v>45204</v>
      </c>
      <c r="D136" t="inlineStr">
        <is>
          <t>ÖREBRO LÄN</t>
        </is>
      </c>
      <c r="E136" t="inlineStr">
        <is>
          <t>LJUSNARSBERG</t>
        </is>
      </c>
      <c r="F136" t="inlineStr">
        <is>
          <t>Bergvik skog väst AB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18933-2022</t>
        </is>
      </c>
      <c r="B137" s="1" t="n">
        <v>44690</v>
      </c>
      <c r="C137" s="1" t="n">
        <v>45204</v>
      </c>
      <c r="D137" t="inlineStr">
        <is>
          <t>ÖREBRO LÄN</t>
        </is>
      </c>
      <c r="E137" t="inlineStr">
        <is>
          <t>LJUSNARSBERG</t>
        </is>
      </c>
      <c r="F137" t="inlineStr">
        <is>
          <t>Bergvik skog väst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18945-2022</t>
        </is>
      </c>
      <c r="B138" s="1" t="n">
        <v>44690</v>
      </c>
      <c r="C138" s="1" t="n">
        <v>45204</v>
      </c>
      <c r="D138" t="inlineStr">
        <is>
          <t>ÖREBRO LÄN</t>
        </is>
      </c>
      <c r="E138" t="inlineStr">
        <is>
          <t>LJUSNARSBERG</t>
        </is>
      </c>
      <c r="F138" t="inlineStr">
        <is>
          <t>Bergvik skog väst AB</t>
        </is>
      </c>
      <c r="G138" t="n">
        <v>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18938-2022</t>
        </is>
      </c>
      <c r="B139" s="1" t="n">
        <v>44690</v>
      </c>
      <c r="C139" s="1" t="n">
        <v>45204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18932-2022</t>
        </is>
      </c>
      <c r="B140" s="1" t="n">
        <v>44690</v>
      </c>
      <c r="C140" s="1" t="n">
        <v>45204</v>
      </c>
      <c r="D140" t="inlineStr">
        <is>
          <t>ÖREBRO LÄN</t>
        </is>
      </c>
      <c r="E140" t="inlineStr">
        <is>
          <t>LJUSNARSBERG</t>
        </is>
      </c>
      <c r="F140" t="inlineStr">
        <is>
          <t>Bergvik skog väst AB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18952-2022</t>
        </is>
      </c>
      <c r="B141" s="1" t="n">
        <v>44690</v>
      </c>
      <c r="C141" s="1" t="n">
        <v>45204</v>
      </c>
      <c r="D141" t="inlineStr">
        <is>
          <t>ÖREBRO LÄN</t>
        </is>
      </c>
      <c r="E141" t="inlineStr">
        <is>
          <t>LJUSNARSBERG</t>
        </is>
      </c>
      <c r="F141" t="inlineStr">
        <is>
          <t>Bergvik skog väst AB</t>
        </is>
      </c>
      <c r="G141" t="n">
        <v>14.9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19254-2022</t>
        </is>
      </c>
      <c r="B142" s="1" t="n">
        <v>44692</v>
      </c>
      <c r="C142" s="1" t="n">
        <v>45204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19857-2022</t>
        </is>
      </c>
      <c r="B143" s="1" t="n">
        <v>44694</v>
      </c>
      <c r="C143" s="1" t="n">
        <v>45204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19859-2022</t>
        </is>
      </c>
      <c r="B144" s="1" t="n">
        <v>44694</v>
      </c>
      <c r="C144" s="1" t="n">
        <v>45204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11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20797-2022</t>
        </is>
      </c>
      <c r="B145" s="1" t="n">
        <v>44701</v>
      </c>
      <c r="C145" s="1" t="n">
        <v>45204</v>
      </c>
      <c r="D145" t="inlineStr">
        <is>
          <t>ÖREBRO LÄN</t>
        </is>
      </c>
      <c r="E145" t="inlineStr">
        <is>
          <t>LJUSNARSBERG</t>
        </is>
      </c>
      <c r="F145" t="inlineStr">
        <is>
          <t>Bergvik skog väst AB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22878-2022</t>
        </is>
      </c>
      <c r="B146" s="1" t="n">
        <v>44715</v>
      </c>
      <c r="C146" s="1" t="n">
        <v>45204</v>
      </c>
      <c r="D146" t="inlineStr">
        <is>
          <t>ÖREBRO LÄN</t>
        </is>
      </c>
      <c r="E146" t="inlineStr">
        <is>
          <t>LJUSNARSBERG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22871-2022</t>
        </is>
      </c>
      <c r="B147" s="1" t="n">
        <v>44715</v>
      </c>
      <c r="C147" s="1" t="n">
        <v>45204</v>
      </c>
      <c r="D147" t="inlineStr">
        <is>
          <t>ÖREBRO LÄN</t>
        </is>
      </c>
      <c r="E147" t="inlineStr">
        <is>
          <t>LJUSNARSBERG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23286-2022</t>
        </is>
      </c>
      <c r="B148" s="1" t="n">
        <v>44720</v>
      </c>
      <c r="C148" s="1" t="n">
        <v>45204</v>
      </c>
      <c r="D148" t="inlineStr">
        <is>
          <t>ÖREBRO LÄN</t>
        </is>
      </c>
      <c r="E148" t="inlineStr">
        <is>
          <t>LJUSNARSBERG</t>
        </is>
      </c>
      <c r="F148" t="inlineStr">
        <is>
          <t>Bergvik skog väst AB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23380-2022</t>
        </is>
      </c>
      <c r="B149" s="1" t="n">
        <v>44720</v>
      </c>
      <c r="C149" s="1" t="n">
        <v>45204</v>
      </c>
      <c r="D149" t="inlineStr">
        <is>
          <t>ÖREBRO LÄN</t>
        </is>
      </c>
      <c r="E149" t="inlineStr">
        <is>
          <t>LJUSNARSBERG</t>
        </is>
      </c>
      <c r="F149" t="inlineStr">
        <is>
          <t>Bergvik skog väst AB</t>
        </is>
      </c>
      <c r="G149" t="n">
        <v>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23346-2022</t>
        </is>
      </c>
      <c r="B150" s="1" t="n">
        <v>44720</v>
      </c>
      <c r="C150" s="1" t="n">
        <v>45204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24194-2022</t>
        </is>
      </c>
      <c r="B151" s="1" t="n">
        <v>44725</v>
      </c>
      <c r="C151" s="1" t="n">
        <v>45204</v>
      </c>
      <c r="D151" t="inlineStr">
        <is>
          <t>ÖREBRO LÄN</t>
        </is>
      </c>
      <c r="E151" t="inlineStr">
        <is>
          <t>LJUSNARSBERG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26167-2022</t>
        </is>
      </c>
      <c r="B152" s="1" t="n">
        <v>44734</v>
      </c>
      <c r="C152" s="1" t="n">
        <v>45204</v>
      </c>
      <c r="D152" t="inlineStr">
        <is>
          <t>ÖREBRO LÄN</t>
        </is>
      </c>
      <c r="E152" t="inlineStr">
        <is>
          <t>LJUSNARSBERG</t>
        </is>
      </c>
      <c r="F152" t="inlineStr">
        <is>
          <t>Bergvik skog väst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26165-2022</t>
        </is>
      </c>
      <c r="B153" s="1" t="n">
        <v>44734</v>
      </c>
      <c r="C153" s="1" t="n">
        <v>45204</v>
      </c>
      <c r="D153" t="inlineStr">
        <is>
          <t>ÖREBRO LÄN</t>
        </is>
      </c>
      <c r="E153" t="inlineStr">
        <is>
          <t>LJUSNARSBERG</t>
        </is>
      </c>
      <c r="F153" t="inlineStr">
        <is>
          <t>Bergvik skog väst AB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32300-2022</t>
        </is>
      </c>
      <c r="B154" s="1" t="n">
        <v>44781</v>
      </c>
      <c r="C154" s="1" t="n">
        <v>45204</v>
      </c>
      <c r="D154" t="inlineStr">
        <is>
          <t>ÖREBRO LÄN</t>
        </is>
      </c>
      <c r="E154" t="inlineStr">
        <is>
          <t>LJUSNARSBERG</t>
        </is>
      </c>
      <c r="G154" t="n">
        <v>10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33858-2022</t>
        </is>
      </c>
      <c r="B155" s="1" t="n">
        <v>44790</v>
      </c>
      <c r="C155" s="1" t="n">
        <v>45204</v>
      </c>
      <c r="D155" t="inlineStr">
        <is>
          <t>ÖREBRO LÄN</t>
        </is>
      </c>
      <c r="E155" t="inlineStr">
        <is>
          <t>LJUSNARSBERG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33861-2022</t>
        </is>
      </c>
      <c r="B156" s="1" t="n">
        <v>44790</v>
      </c>
      <c r="C156" s="1" t="n">
        <v>45204</v>
      </c>
      <c r="D156" t="inlineStr">
        <is>
          <t>ÖREBRO LÄN</t>
        </is>
      </c>
      <c r="E156" t="inlineStr">
        <is>
          <t>LJUSNARSBERG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35838-2022</t>
        </is>
      </c>
      <c r="B157" s="1" t="n">
        <v>44802</v>
      </c>
      <c r="C157" s="1" t="n">
        <v>45204</v>
      </c>
      <c r="D157" t="inlineStr">
        <is>
          <t>ÖREBRO LÄN</t>
        </is>
      </c>
      <c r="E157" t="inlineStr">
        <is>
          <t>LJUSNARSBERG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38277-2022</t>
        </is>
      </c>
      <c r="B158" s="1" t="n">
        <v>44812</v>
      </c>
      <c r="C158" s="1" t="n">
        <v>45204</v>
      </c>
      <c r="D158" t="inlineStr">
        <is>
          <t>ÖREBRO LÄN</t>
        </is>
      </c>
      <c r="E158" t="inlineStr">
        <is>
          <t>LJUSNARSBERG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38276-2022</t>
        </is>
      </c>
      <c r="B159" s="1" t="n">
        <v>44812</v>
      </c>
      <c r="C159" s="1" t="n">
        <v>45204</v>
      </c>
      <c r="D159" t="inlineStr">
        <is>
          <t>ÖREBRO LÄN</t>
        </is>
      </c>
      <c r="E159" t="inlineStr">
        <is>
          <t>LJUSNARSBERG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39095-2022</t>
        </is>
      </c>
      <c r="B160" s="1" t="n">
        <v>44817</v>
      </c>
      <c r="C160" s="1" t="n">
        <v>45204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43208-2022</t>
        </is>
      </c>
      <c r="B161" s="1" t="n">
        <v>44834</v>
      </c>
      <c r="C161" s="1" t="n">
        <v>45204</v>
      </c>
      <c r="D161" t="inlineStr">
        <is>
          <t>ÖREBRO LÄN</t>
        </is>
      </c>
      <c r="E161" t="inlineStr">
        <is>
          <t>LJUSNARSBERG</t>
        </is>
      </c>
      <c r="F161" t="inlineStr">
        <is>
          <t>Bergvik skog väst AB</t>
        </is>
      </c>
      <c r="G161" t="n">
        <v>21.2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44591-2022</t>
        </is>
      </c>
      <c r="B162" s="1" t="n">
        <v>44838</v>
      </c>
      <c r="C162" s="1" t="n">
        <v>45204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9.9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44163-2022</t>
        </is>
      </c>
      <c r="B163" s="1" t="n">
        <v>44839</v>
      </c>
      <c r="C163" s="1" t="n">
        <v>45204</v>
      </c>
      <c r="D163" t="inlineStr">
        <is>
          <t>ÖREBRO LÄN</t>
        </is>
      </c>
      <c r="E163" t="inlineStr">
        <is>
          <t>LJUSNARSBERG</t>
        </is>
      </c>
      <c r="G163" t="n">
        <v>7.6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49580-2022</t>
        </is>
      </c>
      <c r="B164" s="1" t="n">
        <v>44859</v>
      </c>
      <c r="C164" s="1" t="n">
        <v>45204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52561-2022</t>
        </is>
      </c>
      <c r="B165" s="1" t="n">
        <v>44874</v>
      </c>
      <c r="C165" s="1" t="n">
        <v>45204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7.4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58823-2022</t>
        </is>
      </c>
      <c r="B166" s="1" t="n">
        <v>44903</v>
      </c>
      <c r="C166" s="1" t="n">
        <v>45204</v>
      </c>
      <c r="D166" t="inlineStr">
        <is>
          <t>ÖREBRO LÄN</t>
        </is>
      </c>
      <c r="E166" t="inlineStr">
        <is>
          <t>LJUSNARSBERG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62424-2022</t>
        </is>
      </c>
      <c r="B167" s="1" t="n">
        <v>44916</v>
      </c>
      <c r="C167" s="1" t="n">
        <v>45204</v>
      </c>
      <c r="D167" t="inlineStr">
        <is>
          <t>ÖREBRO LÄN</t>
        </is>
      </c>
      <c r="E167" t="inlineStr">
        <is>
          <t>LJUSNARSBERG</t>
        </is>
      </c>
      <c r="F167" t="inlineStr">
        <is>
          <t>Bergvik skog väst AB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62415-2022</t>
        </is>
      </c>
      <c r="B168" s="1" t="n">
        <v>44916</v>
      </c>
      <c r="C168" s="1" t="n">
        <v>45204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25.2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62421-2022</t>
        </is>
      </c>
      <c r="B169" s="1" t="n">
        <v>44916</v>
      </c>
      <c r="C169" s="1" t="n">
        <v>45204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62677-2022</t>
        </is>
      </c>
      <c r="B170" s="1" t="n">
        <v>44917</v>
      </c>
      <c r="C170" s="1" t="n">
        <v>45204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62667-2022</t>
        </is>
      </c>
      <c r="B171" s="1" t="n">
        <v>44917</v>
      </c>
      <c r="C171" s="1" t="n">
        <v>45204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62679-2022</t>
        </is>
      </c>
      <c r="B172" s="1" t="n">
        <v>44917</v>
      </c>
      <c r="C172" s="1" t="n">
        <v>45204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1683-2023</t>
        </is>
      </c>
      <c r="B173" s="1" t="n">
        <v>44938</v>
      </c>
      <c r="C173" s="1" t="n">
        <v>45204</v>
      </c>
      <c r="D173" t="inlineStr">
        <is>
          <t>ÖREBRO LÄN</t>
        </is>
      </c>
      <c r="E173" t="inlineStr">
        <is>
          <t>LJUSNARSBERG</t>
        </is>
      </c>
      <c r="F173" t="inlineStr">
        <is>
          <t>Bergvik skog väst AB</t>
        </is>
      </c>
      <c r="G173" t="n">
        <v>14.7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2607-2023</t>
        </is>
      </c>
      <c r="B174" s="1" t="n">
        <v>44939</v>
      </c>
      <c r="C174" s="1" t="n">
        <v>45204</v>
      </c>
      <c r="D174" t="inlineStr">
        <is>
          <t>ÖREBRO LÄN</t>
        </is>
      </c>
      <c r="E174" t="inlineStr">
        <is>
          <t>LJUSNARSBERG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4989-2023</t>
        </is>
      </c>
      <c r="B175" s="1" t="n">
        <v>44956</v>
      </c>
      <c r="C175" s="1" t="n">
        <v>45204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12492-2023</t>
        </is>
      </c>
      <c r="B176" s="1" t="n">
        <v>44999</v>
      </c>
      <c r="C176" s="1" t="n">
        <v>45204</v>
      </c>
      <c r="D176" t="inlineStr">
        <is>
          <t>ÖREBRO LÄN</t>
        </is>
      </c>
      <c r="E176" t="inlineStr">
        <is>
          <t>LJUSNARSBERG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12775-2023</t>
        </is>
      </c>
      <c r="B177" s="1" t="n">
        <v>45000</v>
      </c>
      <c r="C177" s="1" t="n">
        <v>45204</v>
      </c>
      <c r="D177" t="inlineStr">
        <is>
          <t>ÖREBRO LÄN</t>
        </is>
      </c>
      <c r="E177" t="inlineStr">
        <is>
          <t>LJUSNARSBERG</t>
        </is>
      </c>
      <c r="G177" t="n">
        <v>8.199999999999999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13227-2023</t>
        </is>
      </c>
      <c r="B178" s="1" t="n">
        <v>45002</v>
      </c>
      <c r="C178" s="1" t="n">
        <v>45204</v>
      </c>
      <c r="D178" t="inlineStr">
        <is>
          <t>ÖREBRO LÄN</t>
        </is>
      </c>
      <c r="E178" t="inlineStr">
        <is>
          <t>LJUSNARSBERG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16612-2023</t>
        </is>
      </c>
      <c r="B179" s="1" t="n">
        <v>45030</v>
      </c>
      <c r="C179" s="1" t="n">
        <v>45204</v>
      </c>
      <c r="D179" t="inlineStr">
        <is>
          <t>ÖREBRO LÄN</t>
        </is>
      </c>
      <c r="E179" t="inlineStr">
        <is>
          <t>LJUSNARSBERG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16621-2023</t>
        </is>
      </c>
      <c r="B180" s="1" t="n">
        <v>45030</v>
      </c>
      <c r="C180" s="1" t="n">
        <v>45204</v>
      </c>
      <c r="D180" t="inlineStr">
        <is>
          <t>ÖREBRO LÄN</t>
        </is>
      </c>
      <c r="E180" t="inlineStr">
        <is>
          <t>LJUSNARSBERG</t>
        </is>
      </c>
      <c r="F180" t="inlineStr">
        <is>
          <t>Sveaskog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16635-2023</t>
        </is>
      </c>
      <c r="B181" s="1" t="n">
        <v>45030</v>
      </c>
      <c r="C181" s="1" t="n">
        <v>45204</v>
      </c>
      <c r="D181" t="inlineStr">
        <is>
          <t>ÖREBRO LÄN</t>
        </is>
      </c>
      <c r="E181" t="inlineStr">
        <is>
          <t>LJUSNARSBERG</t>
        </is>
      </c>
      <c r="F181" t="inlineStr">
        <is>
          <t>Sveaskog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16613-2023</t>
        </is>
      </c>
      <c r="B182" s="1" t="n">
        <v>45030</v>
      </c>
      <c r="C182" s="1" t="n">
        <v>45204</v>
      </c>
      <c r="D182" t="inlineStr">
        <is>
          <t>ÖREBRO LÄN</t>
        </is>
      </c>
      <c r="E182" t="inlineStr">
        <is>
          <t>LJUSNARSBERG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17276-2023</t>
        </is>
      </c>
      <c r="B183" s="1" t="n">
        <v>45035</v>
      </c>
      <c r="C183" s="1" t="n">
        <v>45204</v>
      </c>
      <c r="D183" t="inlineStr">
        <is>
          <t>ÖREBRO LÄN</t>
        </is>
      </c>
      <c r="E183" t="inlineStr">
        <is>
          <t>LJUSNARSBERG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17721-2023</t>
        </is>
      </c>
      <c r="B184" s="1" t="n">
        <v>45037</v>
      </c>
      <c r="C184" s="1" t="n">
        <v>45204</v>
      </c>
      <c r="D184" t="inlineStr">
        <is>
          <t>ÖREBRO LÄN</t>
        </is>
      </c>
      <c r="E184" t="inlineStr">
        <is>
          <t>LJUSNARSBERG</t>
        </is>
      </c>
      <c r="F184" t="inlineStr">
        <is>
          <t>Sveaskog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17725-2023</t>
        </is>
      </c>
      <c r="B185" s="1" t="n">
        <v>45037</v>
      </c>
      <c r="C185" s="1" t="n">
        <v>45204</v>
      </c>
      <c r="D185" t="inlineStr">
        <is>
          <t>ÖREBRO LÄN</t>
        </is>
      </c>
      <c r="E185" t="inlineStr">
        <is>
          <t>LJUSNARSBERG</t>
        </is>
      </c>
      <c r="F185" t="inlineStr">
        <is>
          <t>Sveaskog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17724-2023</t>
        </is>
      </c>
      <c r="B186" s="1" t="n">
        <v>45037</v>
      </c>
      <c r="C186" s="1" t="n">
        <v>45204</v>
      </c>
      <c r="D186" t="inlineStr">
        <is>
          <t>ÖREBRO LÄN</t>
        </is>
      </c>
      <c r="E186" t="inlineStr">
        <is>
          <t>LJUSNARSBERG</t>
        </is>
      </c>
      <c r="F186" t="inlineStr">
        <is>
          <t>Sveaskog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17726-2023</t>
        </is>
      </c>
      <c r="B187" s="1" t="n">
        <v>45037</v>
      </c>
      <c r="C187" s="1" t="n">
        <v>45204</v>
      </c>
      <c r="D187" t="inlineStr">
        <is>
          <t>ÖREBRO LÄN</t>
        </is>
      </c>
      <c r="E187" t="inlineStr">
        <is>
          <t>LJUSNARSBERG</t>
        </is>
      </c>
      <c r="F187" t="inlineStr">
        <is>
          <t>Sveaskog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18444-2023</t>
        </is>
      </c>
      <c r="B188" s="1" t="n">
        <v>45042</v>
      </c>
      <c r="C188" s="1" t="n">
        <v>45204</v>
      </c>
      <c r="D188" t="inlineStr">
        <is>
          <t>ÖREBRO LÄN</t>
        </is>
      </c>
      <c r="E188" t="inlineStr">
        <is>
          <t>LJUSNARSBERG</t>
        </is>
      </c>
      <c r="F188" t="inlineStr">
        <is>
          <t>Sveaskog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18446-2023</t>
        </is>
      </c>
      <c r="B189" s="1" t="n">
        <v>45042</v>
      </c>
      <c r="C189" s="1" t="n">
        <v>45204</v>
      </c>
      <c r="D189" t="inlineStr">
        <is>
          <t>ÖREBRO LÄN</t>
        </is>
      </c>
      <c r="E189" t="inlineStr">
        <is>
          <t>LJUSNARSBERG</t>
        </is>
      </c>
      <c r="F189" t="inlineStr">
        <is>
          <t>Sveaskog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21701-2023</t>
        </is>
      </c>
      <c r="B190" s="1" t="n">
        <v>45064</v>
      </c>
      <c r="C190" s="1" t="n">
        <v>45204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22883-2023</t>
        </is>
      </c>
      <c r="B191" s="1" t="n">
        <v>45072</v>
      </c>
      <c r="C191" s="1" t="n">
        <v>45204</v>
      </c>
      <c r="D191" t="inlineStr">
        <is>
          <t>ÖREBRO LÄN</t>
        </is>
      </c>
      <c r="E191" t="inlineStr">
        <is>
          <t>LJUSNARSBERG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24889-2023</t>
        </is>
      </c>
      <c r="B192" s="1" t="n">
        <v>45085</v>
      </c>
      <c r="C192" s="1" t="n">
        <v>45204</v>
      </c>
      <c r="D192" t="inlineStr">
        <is>
          <t>ÖREBRO LÄN</t>
        </is>
      </c>
      <c r="E192" t="inlineStr">
        <is>
          <t>LJUSNARSBERG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24921-2023</t>
        </is>
      </c>
      <c r="B193" s="1" t="n">
        <v>45085</v>
      </c>
      <c r="C193" s="1" t="n">
        <v>45204</v>
      </c>
      <c r="D193" t="inlineStr">
        <is>
          <t>ÖREBRO LÄN</t>
        </is>
      </c>
      <c r="E193" t="inlineStr">
        <is>
          <t>LJUSNARSBERG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25423-2023</t>
        </is>
      </c>
      <c r="B194" s="1" t="n">
        <v>45089</v>
      </c>
      <c r="C194" s="1" t="n">
        <v>45204</v>
      </c>
      <c r="D194" t="inlineStr">
        <is>
          <t>ÖREBRO LÄN</t>
        </is>
      </c>
      <c r="E194" t="inlineStr">
        <is>
          <t>LJUSNARSBERG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25539-2023</t>
        </is>
      </c>
      <c r="B195" s="1" t="n">
        <v>45089</v>
      </c>
      <c r="C195" s="1" t="n">
        <v>45204</v>
      </c>
      <c r="D195" t="inlineStr">
        <is>
          <t>ÖREBRO LÄN</t>
        </is>
      </c>
      <c r="E195" t="inlineStr">
        <is>
          <t>LJUSNARSBERG</t>
        </is>
      </c>
      <c r="F195" t="inlineStr">
        <is>
          <t>Sveaskog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25486-2023</t>
        </is>
      </c>
      <c r="B196" s="1" t="n">
        <v>45089</v>
      </c>
      <c r="C196" s="1" t="n">
        <v>45204</v>
      </c>
      <c r="D196" t="inlineStr">
        <is>
          <t>ÖREBRO LÄN</t>
        </is>
      </c>
      <c r="E196" t="inlineStr">
        <is>
          <t>LJUSNARSBERG</t>
        </is>
      </c>
      <c r="F196" t="inlineStr">
        <is>
          <t>Sveaskog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25404-2023</t>
        </is>
      </c>
      <c r="B197" s="1" t="n">
        <v>45089</v>
      </c>
      <c r="C197" s="1" t="n">
        <v>45204</v>
      </c>
      <c r="D197" t="inlineStr">
        <is>
          <t>ÖREBRO LÄN</t>
        </is>
      </c>
      <c r="E197" t="inlineStr">
        <is>
          <t>LJUSNARSBERG</t>
        </is>
      </c>
      <c r="F197" t="inlineStr">
        <is>
          <t>Sveaskog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25574-2023</t>
        </is>
      </c>
      <c r="B198" s="1" t="n">
        <v>45089</v>
      </c>
      <c r="C198" s="1" t="n">
        <v>45204</v>
      </c>
      <c r="D198" t="inlineStr">
        <is>
          <t>ÖREBRO LÄN</t>
        </is>
      </c>
      <c r="E198" t="inlineStr">
        <is>
          <t>LJUSNARSBERG</t>
        </is>
      </c>
      <c r="F198" t="inlineStr">
        <is>
          <t>Sveaskog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26410-2023</t>
        </is>
      </c>
      <c r="B199" s="1" t="n">
        <v>45092</v>
      </c>
      <c r="C199" s="1" t="n">
        <v>45204</v>
      </c>
      <c r="D199" t="inlineStr">
        <is>
          <t>ÖREBRO LÄN</t>
        </is>
      </c>
      <c r="E199" t="inlineStr">
        <is>
          <t>LJUSNARSBERG</t>
        </is>
      </c>
      <c r="F199" t="inlineStr">
        <is>
          <t>Sveaskog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26417-2023</t>
        </is>
      </c>
      <c r="B200" s="1" t="n">
        <v>45092</v>
      </c>
      <c r="C200" s="1" t="n">
        <v>45204</v>
      </c>
      <c r="D200" t="inlineStr">
        <is>
          <t>ÖREBRO LÄN</t>
        </is>
      </c>
      <c r="E200" t="inlineStr">
        <is>
          <t>LJUSNARSBERG</t>
        </is>
      </c>
      <c r="F200" t="inlineStr">
        <is>
          <t>Sveaskog</t>
        </is>
      </c>
      <c r="G200" t="n">
        <v>8.199999999999999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27248-2023</t>
        </is>
      </c>
      <c r="B201" s="1" t="n">
        <v>45096</v>
      </c>
      <c r="C201" s="1" t="n">
        <v>45204</v>
      </c>
      <c r="D201" t="inlineStr">
        <is>
          <t>ÖREBRO LÄN</t>
        </is>
      </c>
      <c r="E201" t="inlineStr">
        <is>
          <t>LJUSNARSBERG</t>
        </is>
      </c>
      <c r="G201" t="n">
        <v>19.3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31310-2023</t>
        </is>
      </c>
      <c r="B202" s="1" t="n">
        <v>45103</v>
      </c>
      <c r="C202" s="1" t="n">
        <v>45204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31165-2023</t>
        </is>
      </c>
      <c r="B203" s="1" t="n">
        <v>45103</v>
      </c>
      <c r="C203" s="1" t="n">
        <v>45204</v>
      </c>
      <c r="D203" t="inlineStr">
        <is>
          <t>ÖREBRO LÄN</t>
        </is>
      </c>
      <c r="E203" t="inlineStr">
        <is>
          <t>LJUSNARSBERG</t>
        </is>
      </c>
      <c r="F203" t="inlineStr">
        <is>
          <t>Bergvik skog väst AB</t>
        </is>
      </c>
      <c r="G203" t="n">
        <v>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31162-2023</t>
        </is>
      </c>
      <c r="B204" s="1" t="n">
        <v>45103</v>
      </c>
      <c r="C204" s="1" t="n">
        <v>45204</v>
      </c>
      <c r="D204" t="inlineStr">
        <is>
          <t>ÖREBRO LÄN</t>
        </is>
      </c>
      <c r="E204" t="inlineStr">
        <is>
          <t>LJUSNARSBERG</t>
        </is>
      </c>
      <c r="F204" t="inlineStr">
        <is>
          <t>Bergvik skog väst AB</t>
        </is>
      </c>
      <c r="G204" t="n">
        <v>10.4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31167-2023</t>
        </is>
      </c>
      <c r="B205" s="1" t="n">
        <v>45103</v>
      </c>
      <c r="C205" s="1" t="n">
        <v>45204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31295-2023</t>
        </is>
      </c>
      <c r="B206" s="1" t="n">
        <v>45103</v>
      </c>
      <c r="C206" s="1" t="n">
        <v>45204</v>
      </c>
      <c r="D206" t="inlineStr">
        <is>
          <t>ÖREBRO LÄN</t>
        </is>
      </c>
      <c r="E206" t="inlineStr">
        <is>
          <t>LJUSNARSBERG</t>
        </is>
      </c>
      <c r="F206" t="inlineStr">
        <is>
          <t>Bergvik skog väst AB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28855-2023</t>
        </is>
      </c>
      <c r="B207" s="1" t="n">
        <v>45104</v>
      </c>
      <c r="C207" s="1" t="n">
        <v>45204</v>
      </c>
      <c r="D207" t="inlineStr">
        <is>
          <t>ÖREBRO LÄN</t>
        </is>
      </c>
      <c r="E207" t="inlineStr">
        <is>
          <t>LJUSNARSBERG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31763-2023</t>
        </is>
      </c>
      <c r="B208" s="1" t="n">
        <v>45106</v>
      </c>
      <c r="C208" s="1" t="n">
        <v>45204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29677-2023</t>
        </is>
      </c>
      <c r="B209" s="1" t="n">
        <v>45107</v>
      </c>
      <c r="C209" s="1" t="n">
        <v>45204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30222-2023</t>
        </is>
      </c>
      <c r="B210" s="1" t="n">
        <v>45110</v>
      </c>
      <c r="C210" s="1" t="n">
        <v>45204</v>
      </c>
      <c r="D210" t="inlineStr">
        <is>
          <t>ÖREBRO LÄN</t>
        </is>
      </c>
      <c r="E210" t="inlineStr">
        <is>
          <t>LJUSNARSBERG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33979-2023</t>
        </is>
      </c>
      <c r="B211" s="1" t="n">
        <v>45124</v>
      </c>
      <c r="C211" s="1" t="n">
        <v>45204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33974-2023</t>
        </is>
      </c>
      <c r="B212" s="1" t="n">
        <v>45124</v>
      </c>
      <c r="C212" s="1" t="n">
        <v>45204</v>
      </c>
      <c r="D212" t="inlineStr">
        <is>
          <t>ÖREBRO LÄN</t>
        </is>
      </c>
      <c r="E212" t="inlineStr">
        <is>
          <t>LJUSNARSBERG</t>
        </is>
      </c>
      <c r="F212" t="inlineStr">
        <is>
          <t>Bergvik skog väst AB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33975-2023</t>
        </is>
      </c>
      <c r="B213" s="1" t="n">
        <v>45124</v>
      </c>
      <c r="C213" s="1" t="n">
        <v>45204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33976-2023</t>
        </is>
      </c>
      <c r="B214" s="1" t="n">
        <v>45124</v>
      </c>
      <c r="C214" s="1" t="n">
        <v>45204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33370-2023</t>
        </is>
      </c>
      <c r="B215" s="1" t="n">
        <v>45128</v>
      </c>
      <c r="C215" s="1" t="n">
        <v>45204</v>
      </c>
      <c r="D215" t="inlineStr">
        <is>
          <t>ÖREBRO LÄN</t>
        </is>
      </c>
      <c r="E215" t="inlineStr">
        <is>
          <t>LJUSNARSBERG</t>
        </is>
      </c>
      <c r="G215" t="n">
        <v>23.5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35151-2023</t>
        </is>
      </c>
      <c r="B216" s="1" t="n">
        <v>45145</v>
      </c>
      <c r="C216" s="1" t="n">
        <v>45204</v>
      </c>
      <c r="D216" t="inlineStr">
        <is>
          <t>ÖREBRO LÄN</t>
        </is>
      </c>
      <c r="E216" t="inlineStr">
        <is>
          <t>LJUSNARSBERG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35790-2023</t>
        </is>
      </c>
      <c r="B217" s="1" t="n">
        <v>45147</v>
      </c>
      <c r="C217" s="1" t="n">
        <v>45204</v>
      </c>
      <c r="D217" t="inlineStr">
        <is>
          <t>ÖREBRO LÄN</t>
        </is>
      </c>
      <c r="E217" t="inlineStr">
        <is>
          <t>LJUSNARSBERG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35788-2023</t>
        </is>
      </c>
      <c r="B218" s="1" t="n">
        <v>45147</v>
      </c>
      <c r="C218" s="1" t="n">
        <v>45204</v>
      </c>
      <c r="D218" t="inlineStr">
        <is>
          <t>ÖREBRO LÄN</t>
        </is>
      </c>
      <c r="E218" t="inlineStr">
        <is>
          <t>LJUSNARSBERG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37066-2023</t>
        </is>
      </c>
      <c r="B219" s="1" t="n">
        <v>45155</v>
      </c>
      <c r="C219" s="1" t="n">
        <v>45204</v>
      </c>
      <c r="D219" t="inlineStr">
        <is>
          <t>ÖREBRO LÄN</t>
        </is>
      </c>
      <c r="E219" t="inlineStr">
        <is>
          <t>LJUSNARSBERG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37097-2023</t>
        </is>
      </c>
      <c r="B220" s="1" t="n">
        <v>45155</v>
      </c>
      <c r="C220" s="1" t="n">
        <v>45204</v>
      </c>
      <c r="D220" t="inlineStr">
        <is>
          <t>ÖREBRO LÄN</t>
        </is>
      </c>
      <c r="E220" t="inlineStr">
        <is>
          <t>LJUSNARSBERG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37148-2023</t>
        </is>
      </c>
      <c r="B221" s="1" t="n">
        <v>45155</v>
      </c>
      <c r="C221" s="1" t="n">
        <v>45204</v>
      </c>
      <c r="D221" t="inlineStr">
        <is>
          <t>ÖREBRO LÄN</t>
        </is>
      </c>
      <c r="E221" t="inlineStr">
        <is>
          <t>LJUSNARSBERG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37324-2023</t>
        </is>
      </c>
      <c r="B222" s="1" t="n">
        <v>45156</v>
      </c>
      <c r="C222" s="1" t="n">
        <v>45204</v>
      </c>
      <c r="D222" t="inlineStr">
        <is>
          <t>ÖREBRO LÄN</t>
        </is>
      </c>
      <c r="E222" t="inlineStr">
        <is>
          <t>LJUSNARSBERG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40055-2023</t>
        </is>
      </c>
      <c r="B223" s="1" t="n">
        <v>45168</v>
      </c>
      <c r="C223" s="1" t="n">
        <v>45204</v>
      </c>
      <c r="D223" t="inlineStr">
        <is>
          <t>ÖREBRO LÄN</t>
        </is>
      </c>
      <c r="E223" t="inlineStr">
        <is>
          <t>LJUSNARSBERG</t>
        </is>
      </c>
      <c r="F223" t="inlineStr">
        <is>
          <t>Kommuner</t>
        </is>
      </c>
      <c r="G223" t="n">
        <v>7.1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42304-2023</t>
        </is>
      </c>
      <c r="B224" s="1" t="n">
        <v>45180</v>
      </c>
      <c r="C224" s="1" t="n">
        <v>45204</v>
      </c>
      <c r="D224" t="inlineStr">
        <is>
          <t>ÖREBRO LÄN</t>
        </is>
      </c>
      <c r="E224" t="inlineStr">
        <is>
          <t>LJUSNARSBERG</t>
        </is>
      </c>
      <c r="G224" t="n">
        <v>27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2023-10-05T07:12:31Z</dcterms:created>
  <dcterms:modified xmlns:dcterms="http://purl.org/dc/terms/" xmlns:xsi="http://www.w3.org/2001/XMLSchema-instance" xsi:type="dcterms:W3CDTF">2023-10-05T07:12:31Z</dcterms:modified>
</cp:coreProperties>
</file>