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45175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8614-2020.xlsx")</f>
        <v/>
      </c>
      <c r="T2">
        <f>HYPERLINK("https://klasma.github.io/Logging_LULEA/kartor/A 8614-2020.png")</f>
        <v/>
      </c>
      <c r="U2">
        <f>HYPERLINK("https://klasma.github.io/Logging_LULEA/knärot/A 8614-2020.png")</f>
        <v/>
      </c>
      <c r="V2">
        <f>HYPERLINK("https://klasma.github.io/Logging_LULEA/klagomål/A 8614-2020.docx")</f>
        <v/>
      </c>
      <c r="W2">
        <f>HYPERLINK("https://klasma.github.io/Logging_LULEA/klagomålsmail/A 8614-2020.docx")</f>
        <v/>
      </c>
      <c r="X2">
        <f>HYPERLINK("https://klasma.github.io/Logging_LULEA/tillsyn/A 8614-2020.docx")</f>
        <v/>
      </c>
      <c r="Y2">
        <f>HYPERLINK("https://klasma.github.io/Logging_LULEA/tillsynsmail/A 8614-2020.docx")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45175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61455-2019.xlsx")</f>
        <v/>
      </c>
      <c r="T3">
        <f>HYPERLINK("https://klasma.github.io/Logging_LULEA/kartor/A 61455-2019.png")</f>
        <v/>
      </c>
      <c r="V3">
        <f>HYPERLINK("https://klasma.github.io/Logging_LULEA/klagomål/A 61455-2019.docx")</f>
        <v/>
      </c>
      <c r="W3">
        <f>HYPERLINK("https://klasma.github.io/Logging_LULEA/klagomålsmail/A 61455-2019.docx")</f>
        <v/>
      </c>
      <c r="X3">
        <f>HYPERLINK("https://klasma.github.io/Logging_LULEA/tillsyn/A 61455-2019.docx")</f>
        <v/>
      </c>
      <c r="Y3">
        <f>HYPERLINK("https://klasma.github.io/Logging_LULEA/tillsynsmail/A 61455-2019.docx")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45175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25145-2021.xlsx")</f>
        <v/>
      </c>
      <c r="T4">
        <f>HYPERLINK("https://klasma.github.io/Logging_LULEA/kartor/A 25145-2021.png")</f>
        <v/>
      </c>
      <c r="V4">
        <f>HYPERLINK("https://klasma.github.io/Logging_LULEA/klagomål/A 25145-2021.docx")</f>
        <v/>
      </c>
      <c r="W4">
        <f>HYPERLINK("https://klasma.github.io/Logging_LULEA/klagomålsmail/A 25145-2021.docx")</f>
        <v/>
      </c>
      <c r="X4">
        <f>HYPERLINK("https://klasma.github.io/Logging_LULEA/tillsyn/A 25145-2021.docx")</f>
        <v/>
      </c>
      <c r="Y4">
        <f>HYPERLINK("https://klasma.github.io/Logging_LULEA/tillsynsmail/A 25145-2021.docx")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45175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14706-2021.xlsx")</f>
        <v/>
      </c>
      <c r="T5">
        <f>HYPERLINK("https://klasma.github.io/Logging_LULEA/kartor/A 14706-2021.png")</f>
        <v/>
      </c>
      <c r="V5">
        <f>HYPERLINK("https://klasma.github.io/Logging_LULEA/klagomål/A 14706-2021.docx")</f>
        <v/>
      </c>
      <c r="W5">
        <f>HYPERLINK("https://klasma.github.io/Logging_LULEA/klagomålsmail/A 14706-2021.docx")</f>
        <v/>
      </c>
      <c r="X5">
        <f>HYPERLINK("https://klasma.github.io/Logging_LULEA/tillsyn/A 14706-2021.docx")</f>
        <v/>
      </c>
      <c r="Y5">
        <f>HYPERLINK("https://klasma.github.io/Logging_LULEA/tillsynsmail/A 14706-2021.docx")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45175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8835-2021.xlsx")</f>
        <v/>
      </c>
      <c r="T6">
        <f>HYPERLINK("https://klasma.github.io/Logging_LULEA/kartor/A 8835-2021.png")</f>
        <v/>
      </c>
      <c r="V6">
        <f>HYPERLINK("https://klasma.github.io/Logging_LULEA/klagomål/A 8835-2021.docx")</f>
        <v/>
      </c>
      <c r="W6">
        <f>HYPERLINK("https://klasma.github.io/Logging_LULEA/klagomålsmail/A 8835-2021.docx")</f>
        <v/>
      </c>
      <c r="X6">
        <f>HYPERLINK("https://klasma.github.io/Logging_LULEA/tillsyn/A 8835-2021.docx")</f>
        <v/>
      </c>
      <c r="Y6">
        <f>HYPERLINK("https://klasma.github.io/Logging_LULEA/tillsynsmail/A 8835-2021.docx")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45175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18760-2023.xlsx")</f>
        <v/>
      </c>
      <c r="T7">
        <f>HYPERLINK("https://klasma.github.io/Logging_LULEA/kartor/A 18760-2023.png")</f>
        <v/>
      </c>
      <c r="V7">
        <f>HYPERLINK("https://klasma.github.io/Logging_LULEA/klagomål/A 18760-2023.docx")</f>
        <v/>
      </c>
      <c r="W7">
        <f>HYPERLINK("https://klasma.github.io/Logging_LULEA/klagomålsmail/A 18760-2023.docx")</f>
        <v/>
      </c>
      <c r="X7">
        <f>HYPERLINK("https://klasma.github.io/Logging_LULEA/tillsyn/A 18760-2023.docx")</f>
        <v/>
      </c>
      <c r="Y7">
        <f>HYPERLINK("https://klasma.github.io/Logging_LULEA/tillsynsmail/A 18760-2023.docx")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45175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59298-2021.xlsx")</f>
        <v/>
      </c>
      <c r="T8">
        <f>HYPERLINK("https://klasma.github.io/Logging_LULEA/kartor/A 59298-2021.png")</f>
        <v/>
      </c>
      <c r="V8">
        <f>HYPERLINK("https://klasma.github.io/Logging_LULEA/klagomål/A 59298-2021.docx")</f>
        <v/>
      </c>
      <c r="W8">
        <f>HYPERLINK("https://klasma.github.io/Logging_LULEA/klagomålsmail/A 59298-2021.docx")</f>
        <v/>
      </c>
      <c r="X8">
        <f>HYPERLINK("https://klasma.github.io/Logging_LULEA/tillsyn/A 59298-2021.docx")</f>
        <v/>
      </c>
      <c r="Y8">
        <f>HYPERLINK("https://klasma.github.io/Logging_LULEA/tillsynsmail/A 59298-2021.docx")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45175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17525-2019.xlsx")</f>
        <v/>
      </c>
      <c r="T9">
        <f>HYPERLINK("https://klasma.github.io/Logging_LULEA/kartor/A 17525-2019.png")</f>
        <v/>
      </c>
      <c r="V9">
        <f>HYPERLINK("https://klasma.github.io/Logging_LULEA/klagomål/A 17525-2019.docx")</f>
        <v/>
      </c>
      <c r="W9">
        <f>HYPERLINK("https://klasma.github.io/Logging_LULEA/klagomålsmail/A 17525-2019.docx")</f>
        <v/>
      </c>
      <c r="X9">
        <f>HYPERLINK("https://klasma.github.io/Logging_LULEA/tillsyn/A 17525-2019.docx")</f>
        <v/>
      </c>
      <c r="Y9">
        <f>HYPERLINK("https://klasma.github.io/Logging_LULEA/tillsynsmail/A 17525-2019.docx")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45175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26313-2019.xlsx")</f>
        <v/>
      </c>
      <c r="T10">
        <f>HYPERLINK("https://klasma.github.io/Logging_LULEA/kartor/A 26313-2019.png")</f>
        <v/>
      </c>
      <c r="V10">
        <f>HYPERLINK("https://klasma.github.io/Logging_LULEA/klagomål/A 26313-2019.docx")</f>
        <v/>
      </c>
      <c r="W10">
        <f>HYPERLINK("https://klasma.github.io/Logging_LULEA/klagomålsmail/A 26313-2019.docx")</f>
        <v/>
      </c>
      <c r="X10">
        <f>HYPERLINK("https://klasma.github.io/Logging_LULEA/tillsyn/A 26313-2019.docx")</f>
        <v/>
      </c>
      <c r="Y10">
        <f>HYPERLINK("https://klasma.github.io/Logging_LULEA/tillsynsmail/A 26313-2019.docx")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45175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5271-2019.xlsx")</f>
        <v/>
      </c>
      <c r="T11">
        <f>HYPERLINK("https://klasma.github.io/Logging_LULEA/kartor/A 5271-2019.png")</f>
        <v/>
      </c>
      <c r="V11">
        <f>HYPERLINK("https://klasma.github.io/Logging_LULEA/klagomål/A 5271-2019.docx")</f>
        <v/>
      </c>
      <c r="W11">
        <f>HYPERLINK("https://klasma.github.io/Logging_LULEA/klagomålsmail/A 5271-2019.docx")</f>
        <v/>
      </c>
      <c r="X11">
        <f>HYPERLINK("https://klasma.github.io/Logging_LULEA/tillsyn/A 5271-2019.docx")</f>
        <v/>
      </c>
      <c r="Y11">
        <f>HYPERLINK("https://klasma.github.io/Logging_LULEA/tillsynsmail/A 5271-2019.docx")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45175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15021-2019.xlsx")</f>
        <v/>
      </c>
      <c r="T12">
        <f>HYPERLINK("https://klasma.github.io/Logging_LULEA/kartor/A 15021-2019.png")</f>
        <v/>
      </c>
      <c r="V12">
        <f>HYPERLINK("https://klasma.github.io/Logging_LULEA/klagomål/A 15021-2019.docx")</f>
        <v/>
      </c>
      <c r="W12">
        <f>HYPERLINK("https://klasma.github.io/Logging_LULEA/klagomålsmail/A 15021-2019.docx")</f>
        <v/>
      </c>
      <c r="X12">
        <f>HYPERLINK("https://klasma.github.io/Logging_LULEA/tillsyn/A 15021-2019.docx")</f>
        <v/>
      </c>
      <c r="Y12">
        <f>HYPERLINK("https://klasma.github.io/Logging_LULEA/tillsynsmail/A 15021-2019.docx")</f>
        <v/>
      </c>
    </row>
    <row r="13" ht="15" customHeight="1">
      <c r="A13" t="inlineStr">
        <is>
          <t>A 16752-2022</t>
        </is>
      </c>
      <c r="B13" s="1" t="n">
        <v>44673</v>
      </c>
      <c r="C13" s="1" t="n">
        <v>45175</v>
      </c>
      <c r="D13" t="inlineStr">
        <is>
          <t>NORRBOTTENS LÄN</t>
        </is>
      </c>
      <c r="E13" t="inlineStr">
        <is>
          <t>LULEÅ</t>
        </is>
      </c>
      <c r="G13" t="n">
        <v>14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Nästlav
Fläcknycklar</t>
        </is>
      </c>
      <c r="S13">
        <f>HYPERLINK("https://klasma.github.io/Logging_LULEA/artfynd/A 16752-2022.xlsx")</f>
        <v/>
      </c>
      <c r="T13">
        <f>HYPERLINK("https://klasma.github.io/Logging_LULEA/kartor/A 16752-2022.png")</f>
        <v/>
      </c>
      <c r="V13">
        <f>HYPERLINK("https://klasma.github.io/Logging_LULEA/klagomål/A 16752-2022.docx")</f>
        <v/>
      </c>
      <c r="W13">
        <f>HYPERLINK("https://klasma.github.io/Logging_LULEA/klagomålsmail/A 16752-2022.docx")</f>
        <v/>
      </c>
      <c r="X13">
        <f>HYPERLINK("https://klasma.github.io/Logging_LULEA/tillsyn/A 16752-2022.docx")</f>
        <v/>
      </c>
      <c r="Y13">
        <f>HYPERLINK("https://klasma.github.io/Logging_LULEA/tillsynsmail/A 16752-2022.docx")</f>
        <v/>
      </c>
    </row>
    <row r="14" ht="15" customHeight="1">
      <c r="A14" t="inlineStr">
        <is>
          <t>A 48853-2018</t>
        </is>
      </c>
      <c r="B14" s="1" t="n">
        <v>43375</v>
      </c>
      <c r="C14" s="1" t="n">
        <v>45175</v>
      </c>
      <c r="D14" t="inlineStr">
        <is>
          <t>NORRBOTTENS LÄN</t>
        </is>
      </c>
      <c r="E14" t="inlineStr">
        <is>
          <t>LULEÅ</t>
        </is>
      </c>
      <c r="F14" t="inlineStr">
        <is>
          <t>SCA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svartbagge</t>
        </is>
      </c>
      <c r="S14">
        <f>HYPERLINK("https://klasma.github.io/Logging_LULEA/artfynd/A 48853-2018.xlsx")</f>
        <v/>
      </c>
      <c r="T14">
        <f>HYPERLINK("https://klasma.github.io/Logging_LULEA/kartor/A 48853-2018.png")</f>
        <v/>
      </c>
      <c r="V14">
        <f>HYPERLINK("https://klasma.github.io/Logging_LULEA/klagomål/A 48853-2018.docx")</f>
        <v/>
      </c>
      <c r="W14">
        <f>HYPERLINK("https://klasma.github.io/Logging_LULEA/klagomålsmail/A 48853-2018.docx")</f>
        <v/>
      </c>
      <c r="X14">
        <f>HYPERLINK("https://klasma.github.io/Logging_LULEA/tillsyn/A 48853-2018.docx")</f>
        <v/>
      </c>
      <c r="Y14">
        <f>HYPERLINK("https://klasma.github.io/Logging_LULEA/tillsynsmail/A 48853-2018.docx")</f>
        <v/>
      </c>
    </row>
    <row r="15" ht="15" customHeight="1">
      <c r="A15" t="inlineStr">
        <is>
          <t>A 65964-2018</t>
        </is>
      </c>
      <c r="B15" s="1" t="n">
        <v>43434</v>
      </c>
      <c r="C15" s="1" t="n">
        <v>45175</v>
      </c>
      <c r="D15" t="inlineStr">
        <is>
          <t>NORRBOTTENS LÄN</t>
        </is>
      </c>
      <c r="E15" t="inlineStr">
        <is>
          <t>LULEÅ</t>
        </is>
      </c>
      <c r="G15" t="n">
        <v>8.800000000000001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Blå kärrhök</t>
        </is>
      </c>
      <c r="S15">
        <f>HYPERLINK("https://klasma.github.io/Logging_LULEA/artfynd/A 65964-2018.xlsx")</f>
        <v/>
      </c>
      <c r="T15">
        <f>HYPERLINK("https://klasma.github.io/Logging_LULEA/kartor/A 65964-2018.png")</f>
        <v/>
      </c>
      <c r="V15">
        <f>HYPERLINK("https://klasma.github.io/Logging_LULEA/klagomål/A 65964-2018.docx")</f>
        <v/>
      </c>
      <c r="W15">
        <f>HYPERLINK("https://klasma.github.io/Logging_LULEA/klagomålsmail/A 65964-2018.docx")</f>
        <v/>
      </c>
      <c r="X15">
        <f>HYPERLINK("https://klasma.github.io/Logging_LULEA/tillsyn/A 65964-2018.docx")</f>
        <v/>
      </c>
      <c r="Y15">
        <f>HYPERLINK("https://klasma.github.io/Logging_LULEA/tillsynsmail/A 65964-2018.docx")</f>
        <v/>
      </c>
    </row>
    <row r="16" ht="15" customHeight="1">
      <c r="A16" t="inlineStr">
        <is>
          <t>A 2601-2019</t>
        </is>
      </c>
      <c r="B16" s="1" t="n">
        <v>43476</v>
      </c>
      <c r="C16" s="1" t="n">
        <v>45175</v>
      </c>
      <c r="D16" t="inlineStr">
        <is>
          <t>NORRBOTTENS LÄN</t>
        </is>
      </c>
      <c r="E16" t="inlineStr">
        <is>
          <t>LULEÅ</t>
        </is>
      </c>
      <c r="F16" t="inlineStr">
        <is>
          <t>SCA</t>
        </is>
      </c>
      <c r="G16" t="n">
        <v>3.7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Liten aspgelélav</t>
        </is>
      </c>
      <c r="S16">
        <f>HYPERLINK("https://klasma.github.io/Logging_LULEA/artfynd/A 2601-2019.xlsx")</f>
        <v/>
      </c>
      <c r="T16">
        <f>HYPERLINK("https://klasma.github.io/Logging_LULEA/kartor/A 2601-2019.png")</f>
        <v/>
      </c>
      <c r="V16">
        <f>HYPERLINK("https://klasma.github.io/Logging_LULEA/klagomål/A 2601-2019.docx")</f>
        <v/>
      </c>
      <c r="W16">
        <f>HYPERLINK("https://klasma.github.io/Logging_LULEA/klagomålsmail/A 2601-2019.docx")</f>
        <v/>
      </c>
      <c r="X16">
        <f>HYPERLINK("https://klasma.github.io/Logging_LULEA/tillsyn/A 2601-2019.docx")</f>
        <v/>
      </c>
      <c r="Y16">
        <f>HYPERLINK("https://klasma.github.io/Logging_LULEA/tillsynsmail/A 2601-2019.docx")</f>
        <v/>
      </c>
    </row>
    <row r="17" ht="15" customHeight="1">
      <c r="A17" t="inlineStr">
        <is>
          <t>A 6933-2019</t>
        </is>
      </c>
      <c r="B17" s="1" t="n">
        <v>43488</v>
      </c>
      <c r="C17" s="1" t="n">
        <v>45175</v>
      </c>
      <c r="D17" t="inlineStr">
        <is>
          <t>NORRBOTTENS LÄN</t>
        </is>
      </c>
      <c r="E17" t="inlineStr">
        <is>
          <t>LULEÅ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Koralltaggsvamp</t>
        </is>
      </c>
      <c r="S17">
        <f>HYPERLINK("https://klasma.github.io/Logging_LULEA/artfynd/A 6933-2019.xlsx")</f>
        <v/>
      </c>
      <c r="T17">
        <f>HYPERLINK("https://klasma.github.io/Logging_LULEA/kartor/A 6933-2019.png")</f>
        <v/>
      </c>
      <c r="V17">
        <f>HYPERLINK("https://klasma.github.io/Logging_LULEA/klagomål/A 6933-2019.docx")</f>
        <v/>
      </c>
      <c r="W17">
        <f>HYPERLINK("https://klasma.github.io/Logging_LULEA/klagomålsmail/A 6933-2019.docx")</f>
        <v/>
      </c>
      <c r="X17">
        <f>HYPERLINK("https://klasma.github.io/Logging_LULEA/tillsyn/A 6933-2019.docx")</f>
        <v/>
      </c>
      <c r="Y17">
        <f>HYPERLINK("https://klasma.github.io/Logging_LULEA/tillsynsmail/A 6933-2019.docx")</f>
        <v/>
      </c>
    </row>
    <row r="18" ht="15" customHeight="1">
      <c r="A18" t="inlineStr">
        <is>
          <t>A 15030-2019</t>
        </is>
      </c>
      <c r="B18" s="1" t="n">
        <v>43538</v>
      </c>
      <c r="C18" s="1" t="n">
        <v>45175</v>
      </c>
      <c r="D18" t="inlineStr">
        <is>
          <t>NORRBOTTENS LÄN</t>
        </is>
      </c>
      <c r="E18" t="inlineStr">
        <is>
          <t>LULEÅ</t>
        </is>
      </c>
      <c r="G18" t="n">
        <v>3.7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HYPERLINK("https://klasma.github.io/Logging_LULEA/artfynd/A 15030-2019.xlsx")</f>
        <v/>
      </c>
      <c r="T18">
        <f>HYPERLINK("https://klasma.github.io/Logging_LULEA/kartor/A 15030-2019.png")</f>
        <v/>
      </c>
      <c r="V18">
        <f>HYPERLINK("https://klasma.github.io/Logging_LULEA/klagomål/A 15030-2019.docx")</f>
        <v/>
      </c>
      <c r="W18">
        <f>HYPERLINK("https://klasma.github.io/Logging_LULEA/klagomålsmail/A 15030-2019.docx")</f>
        <v/>
      </c>
      <c r="X18">
        <f>HYPERLINK("https://klasma.github.io/Logging_LULEA/tillsyn/A 15030-2019.docx")</f>
        <v/>
      </c>
      <c r="Y18">
        <f>HYPERLINK("https://klasma.github.io/Logging_LULEA/tillsynsmail/A 15030-2019.docx")</f>
        <v/>
      </c>
    </row>
    <row r="19" ht="15" customHeight="1">
      <c r="A19" t="inlineStr">
        <is>
          <t>A 43663-2020</t>
        </is>
      </c>
      <c r="B19" s="1" t="n">
        <v>44082</v>
      </c>
      <c r="C19" s="1" t="n">
        <v>45175</v>
      </c>
      <c r="D19" t="inlineStr">
        <is>
          <t>NORRBOTTENS LÄN</t>
        </is>
      </c>
      <c r="E19" t="inlineStr">
        <is>
          <t>LULEÅ</t>
        </is>
      </c>
      <c r="F19" t="inlineStr">
        <is>
          <t>Sveaskog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HYPERLINK("https://klasma.github.io/Logging_LULEA/artfynd/A 43663-2020.xlsx")</f>
        <v/>
      </c>
      <c r="T19">
        <f>HYPERLINK("https://klasma.github.io/Logging_LULEA/kartor/A 43663-2020.png")</f>
        <v/>
      </c>
      <c r="V19">
        <f>HYPERLINK("https://klasma.github.io/Logging_LULEA/klagomål/A 43663-2020.docx")</f>
        <v/>
      </c>
      <c r="W19">
        <f>HYPERLINK("https://klasma.github.io/Logging_LULEA/klagomålsmail/A 43663-2020.docx")</f>
        <v/>
      </c>
      <c r="X19">
        <f>HYPERLINK("https://klasma.github.io/Logging_LULEA/tillsyn/A 43663-2020.docx")</f>
        <v/>
      </c>
      <c r="Y19">
        <f>HYPERLINK("https://klasma.github.io/Logging_LULEA/tillsynsmail/A 43663-2020.docx")</f>
        <v/>
      </c>
    </row>
    <row r="20" ht="15" customHeight="1">
      <c r="A20" t="inlineStr">
        <is>
          <t>A 50085-2021</t>
        </is>
      </c>
      <c r="B20" s="1" t="n">
        <v>44456</v>
      </c>
      <c r="C20" s="1" t="n">
        <v>45175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HYPERLINK("https://klasma.github.io/Logging_LULEA/artfynd/A 50085-2021.xlsx")</f>
        <v/>
      </c>
      <c r="T20">
        <f>HYPERLINK("https://klasma.github.io/Logging_LULEA/kartor/A 50085-2021.png")</f>
        <v/>
      </c>
      <c r="V20">
        <f>HYPERLINK("https://klasma.github.io/Logging_LULEA/klagomål/A 50085-2021.docx")</f>
        <v/>
      </c>
      <c r="W20">
        <f>HYPERLINK("https://klasma.github.io/Logging_LULEA/klagomålsmail/A 50085-2021.docx")</f>
        <v/>
      </c>
      <c r="X20">
        <f>HYPERLINK("https://klasma.github.io/Logging_LULEA/tillsyn/A 50085-2021.docx")</f>
        <v/>
      </c>
      <c r="Y20">
        <f>HYPERLINK("https://klasma.github.io/Logging_LULEA/tillsynsmail/A 50085-2021.docx")</f>
        <v/>
      </c>
    </row>
    <row r="21" ht="15" customHeight="1">
      <c r="A21" t="inlineStr">
        <is>
          <t>A 56067-2021</t>
        </is>
      </c>
      <c r="B21" s="1" t="n">
        <v>44477</v>
      </c>
      <c r="C21" s="1" t="n">
        <v>45175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Zontaggsvamp</t>
        </is>
      </c>
      <c r="S21">
        <f>HYPERLINK("https://klasma.github.io/Logging_LULEA/artfynd/A 56067-2021.xlsx")</f>
        <v/>
      </c>
      <c r="T21">
        <f>HYPERLINK("https://klasma.github.io/Logging_LULEA/kartor/A 56067-2021.png")</f>
        <v/>
      </c>
      <c r="V21">
        <f>HYPERLINK("https://klasma.github.io/Logging_LULEA/klagomål/A 56067-2021.docx")</f>
        <v/>
      </c>
      <c r="W21">
        <f>HYPERLINK("https://klasma.github.io/Logging_LULEA/klagomålsmail/A 56067-2021.docx")</f>
        <v/>
      </c>
      <c r="X21">
        <f>HYPERLINK("https://klasma.github.io/Logging_LULEA/tillsyn/A 56067-2021.docx")</f>
        <v/>
      </c>
      <c r="Y21">
        <f>HYPERLINK("https://klasma.github.io/Logging_LULEA/tillsynsmail/A 56067-2021.docx")</f>
        <v/>
      </c>
    </row>
    <row r="22" ht="15" customHeight="1">
      <c r="A22" t="inlineStr">
        <is>
          <t>A 25729-2022</t>
        </is>
      </c>
      <c r="B22" s="1" t="n">
        <v>44733</v>
      </c>
      <c r="C22" s="1" t="n">
        <v>45175</v>
      </c>
      <c r="D22" t="inlineStr">
        <is>
          <t>NORRBOTTENS LÄN</t>
        </is>
      </c>
      <c r="E22" t="inlineStr">
        <is>
          <t>LULEÅ</t>
        </is>
      </c>
      <c r="G22" t="n">
        <v>3.5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Ostticka</t>
        </is>
      </c>
      <c r="S22">
        <f>HYPERLINK("https://klasma.github.io/Logging_LULEA/artfynd/A 25729-2022.xlsx")</f>
        <v/>
      </c>
      <c r="T22">
        <f>HYPERLINK("https://klasma.github.io/Logging_LULEA/kartor/A 25729-2022.png")</f>
        <v/>
      </c>
      <c r="V22">
        <f>HYPERLINK("https://klasma.github.io/Logging_LULEA/klagomål/A 25729-2022.docx")</f>
        <v/>
      </c>
      <c r="W22">
        <f>HYPERLINK("https://klasma.github.io/Logging_LULEA/klagomålsmail/A 25729-2022.docx")</f>
        <v/>
      </c>
      <c r="X22">
        <f>HYPERLINK("https://klasma.github.io/Logging_LULEA/tillsyn/A 25729-2022.docx")</f>
        <v/>
      </c>
      <c r="Y22">
        <f>HYPERLINK("https://klasma.github.io/Logging_LULEA/tillsynsmail/A 25729-2022.docx")</f>
        <v/>
      </c>
    </row>
    <row r="23" ht="15" customHeight="1">
      <c r="A23" t="inlineStr">
        <is>
          <t>A 58717-2022</t>
        </is>
      </c>
      <c r="B23" s="1" t="n">
        <v>44902</v>
      </c>
      <c r="C23" s="1" t="n">
        <v>45175</v>
      </c>
      <c r="D23" t="inlineStr">
        <is>
          <t>NORRBOTTENS LÄN</t>
        </is>
      </c>
      <c r="E23" t="inlineStr">
        <is>
          <t>LULEÅ</t>
        </is>
      </c>
      <c r="G23" t="n">
        <v>5.9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HYPERLINK("https://klasma.github.io/Logging_LULEA/artfynd/A 58717-2022.xlsx")</f>
        <v/>
      </c>
      <c r="T23">
        <f>HYPERLINK("https://klasma.github.io/Logging_LULEA/kartor/A 58717-2022.png")</f>
        <v/>
      </c>
      <c r="V23">
        <f>HYPERLINK("https://klasma.github.io/Logging_LULEA/klagomål/A 58717-2022.docx")</f>
        <v/>
      </c>
      <c r="W23">
        <f>HYPERLINK("https://klasma.github.io/Logging_LULEA/klagomålsmail/A 58717-2022.docx")</f>
        <v/>
      </c>
      <c r="X23">
        <f>HYPERLINK("https://klasma.github.io/Logging_LULEA/tillsyn/A 58717-2022.docx")</f>
        <v/>
      </c>
      <c r="Y23">
        <f>HYPERLINK("https://klasma.github.io/Logging_LULEA/tillsynsmail/A 58717-2022.docx")</f>
        <v/>
      </c>
    </row>
    <row r="24" ht="15" customHeight="1">
      <c r="A24" t="inlineStr">
        <is>
          <t>A 59362-2022</t>
        </is>
      </c>
      <c r="B24" s="1" t="n">
        <v>44904</v>
      </c>
      <c r="C24" s="1" t="n">
        <v>45175</v>
      </c>
      <c r="D24" t="inlineStr">
        <is>
          <t>NORRBOTTENS LÄN</t>
        </is>
      </c>
      <c r="E24" t="inlineStr">
        <is>
          <t>LULEÅ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HYPERLINK("https://klasma.github.io/Logging_LULEA/artfynd/A 59362-2022.xlsx")</f>
        <v/>
      </c>
      <c r="T24">
        <f>HYPERLINK("https://klasma.github.io/Logging_LULEA/kartor/A 59362-2022.png")</f>
        <v/>
      </c>
      <c r="V24">
        <f>HYPERLINK("https://klasma.github.io/Logging_LULEA/klagomål/A 59362-2022.docx")</f>
        <v/>
      </c>
      <c r="W24">
        <f>HYPERLINK("https://klasma.github.io/Logging_LULEA/klagomålsmail/A 59362-2022.docx")</f>
        <v/>
      </c>
      <c r="X24">
        <f>HYPERLINK("https://klasma.github.io/Logging_LULEA/tillsyn/A 59362-2022.docx")</f>
        <v/>
      </c>
      <c r="Y24">
        <f>HYPERLINK("https://klasma.github.io/Logging_LULEA/tillsynsmail/A 59362-2022.docx")</f>
        <v/>
      </c>
    </row>
    <row r="25" ht="15" customHeight="1">
      <c r="A25" t="inlineStr">
        <is>
          <t>A 4561-2023</t>
        </is>
      </c>
      <c r="B25" s="1" t="n">
        <v>44951</v>
      </c>
      <c r="C25" s="1" t="n">
        <v>45175</v>
      </c>
      <c r="D25" t="inlineStr">
        <is>
          <t>NORRBOTTENS LÄN</t>
        </is>
      </c>
      <c r="E25" t="inlineStr">
        <is>
          <t>LULEÅ</t>
        </is>
      </c>
      <c r="G25" t="n">
        <v>4.1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Topplåsbräken</t>
        </is>
      </c>
      <c r="S25">
        <f>HYPERLINK("https://klasma.github.io/Logging_LULEA/artfynd/A 4561-2023.xlsx")</f>
        <v/>
      </c>
      <c r="T25">
        <f>HYPERLINK("https://klasma.github.io/Logging_LULEA/kartor/A 4561-2023.png")</f>
        <v/>
      </c>
      <c r="V25">
        <f>HYPERLINK("https://klasma.github.io/Logging_LULEA/klagomål/A 4561-2023.docx")</f>
        <v/>
      </c>
      <c r="W25">
        <f>HYPERLINK("https://klasma.github.io/Logging_LULEA/klagomålsmail/A 4561-2023.docx")</f>
        <v/>
      </c>
      <c r="X25">
        <f>HYPERLINK("https://klasma.github.io/Logging_LULEA/tillsyn/A 4561-2023.docx")</f>
        <v/>
      </c>
      <c r="Y25">
        <f>HYPERLINK("https://klasma.github.io/Logging_LULEA/tillsynsmail/A 4561-2023.docx")</f>
        <v/>
      </c>
    </row>
    <row r="26" ht="15" customHeight="1">
      <c r="A26" t="inlineStr">
        <is>
          <t>A 36534-2018</t>
        </is>
      </c>
      <c r="B26" s="1" t="n">
        <v>43329</v>
      </c>
      <c r="C26" s="1" t="n">
        <v>45175</v>
      </c>
      <c r="D26" t="inlineStr">
        <is>
          <t>NORRBOTTENS LÄN</t>
        </is>
      </c>
      <c r="E26" t="inlineStr">
        <is>
          <t>LULEÅ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36733-2018</t>
        </is>
      </c>
      <c r="B27" s="1" t="n">
        <v>43329</v>
      </c>
      <c r="C27" s="1" t="n">
        <v>45175</v>
      </c>
      <c r="D27" t="inlineStr">
        <is>
          <t>NORRBOTTENS LÄN</t>
        </is>
      </c>
      <c r="E27" t="inlineStr">
        <is>
          <t>LULEÅ</t>
        </is>
      </c>
      <c r="G27" t="n">
        <v>7.6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36847-2018</t>
        </is>
      </c>
      <c r="B28" s="1" t="n">
        <v>43329</v>
      </c>
      <c r="C28" s="1" t="n">
        <v>45175</v>
      </c>
      <c r="D28" t="inlineStr">
        <is>
          <t>NORRBOTTENS LÄN</t>
        </is>
      </c>
      <c r="E28" t="inlineStr">
        <is>
          <t>LULEÅ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36557-2018</t>
        </is>
      </c>
      <c r="B29" s="1" t="n">
        <v>43329</v>
      </c>
      <c r="C29" s="1" t="n">
        <v>45175</v>
      </c>
      <c r="D29" t="inlineStr">
        <is>
          <t>NORRBOTTENS LÄN</t>
        </is>
      </c>
      <c r="E29" t="inlineStr">
        <is>
          <t>LULEÅ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59672-2018</t>
        </is>
      </c>
      <c r="B30" s="1" t="n">
        <v>43371</v>
      </c>
      <c r="C30" s="1" t="n">
        <v>45175</v>
      </c>
      <c r="D30" t="inlineStr">
        <is>
          <t>NORRBOTTENS LÄN</t>
        </is>
      </c>
      <c r="E30" t="inlineStr">
        <is>
          <t>LULEÅ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48140-2018</t>
        </is>
      </c>
      <c r="B31" s="1" t="n">
        <v>43371</v>
      </c>
      <c r="C31" s="1" t="n">
        <v>45175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50022-2018</t>
        </is>
      </c>
      <c r="B32" s="1" t="n">
        <v>43377</v>
      </c>
      <c r="C32" s="1" t="n">
        <v>45175</v>
      </c>
      <c r="D32" t="inlineStr">
        <is>
          <t>NORRBOTTENS LÄN</t>
        </is>
      </c>
      <c r="E32" t="inlineStr">
        <is>
          <t>LULEÅ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52474-2018</t>
        </is>
      </c>
      <c r="B33" s="1" t="n">
        <v>43388</v>
      </c>
      <c r="C33" s="1" t="n">
        <v>45175</v>
      </c>
      <c r="D33" t="inlineStr">
        <is>
          <t>NORRBOTTENS LÄN</t>
        </is>
      </c>
      <c r="E33" t="inlineStr">
        <is>
          <t>LULEÅ</t>
        </is>
      </c>
      <c r="G33" t="n">
        <v>13.6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53820-2018</t>
        </is>
      </c>
      <c r="B34" s="1" t="n">
        <v>43388</v>
      </c>
      <c r="C34" s="1" t="n">
        <v>45175</v>
      </c>
      <c r="D34" t="inlineStr">
        <is>
          <t>NORRBOTTENS LÄN</t>
        </is>
      </c>
      <c r="E34" t="inlineStr">
        <is>
          <t>LULEÅ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53813-2018</t>
        </is>
      </c>
      <c r="B35" s="1" t="n">
        <v>43388</v>
      </c>
      <c r="C35" s="1" t="n">
        <v>45175</v>
      </c>
      <c r="D35" t="inlineStr">
        <is>
          <t>NORRBOTTENS LÄN</t>
        </is>
      </c>
      <c r="E35" t="inlineStr">
        <is>
          <t>LULEÅ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53818-2018</t>
        </is>
      </c>
      <c r="B36" s="1" t="n">
        <v>43388</v>
      </c>
      <c r="C36" s="1" t="n">
        <v>45175</v>
      </c>
      <c r="D36" t="inlineStr">
        <is>
          <t>NORRBOTTENS LÄN</t>
        </is>
      </c>
      <c r="E36" t="inlineStr">
        <is>
          <t>LULEÅ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57983-2018</t>
        </is>
      </c>
      <c r="B37" s="1" t="n">
        <v>43405</v>
      </c>
      <c r="C37" s="1" t="n">
        <v>45175</v>
      </c>
      <c r="D37" t="inlineStr">
        <is>
          <t>NORRBOTTENS LÄN</t>
        </is>
      </c>
      <c r="E37" t="inlineStr">
        <is>
          <t>LULEÅ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57973-2018</t>
        </is>
      </c>
      <c r="B38" s="1" t="n">
        <v>43405</v>
      </c>
      <c r="C38" s="1" t="n">
        <v>45175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60678-2018</t>
        </is>
      </c>
      <c r="B39" s="1" t="n">
        <v>43409</v>
      </c>
      <c r="C39" s="1" t="n">
        <v>45175</v>
      </c>
      <c r="D39" t="inlineStr">
        <is>
          <t>NORRBOTTENS LÄN</t>
        </is>
      </c>
      <c r="E39" t="inlineStr">
        <is>
          <t>LULEÅ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58568-2018</t>
        </is>
      </c>
      <c r="B40" s="1" t="n">
        <v>43409</v>
      </c>
      <c r="C40" s="1" t="n">
        <v>45175</v>
      </c>
      <c r="D40" t="inlineStr">
        <is>
          <t>NORRBOTTENS LÄN</t>
        </is>
      </c>
      <c r="E40" t="inlineStr">
        <is>
          <t>LULEÅ</t>
        </is>
      </c>
      <c r="F40" t="inlineStr">
        <is>
          <t>SCA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60789-2018</t>
        </is>
      </c>
      <c r="B41" s="1" t="n">
        <v>43410</v>
      </c>
      <c r="C41" s="1" t="n">
        <v>45175</v>
      </c>
      <c r="D41" t="inlineStr">
        <is>
          <t>NORRBOTTENS LÄN</t>
        </is>
      </c>
      <c r="E41" t="inlineStr">
        <is>
          <t>LULEÅ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60794-2018</t>
        </is>
      </c>
      <c r="B42" s="1" t="n">
        <v>43410</v>
      </c>
      <c r="C42" s="1" t="n">
        <v>45175</v>
      </c>
      <c r="D42" t="inlineStr">
        <is>
          <t>NORRBOTTENS LÄN</t>
        </is>
      </c>
      <c r="E42" t="inlineStr">
        <is>
          <t>LULEÅ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60790-2018</t>
        </is>
      </c>
      <c r="B43" s="1" t="n">
        <v>43410</v>
      </c>
      <c r="C43" s="1" t="n">
        <v>45175</v>
      </c>
      <c r="D43" t="inlineStr">
        <is>
          <t>NORRBOTTENS LÄN</t>
        </is>
      </c>
      <c r="E43" t="inlineStr">
        <is>
          <t>LULEÅ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60788-2018</t>
        </is>
      </c>
      <c r="B44" s="1" t="n">
        <v>43410</v>
      </c>
      <c r="C44" s="1" t="n">
        <v>45175</v>
      </c>
      <c r="D44" t="inlineStr">
        <is>
          <t>NORRBOTTENS LÄN</t>
        </is>
      </c>
      <c r="E44" t="inlineStr">
        <is>
          <t>LULEÅ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60796-2018</t>
        </is>
      </c>
      <c r="B45" s="1" t="n">
        <v>43410</v>
      </c>
      <c r="C45" s="1" t="n">
        <v>45175</v>
      </c>
      <c r="D45" t="inlineStr">
        <is>
          <t>NORRBOTTENS LÄN</t>
        </is>
      </c>
      <c r="E45" t="inlineStr">
        <is>
          <t>LULEÅ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59990-2018</t>
        </is>
      </c>
      <c r="B46" s="1" t="n">
        <v>43411</v>
      </c>
      <c r="C46" s="1" t="n">
        <v>45175</v>
      </c>
      <c r="D46" t="inlineStr">
        <is>
          <t>NORRBOTTENS LÄN</t>
        </is>
      </c>
      <c r="E46" t="inlineStr">
        <is>
          <t>LULEÅ</t>
        </is>
      </c>
      <c r="G46" t="n">
        <v>10.8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59994-2018</t>
        </is>
      </c>
      <c r="B47" s="1" t="n">
        <v>43411</v>
      </c>
      <c r="C47" s="1" t="n">
        <v>45175</v>
      </c>
      <c r="D47" t="inlineStr">
        <is>
          <t>NORRBOTTENS LÄN</t>
        </is>
      </c>
      <c r="E47" t="inlineStr">
        <is>
          <t>LULEÅ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59992-2018</t>
        </is>
      </c>
      <c r="B48" s="1" t="n">
        <v>43411</v>
      </c>
      <c r="C48" s="1" t="n">
        <v>45175</v>
      </c>
      <c r="D48" t="inlineStr">
        <is>
          <t>NORRBOTTENS LÄN</t>
        </is>
      </c>
      <c r="E48" t="inlineStr">
        <is>
          <t>LULEÅ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61057-2018</t>
        </is>
      </c>
      <c r="B49" s="1" t="n">
        <v>43411</v>
      </c>
      <c r="C49" s="1" t="n">
        <v>45175</v>
      </c>
      <c r="D49" t="inlineStr">
        <is>
          <t>NORRBOTTENS LÄN</t>
        </is>
      </c>
      <c r="E49" t="inlineStr">
        <is>
          <t>LULEÅ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60948-2018</t>
        </is>
      </c>
      <c r="B50" s="1" t="n">
        <v>43412</v>
      </c>
      <c r="C50" s="1" t="n">
        <v>45175</v>
      </c>
      <c r="D50" t="inlineStr">
        <is>
          <t>NORRBOTTENS LÄN</t>
        </is>
      </c>
      <c r="E50" t="inlineStr">
        <is>
          <t>LULEÅ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60953-2018</t>
        </is>
      </c>
      <c r="B51" s="1" t="n">
        <v>43412</v>
      </c>
      <c r="C51" s="1" t="n">
        <v>45175</v>
      </c>
      <c r="D51" t="inlineStr">
        <is>
          <t>NORRBOTTENS LÄN</t>
        </is>
      </c>
      <c r="E51" t="inlineStr">
        <is>
          <t>LULEÅ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63000-2018</t>
        </is>
      </c>
      <c r="B52" s="1" t="n">
        <v>43417</v>
      </c>
      <c r="C52" s="1" t="n">
        <v>45175</v>
      </c>
      <c r="D52" t="inlineStr">
        <is>
          <t>NORRBOTTENS LÄN</t>
        </is>
      </c>
      <c r="E52" t="inlineStr">
        <is>
          <t>LULEÅ</t>
        </is>
      </c>
      <c r="F52" t="inlineStr">
        <is>
          <t>SCA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64506-2018</t>
        </is>
      </c>
      <c r="B53" s="1" t="n">
        <v>43420</v>
      </c>
      <c r="C53" s="1" t="n">
        <v>45175</v>
      </c>
      <c r="D53" t="inlineStr">
        <is>
          <t>NORRBOTTENS LÄN</t>
        </is>
      </c>
      <c r="E53" t="inlineStr">
        <is>
          <t>LULEÅ</t>
        </is>
      </c>
      <c r="G53" t="n">
        <v>28.5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65584-2018</t>
        </is>
      </c>
      <c r="B54" s="1" t="n">
        <v>43425</v>
      </c>
      <c r="C54" s="1" t="n">
        <v>45175</v>
      </c>
      <c r="D54" t="inlineStr">
        <is>
          <t>NORRBOTTENS LÄN</t>
        </is>
      </c>
      <c r="E54" t="inlineStr">
        <is>
          <t>LULEÅ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63909-2018</t>
        </is>
      </c>
      <c r="B55" s="1" t="n">
        <v>43430</v>
      </c>
      <c r="C55" s="1" t="n">
        <v>45175</v>
      </c>
      <c r="D55" t="inlineStr">
        <is>
          <t>NORRBOTTENS LÄN</t>
        </is>
      </c>
      <c r="E55" t="inlineStr">
        <is>
          <t>LULEÅ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64071-2018</t>
        </is>
      </c>
      <c r="B56" s="1" t="n">
        <v>43430</v>
      </c>
      <c r="C56" s="1" t="n">
        <v>45175</v>
      </c>
      <c r="D56" t="inlineStr">
        <is>
          <t>NORRBOTTENS LÄN</t>
        </is>
      </c>
      <c r="E56" t="inlineStr">
        <is>
          <t>LULEÅ</t>
        </is>
      </c>
      <c r="G56" t="n">
        <v>9.4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67287-2018</t>
        </is>
      </c>
      <c r="B57" s="1" t="n">
        <v>43432</v>
      </c>
      <c r="C57" s="1" t="n">
        <v>45175</v>
      </c>
      <c r="D57" t="inlineStr">
        <is>
          <t>NORRBOTTENS LÄN</t>
        </is>
      </c>
      <c r="E57" t="inlineStr">
        <is>
          <t>LULEÅ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67292-2018</t>
        </is>
      </c>
      <c r="B58" s="1" t="n">
        <v>43432</v>
      </c>
      <c r="C58" s="1" t="n">
        <v>45175</v>
      </c>
      <c r="D58" t="inlineStr">
        <is>
          <t>NORRBOTTENS LÄN</t>
        </is>
      </c>
      <c r="E58" t="inlineStr">
        <is>
          <t>LULEÅ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67463-2018</t>
        </is>
      </c>
      <c r="B59" s="1" t="n">
        <v>43433</v>
      </c>
      <c r="C59" s="1" t="n">
        <v>45175</v>
      </c>
      <c r="D59" t="inlineStr">
        <is>
          <t>NORRBOTTENS LÄN</t>
        </is>
      </c>
      <c r="E59" t="inlineStr">
        <is>
          <t>LULEÅ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67793-2018</t>
        </is>
      </c>
      <c r="B60" s="1" t="n">
        <v>43433</v>
      </c>
      <c r="C60" s="1" t="n">
        <v>45175</v>
      </c>
      <c r="D60" t="inlineStr">
        <is>
          <t>NORRBOTTENS LÄN</t>
        </is>
      </c>
      <c r="E60" t="inlineStr">
        <is>
          <t>LULEÅ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67624-2018</t>
        </is>
      </c>
      <c r="B61" s="1" t="n">
        <v>43433</v>
      </c>
      <c r="C61" s="1" t="n">
        <v>45175</v>
      </c>
      <c r="D61" t="inlineStr">
        <is>
          <t>NORRBOTTENS LÄN</t>
        </is>
      </c>
      <c r="E61" t="inlineStr">
        <is>
          <t>LULEÅ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67904-2018</t>
        </is>
      </c>
      <c r="B62" s="1" t="n">
        <v>43437</v>
      </c>
      <c r="C62" s="1" t="n">
        <v>45175</v>
      </c>
      <c r="D62" t="inlineStr">
        <is>
          <t>NORRBOTTENS LÄN</t>
        </is>
      </c>
      <c r="E62" t="inlineStr">
        <is>
          <t>LULEÅ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67902-2018</t>
        </is>
      </c>
      <c r="B63" s="1" t="n">
        <v>43437</v>
      </c>
      <c r="C63" s="1" t="n">
        <v>45175</v>
      </c>
      <c r="D63" t="inlineStr">
        <is>
          <t>NORRBOTTENS LÄN</t>
        </is>
      </c>
      <c r="E63" t="inlineStr">
        <is>
          <t>LULEÅ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68511-2018</t>
        </is>
      </c>
      <c r="B64" s="1" t="n">
        <v>43439</v>
      </c>
      <c r="C64" s="1" t="n">
        <v>45175</v>
      </c>
      <c r="D64" t="inlineStr">
        <is>
          <t>NORRBOTTENS LÄN</t>
        </is>
      </c>
      <c r="E64" t="inlineStr">
        <is>
          <t>LULEÅ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68518-2018</t>
        </is>
      </c>
      <c r="B65" s="1" t="n">
        <v>43439</v>
      </c>
      <c r="C65" s="1" t="n">
        <v>45175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69665-2018</t>
        </is>
      </c>
      <c r="B66" s="1" t="n">
        <v>43444</v>
      </c>
      <c r="C66" s="1" t="n">
        <v>45175</v>
      </c>
      <c r="D66" t="inlineStr">
        <is>
          <t>NORRBOTTENS LÄN</t>
        </is>
      </c>
      <c r="E66" t="inlineStr">
        <is>
          <t>LULEÅ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69668-2018</t>
        </is>
      </c>
      <c r="B67" s="1" t="n">
        <v>43444</v>
      </c>
      <c r="C67" s="1" t="n">
        <v>45175</v>
      </c>
      <c r="D67" t="inlineStr">
        <is>
          <t>NORRBOTTENS LÄN</t>
        </is>
      </c>
      <c r="E67" t="inlineStr">
        <is>
          <t>LULEÅ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70144-2018</t>
        </is>
      </c>
      <c r="B68" s="1" t="n">
        <v>43445</v>
      </c>
      <c r="C68" s="1" t="n">
        <v>45175</v>
      </c>
      <c r="D68" t="inlineStr">
        <is>
          <t>NORRBOTTENS LÄN</t>
        </is>
      </c>
      <c r="E68" t="inlineStr">
        <is>
          <t>LULEÅ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69980-2018</t>
        </is>
      </c>
      <c r="B69" s="1" t="n">
        <v>43447</v>
      </c>
      <c r="C69" s="1" t="n">
        <v>45175</v>
      </c>
      <c r="D69" t="inlineStr">
        <is>
          <t>NORRBOTTENS LÄN</t>
        </is>
      </c>
      <c r="E69" t="inlineStr">
        <is>
          <t>LULEÅ</t>
        </is>
      </c>
      <c r="G69" t="n">
        <v>7.3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69981-2018</t>
        </is>
      </c>
      <c r="B70" s="1" t="n">
        <v>43447</v>
      </c>
      <c r="C70" s="1" t="n">
        <v>45175</v>
      </c>
      <c r="D70" t="inlineStr">
        <is>
          <t>NORRBOTTENS LÄN</t>
        </is>
      </c>
      <c r="E70" t="inlineStr">
        <is>
          <t>LULEÅ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70795-2018</t>
        </is>
      </c>
      <c r="B71" s="1" t="n">
        <v>43451</v>
      </c>
      <c r="C71" s="1" t="n">
        <v>45175</v>
      </c>
      <c r="D71" t="inlineStr">
        <is>
          <t>NORRBOTTENS LÄN</t>
        </is>
      </c>
      <c r="E71" t="inlineStr">
        <is>
          <t>LULEÅ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71063-2018</t>
        </is>
      </c>
      <c r="B72" s="1" t="n">
        <v>43451</v>
      </c>
      <c r="C72" s="1" t="n">
        <v>45175</v>
      </c>
      <c r="D72" t="inlineStr">
        <is>
          <t>NORRBOTTENS LÄN</t>
        </is>
      </c>
      <c r="E72" t="inlineStr">
        <is>
          <t>LULEÅ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352-2019</t>
        </is>
      </c>
      <c r="B73" s="1" t="n">
        <v>43454</v>
      </c>
      <c r="C73" s="1" t="n">
        <v>45175</v>
      </c>
      <c r="D73" t="inlineStr">
        <is>
          <t>NORRBOTTENS LÄN</t>
        </is>
      </c>
      <c r="E73" t="inlineStr">
        <is>
          <t>LULEÅ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174-2019</t>
        </is>
      </c>
      <c r="B74" s="1" t="n">
        <v>43454</v>
      </c>
      <c r="C74" s="1" t="n">
        <v>45175</v>
      </c>
      <c r="D74" t="inlineStr">
        <is>
          <t>NORRBOTTENS LÄN</t>
        </is>
      </c>
      <c r="E74" t="inlineStr">
        <is>
          <t>LULEÅ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138-2019</t>
        </is>
      </c>
      <c r="B75" s="1" t="n">
        <v>43467</v>
      </c>
      <c r="C75" s="1" t="n">
        <v>45175</v>
      </c>
      <c r="D75" t="inlineStr">
        <is>
          <t>NORRBOTTENS LÄN</t>
        </is>
      </c>
      <c r="E75" t="inlineStr">
        <is>
          <t>LULEÅ</t>
        </is>
      </c>
      <c r="F75" t="inlineStr">
        <is>
          <t>Kommuner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2837-2019</t>
        </is>
      </c>
      <c r="B76" s="1" t="n">
        <v>43469</v>
      </c>
      <c r="C76" s="1" t="n">
        <v>45175</v>
      </c>
      <c r="D76" t="inlineStr">
        <is>
          <t>NORRBOTTENS LÄN</t>
        </is>
      </c>
      <c r="E76" t="inlineStr">
        <is>
          <t>LULEÅ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731-2019</t>
        </is>
      </c>
      <c r="B77" s="1" t="n">
        <v>43471</v>
      </c>
      <c r="C77" s="1" t="n">
        <v>45175</v>
      </c>
      <c r="D77" t="inlineStr">
        <is>
          <t>NORRBOTTENS LÄN</t>
        </is>
      </c>
      <c r="E77" t="inlineStr">
        <is>
          <t>LULEÅ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762-2019</t>
        </is>
      </c>
      <c r="B78" s="1" t="n">
        <v>43471</v>
      </c>
      <c r="C78" s="1" t="n">
        <v>45175</v>
      </c>
      <c r="D78" t="inlineStr">
        <is>
          <t>NORRBOTTENS LÄN</t>
        </is>
      </c>
      <c r="E78" t="inlineStr">
        <is>
          <t>LULEÅ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730-2019</t>
        </is>
      </c>
      <c r="B79" s="1" t="n">
        <v>43471</v>
      </c>
      <c r="C79" s="1" t="n">
        <v>45175</v>
      </c>
      <c r="D79" t="inlineStr">
        <is>
          <t>NORRBOTTENS LÄN</t>
        </is>
      </c>
      <c r="E79" t="inlineStr">
        <is>
          <t>LULEÅ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732-2019</t>
        </is>
      </c>
      <c r="B80" s="1" t="n">
        <v>43471</v>
      </c>
      <c r="C80" s="1" t="n">
        <v>45175</v>
      </c>
      <c r="D80" t="inlineStr">
        <is>
          <t>NORRBOTTENS LÄN</t>
        </is>
      </c>
      <c r="E80" t="inlineStr">
        <is>
          <t>LULEÅ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3866-2019</t>
        </is>
      </c>
      <c r="B81" s="1" t="n">
        <v>43475</v>
      </c>
      <c r="C81" s="1" t="n">
        <v>45175</v>
      </c>
      <c r="D81" t="inlineStr">
        <is>
          <t>NORRBOTTENS LÄN</t>
        </is>
      </c>
      <c r="E81" t="inlineStr">
        <is>
          <t>LULEÅ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3886-2019</t>
        </is>
      </c>
      <c r="B82" s="1" t="n">
        <v>43475</v>
      </c>
      <c r="C82" s="1" t="n">
        <v>45175</v>
      </c>
      <c r="D82" t="inlineStr">
        <is>
          <t>NORRBOTTENS LÄN</t>
        </is>
      </c>
      <c r="E82" t="inlineStr">
        <is>
          <t>LULEÅ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3895-2019</t>
        </is>
      </c>
      <c r="B83" s="1" t="n">
        <v>43475</v>
      </c>
      <c r="C83" s="1" t="n">
        <v>45175</v>
      </c>
      <c r="D83" t="inlineStr">
        <is>
          <t>NORRBOTTENS LÄN</t>
        </is>
      </c>
      <c r="E83" t="inlineStr">
        <is>
          <t>LULEÅ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2600-2019</t>
        </is>
      </c>
      <c r="B84" s="1" t="n">
        <v>43476</v>
      </c>
      <c r="C84" s="1" t="n">
        <v>45175</v>
      </c>
      <c r="D84" t="inlineStr">
        <is>
          <t>NORRBOTTENS LÄN</t>
        </is>
      </c>
      <c r="E84" t="inlineStr">
        <is>
          <t>LULEÅ</t>
        </is>
      </c>
      <c r="F84" t="inlineStr">
        <is>
          <t>SCA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2467-2019</t>
        </is>
      </c>
      <c r="B85" s="1" t="n">
        <v>43476</v>
      </c>
      <c r="C85" s="1" t="n">
        <v>45175</v>
      </c>
      <c r="D85" t="inlineStr">
        <is>
          <t>NORRBOTTENS LÄN</t>
        </is>
      </c>
      <c r="E85" t="inlineStr">
        <is>
          <t>LULEÅ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4719-2019</t>
        </is>
      </c>
      <c r="B86" s="1" t="n">
        <v>43479</v>
      </c>
      <c r="C86" s="1" t="n">
        <v>45175</v>
      </c>
      <c r="D86" t="inlineStr">
        <is>
          <t>NORRBOTTENS LÄN</t>
        </is>
      </c>
      <c r="E86" t="inlineStr">
        <is>
          <t>LULEÅ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4730-2019</t>
        </is>
      </c>
      <c r="B87" s="1" t="n">
        <v>43479</v>
      </c>
      <c r="C87" s="1" t="n">
        <v>45175</v>
      </c>
      <c r="D87" t="inlineStr">
        <is>
          <t>NORRBOTTENS LÄN</t>
        </is>
      </c>
      <c r="E87" t="inlineStr">
        <is>
          <t>LULEÅ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4832-2019</t>
        </is>
      </c>
      <c r="B88" s="1" t="n">
        <v>43486</v>
      </c>
      <c r="C88" s="1" t="n">
        <v>45175</v>
      </c>
      <c r="D88" t="inlineStr">
        <is>
          <t>NORRBOTTENS LÄN</t>
        </is>
      </c>
      <c r="E88" t="inlineStr">
        <is>
          <t>LULEÅ</t>
        </is>
      </c>
      <c r="F88" t="inlineStr">
        <is>
          <t>SCA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5135-2019</t>
        </is>
      </c>
      <c r="B89" s="1" t="n">
        <v>43487</v>
      </c>
      <c r="C89" s="1" t="n">
        <v>45175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7186-2019</t>
        </is>
      </c>
      <c r="B90" s="1" t="n">
        <v>43489</v>
      </c>
      <c r="C90" s="1" t="n">
        <v>45175</v>
      </c>
      <c r="D90" t="inlineStr">
        <is>
          <t>NORRBOTTENS LÄN</t>
        </is>
      </c>
      <c r="E90" t="inlineStr">
        <is>
          <t>LULEÅ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16689-2019</t>
        </is>
      </c>
      <c r="B91" s="1" t="n">
        <v>43490</v>
      </c>
      <c r="C91" s="1" t="n">
        <v>45175</v>
      </c>
      <c r="D91" t="inlineStr">
        <is>
          <t>NORRBOTTENS LÄN</t>
        </is>
      </c>
      <c r="E91" t="inlineStr">
        <is>
          <t>LULEÅ</t>
        </is>
      </c>
      <c r="G91" t="n">
        <v>10.5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8041-2019</t>
        </is>
      </c>
      <c r="B92" s="1" t="n">
        <v>43494</v>
      </c>
      <c r="C92" s="1" t="n">
        <v>45175</v>
      </c>
      <c r="D92" t="inlineStr">
        <is>
          <t>NORRBOTTENS LÄN</t>
        </is>
      </c>
      <c r="E92" t="inlineStr">
        <is>
          <t>LULEÅ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7251-2019</t>
        </is>
      </c>
      <c r="B93" s="1" t="n">
        <v>43496</v>
      </c>
      <c r="C93" s="1" t="n">
        <v>45175</v>
      </c>
      <c r="D93" t="inlineStr">
        <is>
          <t>NORRBOTTENS LÄN</t>
        </is>
      </c>
      <c r="E93" t="inlineStr">
        <is>
          <t>LULEÅ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8910-2019</t>
        </is>
      </c>
      <c r="B94" s="1" t="n">
        <v>43503</v>
      </c>
      <c r="C94" s="1" t="n">
        <v>45175</v>
      </c>
      <c r="D94" t="inlineStr">
        <is>
          <t>NORRBOTTENS LÄN</t>
        </is>
      </c>
      <c r="E94" t="inlineStr">
        <is>
          <t>LULEÅ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8959-2019</t>
        </is>
      </c>
      <c r="B95" s="1" t="n">
        <v>43503</v>
      </c>
      <c r="C95" s="1" t="n">
        <v>45175</v>
      </c>
      <c r="D95" t="inlineStr">
        <is>
          <t>NORRBOTTENS LÄN</t>
        </is>
      </c>
      <c r="E95" t="inlineStr">
        <is>
          <t>LULEÅ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9525-2019</t>
        </is>
      </c>
      <c r="B96" s="1" t="n">
        <v>43507</v>
      </c>
      <c r="C96" s="1" t="n">
        <v>45175</v>
      </c>
      <c r="D96" t="inlineStr">
        <is>
          <t>NORRBOTTENS LÄN</t>
        </is>
      </c>
      <c r="E96" t="inlineStr">
        <is>
          <t>LULEÅ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10781-2019</t>
        </is>
      </c>
      <c r="B97" s="1" t="n">
        <v>43514</v>
      </c>
      <c r="C97" s="1" t="n">
        <v>45175</v>
      </c>
      <c r="D97" t="inlineStr">
        <is>
          <t>NORRBOTTENS LÄN</t>
        </is>
      </c>
      <c r="E97" t="inlineStr">
        <is>
          <t>LULEÅ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10870-2019</t>
        </is>
      </c>
      <c r="B98" s="1" t="n">
        <v>43514</v>
      </c>
      <c r="C98" s="1" t="n">
        <v>45175</v>
      </c>
      <c r="D98" t="inlineStr">
        <is>
          <t>NORRBOTTENS LÄN</t>
        </is>
      </c>
      <c r="E98" t="inlineStr">
        <is>
          <t>LULEÅ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11534-2019</t>
        </is>
      </c>
      <c r="B99" s="1" t="n">
        <v>43517</v>
      </c>
      <c r="C99" s="1" t="n">
        <v>45175</v>
      </c>
      <c r="D99" t="inlineStr">
        <is>
          <t>NORRBOTTENS LÄN</t>
        </is>
      </c>
      <c r="E99" t="inlineStr">
        <is>
          <t>LULEÅ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12389-2019</t>
        </is>
      </c>
      <c r="B100" s="1" t="n">
        <v>43523</v>
      </c>
      <c r="C100" s="1" t="n">
        <v>45175</v>
      </c>
      <c r="D100" t="inlineStr">
        <is>
          <t>NORRBOTTENS LÄN</t>
        </is>
      </c>
      <c r="E100" t="inlineStr">
        <is>
          <t>LULEÅ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12499-2019</t>
        </is>
      </c>
      <c r="B101" s="1" t="n">
        <v>43523</v>
      </c>
      <c r="C101" s="1" t="n">
        <v>45175</v>
      </c>
      <c r="D101" t="inlineStr">
        <is>
          <t>NORRBOTTENS LÄN</t>
        </is>
      </c>
      <c r="E101" t="inlineStr">
        <is>
          <t>LULEÅ</t>
        </is>
      </c>
      <c r="F101" t="inlineStr">
        <is>
          <t>SCA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13550-2019</t>
        </is>
      </c>
      <c r="B102" s="1" t="n">
        <v>43530</v>
      </c>
      <c r="C102" s="1" t="n">
        <v>45175</v>
      </c>
      <c r="D102" t="inlineStr">
        <is>
          <t>NORRBOTTENS LÄN</t>
        </is>
      </c>
      <c r="E102" t="inlineStr">
        <is>
          <t>LULEÅ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13577-2019</t>
        </is>
      </c>
      <c r="B103" s="1" t="n">
        <v>43530</v>
      </c>
      <c r="C103" s="1" t="n">
        <v>45175</v>
      </c>
      <c r="D103" t="inlineStr">
        <is>
          <t>NORRBOTTENS LÄN</t>
        </is>
      </c>
      <c r="E103" t="inlineStr">
        <is>
          <t>LULEÅ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14544-2019</t>
        </is>
      </c>
      <c r="B104" s="1" t="n">
        <v>43535</v>
      </c>
      <c r="C104" s="1" t="n">
        <v>45175</v>
      </c>
      <c r="D104" t="inlineStr">
        <is>
          <t>NORRBOTTENS LÄN</t>
        </is>
      </c>
      <c r="E104" t="inlineStr">
        <is>
          <t>LULEÅ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14538-2019</t>
        </is>
      </c>
      <c r="B105" s="1" t="n">
        <v>43535</v>
      </c>
      <c r="C105" s="1" t="n">
        <v>45175</v>
      </c>
      <c r="D105" t="inlineStr">
        <is>
          <t>NORRBOTTENS LÄN</t>
        </is>
      </c>
      <c r="E105" t="inlineStr">
        <is>
          <t>LULEÅ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16207-2019</t>
        </is>
      </c>
      <c r="B106" s="1" t="n">
        <v>43545</v>
      </c>
      <c r="C106" s="1" t="n">
        <v>45175</v>
      </c>
      <c r="D106" t="inlineStr">
        <is>
          <t>NORRBOTTENS LÄN</t>
        </is>
      </c>
      <c r="E106" t="inlineStr">
        <is>
          <t>LULEÅ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16209-2019</t>
        </is>
      </c>
      <c r="B107" s="1" t="n">
        <v>43545</v>
      </c>
      <c r="C107" s="1" t="n">
        <v>45175</v>
      </c>
      <c r="D107" t="inlineStr">
        <is>
          <t>NORRBOTTENS LÄN</t>
        </is>
      </c>
      <c r="E107" t="inlineStr">
        <is>
          <t>LULEÅ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16866-2019</t>
        </is>
      </c>
      <c r="B108" s="1" t="n">
        <v>43549</v>
      </c>
      <c r="C108" s="1" t="n">
        <v>45175</v>
      </c>
      <c r="D108" t="inlineStr">
        <is>
          <t>NORRBOTTENS LÄN</t>
        </is>
      </c>
      <c r="E108" t="inlineStr">
        <is>
          <t>LULEÅ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17524-2019</t>
        </is>
      </c>
      <c r="B109" s="1" t="n">
        <v>43553</v>
      </c>
      <c r="C109" s="1" t="n">
        <v>45175</v>
      </c>
      <c r="D109" t="inlineStr">
        <is>
          <t>NORRBOTTENS LÄN</t>
        </is>
      </c>
      <c r="E109" t="inlineStr">
        <is>
          <t>LULEÅ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17530-2019</t>
        </is>
      </c>
      <c r="B110" s="1" t="n">
        <v>43553</v>
      </c>
      <c r="C110" s="1" t="n">
        <v>45175</v>
      </c>
      <c r="D110" t="inlineStr">
        <is>
          <t>NORRBOTTENS LÄN</t>
        </is>
      </c>
      <c r="E110" t="inlineStr">
        <is>
          <t>LULEÅ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17848-2019</t>
        </is>
      </c>
      <c r="B111" s="1" t="n">
        <v>43556</v>
      </c>
      <c r="C111" s="1" t="n">
        <v>45175</v>
      </c>
      <c r="D111" t="inlineStr">
        <is>
          <t>NORRBOTTENS LÄN</t>
        </is>
      </c>
      <c r="E111" t="inlineStr">
        <is>
          <t>LULEÅ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17810-2019</t>
        </is>
      </c>
      <c r="B112" s="1" t="n">
        <v>43556</v>
      </c>
      <c r="C112" s="1" t="n">
        <v>45175</v>
      </c>
      <c r="D112" t="inlineStr">
        <is>
          <t>NORRBOTTENS LÄN</t>
        </is>
      </c>
      <c r="E112" t="inlineStr">
        <is>
          <t>LULEÅ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17850-2019</t>
        </is>
      </c>
      <c r="B113" s="1" t="n">
        <v>43556</v>
      </c>
      <c r="C113" s="1" t="n">
        <v>45175</v>
      </c>
      <c r="D113" t="inlineStr">
        <is>
          <t>NORRBOTTENS LÄN</t>
        </is>
      </c>
      <c r="E113" t="inlineStr">
        <is>
          <t>LULEÅ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17849-2019</t>
        </is>
      </c>
      <c r="B114" s="1" t="n">
        <v>43556</v>
      </c>
      <c r="C114" s="1" t="n">
        <v>45175</v>
      </c>
      <c r="D114" t="inlineStr">
        <is>
          <t>NORRBOTTENS LÄN</t>
        </is>
      </c>
      <c r="E114" t="inlineStr">
        <is>
          <t>LULEÅ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19262-2019</t>
        </is>
      </c>
      <c r="B115" s="1" t="n">
        <v>43564</v>
      </c>
      <c r="C115" s="1" t="n">
        <v>45175</v>
      </c>
      <c r="D115" t="inlineStr">
        <is>
          <t>NORRBOTTENS LÄN</t>
        </is>
      </c>
      <c r="E115" t="inlineStr">
        <is>
          <t>LULEÅ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21079-2019</t>
        </is>
      </c>
      <c r="B116" s="1" t="n">
        <v>43578</v>
      </c>
      <c r="C116" s="1" t="n">
        <v>45175</v>
      </c>
      <c r="D116" t="inlineStr">
        <is>
          <t>NORRBOTTENS LÄN</t>
        </is>
      </c>
      <c r="E116" t="inlineStr">
        <is>
          <t>LULEÅ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21548-2019</t>
        </is>
      </c>
      <c r="B117" s="1" t="n">
        <v>43580</v>
      </c>
      <c r="C117" s="1" t="n">
        <v>45175</v>
      </c>
      <c r="D117" t="inlineStr">
        <is>
          <t>NORRBOTTENS LÄN</t>
        </is>
      </c>
      <c r="E117" t="inlineStr">
        <is>
          <t>LULEÅ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21550-2019</t>
        </is>
      </c>
      <c r="B118" s="1" t="n">
        <v>43580</v>
      </c>
      <c r="C118" s="1" t="n">
        <v>45175</v>
      </c>
      <c r="D118" t="inlineStr">
        <is>
          <t>NORRBOTTENS LÄN</t>
        </is>
      </c>
      <c r="E118" t="inlineStr">
        <is>
          <t>LULEÅ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21547-2019</t>
        </is>
      </c>
      <c r="B119" s="1" t="n">
        <v>43580</v>
      </c>
      <c r="C119" s="1" t="n">
        <v>45175</v>
      </c>
      <c r="D119" t="inlineStr">
        <is>
          <t>NORRBOTTENS LÄN</t>
        </is>
      </c>
      <c r="E119" t="inlineStr">
        <is>
          <t>LULEÅ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21546-2019</t>
        </is>
      </c>
      <c r="B120" s="1" t="n">
        <v>43580</v>
      </c>
      <c r="C120" s="1" t="n">
        <v>45175</v>
      </c>
      <c r="D120" t="inlineStr">
        <is>
          <t>NORRBOTTENS LÄN</t>
        </is>
      </c>
      <c r="E120" t="inlineStr">
        <is>
          <t>LULEÅ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21916-2019</t>
        </is>
      </c>
      <c r="B121" s="1" t="n">
        <v>43584</v>
      </c>
      <c r="C121" s="1" t="n">
        <v>45175</v>
      </c>
      <c r="D121" t="inlineStr">
        <is>
          <t>NORRBOTTENS LÄN</t>
        </is>
      </c>
      <c r="E121" t="inlineStr">
        <is>
          <t>LULEÅ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22098-2019</t>
        </is>
      </c>
      <c r="B122" s="1" t="n">
        <v>43584</v>
      </c>
      <c r="C122" s="1" t="n">
        <v>45175</v>
      </c>
      <c r="D122" t="inlineStr">
        <is>
          <t>NORRBOTTENS LÄN</t>
        </is>
      </c>
      <c r="E122" t="inlineStr">
        <is>
          <t>LULEÅ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24885-2019</t>
        </is>
      </c>
      <c r="B123" s="1" t="n">
        <v>43599</v>
      </c>
      <c r="C123" s="1" t="n">
        <v>45175</v>
      </c>
      <c r="D123" t="inlineStr">
        <is>
          <t>NORRBOTTENS LÄN</t>
        </is>
      </c>
      <c r="E123" t="inlineStr">
        <is>
          <t>LULEÅ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25208-2019</t>
        </is>
      </c>
      <c r="B124" s="1" t="n">
        <v>43605</v>
      </c>
      <c r="C124" s="1" t="n">
        <v>45175</v>
      </c>
      <c r="D124" t="inlineStr">
        <is>
          <t>NORRBOTTENS LÄN</t>
        </is>
      </c>
      <c r="E124" t="inlineStr">
        <is>
          <t>LULEÅ</t>
        </is>
      </c>
      <c r="G124" t="n">
        <v>25.8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25212-2019</t>
        </is>
      </c>
      <c r="B125" s="1" t="n">
        <v>43605</v>
      </c>
      <c r="C125" s="1" t="n">
        <v>45175</v>
      </c>
      <c r="D125" t="inlineStr">
        <is>
          <t>NORRBOTTENS LÄN</t>
        </is>
      </c>
      <c r="E125" t="inlineStr">
        <is>
          <t>LULEÅ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29037-2019</t>
        </is>
      </c>
      <c r="B126" s="1" t="n">
        <v>43620</v>
      </c>
      <c r="C126" s="1" t="n">
        <v>45175</v>
      </c>
      <c r="D126" t="inlineStr">
        <is>
          <t>NORRBOTTENS LÄN</t>
        </is>
      </c>
      <c r="E126" t="inlineStr">
        <is>
          <t>LULEÅ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28292-2019</t>
        </is>
      </c>
      <c r="B127" s="1" t="n">
        <v>43623</v>
      </c>
      <c r="C127" s="1" t="n">
        <v>45175</v>
      </c>
      <c r="D127" t="inlineStr">
        <is>
          <t>NORRBOTTENS LÄN</t>
        </is>
      </c>
      <c r="E127" t="inlineStr">
        <is>
          <t>LULEÅ</t>
        </is>
      </c>
      <c r="F127" t="inlineStr">
        <is>
          <t>Kyrkan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28286-2019</t>
        </is>
      </c>
      <c r="B128" s="1" t="n">
        <v>43623</v>
      </c>
      <c r="C128" s="1" t="n">
        <v>45175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30202-2019</t>
        </is>
      </c>
      <c r="B129" s="1" t="n">
        <v>43634</v>
      </c>
      <c r="C129" s="1" t="n">
        <v>45175</v>
      </c>
      <c r="D129" t="inlineStr">
        <is>
          <t>NORRBOTTENS LÄN</t>
        </is>
      </c>
      <c r="E129" t="inlineStr">
        <is>
          <t>LULEÅ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33452-2019</t>
        </is>
      </c>
      <c r="B130" s="1" t="n">
        <v>43650</v>
      </c>
      <c r="C130" s="1" t="n">
        <v>45175</v>
      </c>
      <c r="D130" t="inlineStr">
        <is>
          <t>NORRBOTTENS LÄN</t>
        </is>
      </c>
      <c r="E130" t="inlineStr">
        <is>
          <t>LULEÅ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35672-2019</t>
        </is>
      </c>
      <c r="B131" s="1" t="n">
        <v>43655</v>
      </c>
      <c r="C131" s="1" t="n">
        <v>45175</v>
      </c>
      <c r="D131" t="inlineStr">
        <is>
          <t>NORRBOTTENS LÄN</t>
        </is>
      </c>
      <c r="E131" t="inlineStr">
        <is>
          <t>LULEÅ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38704-2019</t>
        </is>
      </c>
      <c r="B132" s="1" t="n">
        <v>43684</v>
      </c>
      <c r="C132" s="1" t="n">
        <v>45175</v>
      </c>
      <c r="D132" t="inlineStr">
        <is>
          <t>NORRBOTTENS LÄN</t>
        </is>
      </c>
      <c r="E132" t="inlineStr">
        <is>
          <t>LULEÅ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41091-2019</t>
        </is>
      </c>
      <c r="B133" s="1" t="n">
        <v>43693</v>
      </c>
      <c r="C133" s="1" t="n">
        <v>45175</v>
      </c>
      <c r="D133" t="inlineStr">
        <is>
          <t>NORRBOTTENS LÄN</t>
        </is>
      </c>
      <c r="E133" t="inlineStr">
        <is>
          <t>LULEÅ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42780-2019</t>
        </is>
      </c>
      <c r="B134" s="1" t="n">
        <v>43704</v>
      </c>
      <c r="C134" s="1" t="n">
        <v>45175</v>
      </c>
      <c r="D134" t="inlineStr">
        <is>
          <t>NORRBOTTENS LÄN</t>
        </is>
      </c>
      <c r="E134" t="inlineStr">
        <is>
          <t>LULEÅ</t>
        </is>
      </c>
      <c r="F134" t="inlineStr">
        <is>
          <t>SCA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42782-2019</t>
        </is>
      </c>
      <c r="B135" s="1" t="n">
        <v>43704</v>
      </c>
      <c r="C135" s="1" t="n">
        <v>45175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44365-2019</t>
        </is>
      </c>
      <c r="B136" s="1" t="n">
        <v>43711</v>
      </c>
      <c r="C136" s="1" t="n">
        <v>45175</v>
      </c>
      <c r="D136" t="inlineStr">
        <is>
          <t>NORRBOTTENS LÄN</t>
        </is>
      </c>
      <c r="E136" t="inlineStr">
        <is>
          <t>LULEÅ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45482-2019</t>
        </is>
      </c>
      <c r="B137" s="1" t="n">
        <v>43713</v>
      </c>
      <c r="C137" s="1" t="n">
        <v>45175</v>
      </c>
      <c r="D137" t="inlineStr">
        <is>
          <t>NORRBOTTENS LÄN</t>
        </is>
      </c>
      <c r="E137" t="inlineStr">
        <is>
          <t>LULEÅ</t>
        </is>
      </c>
      <c r="F137" t="inlineStr">
        <is>
          <t>SCA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45252-2019</t>
        </is>
      </c>
      <c r="B138" s="1" t="n">
        <v>43713</v>
      </c>
      <c r="C138" s="1" t="n">
        <v>45175</v>
      </c>
      <c r="D138" t="inlineStr">
        <is>
          <t>NORRBOTTENS LÄN</t>
        </is>
      </c>
      <c r="E138" t="inlineStr">
        <is>
          <t>LULEÅ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46780-2019</t>
        </is>
      </c>
      <c r="B139" s="1" t="n">
        <v>43718</v>
      </c>
      <c r="C139" s="1" t="n">
        <v>45175</v>
      </c>
      <c r="D139" t="inlineStr">
        <is>
          <t>NORRBOTTENS LÄN</t>
        </is>
      </c>
      <c r="E139" t="inlineStr">
        <is>
          <t>LULEÅ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47405-2019</t>
        </is>
      </c>
      <c r="B140" s="1" t="n">
        <v>43722</v>
      </c>
      <c r="C140" s="1" t="n">
        <v>45175</v>
      </c>
      <c r="D140" t="inlineStr">
        <is>
          <t>NORRBOTTENS LÄN</t>
        </is>
      </c>
      <c r="E140" t="inlineStr">
        <is>
          <t>LULEÅ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47756-2019</t>
        </is>
      </c>
      <c r="B141" s="1" t="n">
        <v>43724</v>
      </c>
      <c r="C141" s="1" t="n">
        <v>45175</v>
      </c>
      <c r="D141" t="inlineStr">
        <is>
          <t>NORRBOTTENS LÄN</t>
        </is>
      </c>
      <c r="E141" t="inlineStr">
        <is>
          <t>LULEÅ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45175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45175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45175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45175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45175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45175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45175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45175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45175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45175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45175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45175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45175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45175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45175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45175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45175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45175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45175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45175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45175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45175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45175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45175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45175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45175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45175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45175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45175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45175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45175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45175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45175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45175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45175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45175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45175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45175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45175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45175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45175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45175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45175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45175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45175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45175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45175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45175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45175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45175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45175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45175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45175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45175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45175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45175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45175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45175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45175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45175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45175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45175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45175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45175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45175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45175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45175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45175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45175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45175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45175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45175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45175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45175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45175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45175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45175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45175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45175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45175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45175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45175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45175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45175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45175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45175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45175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45175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45175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45175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45175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45175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45175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45175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45175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45175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45175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45175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45175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45175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45175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45175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45175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45175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45175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45175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45175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45175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45175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45175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45175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45175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45175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45175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45175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45175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45175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45175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45175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45175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45175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45175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45175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45175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45175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45175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45175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45175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45175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45175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45175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45175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45175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45175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45175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45175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45175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45175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45175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45175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45175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45175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45175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45175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45175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45175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45175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45175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45175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45175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45175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45175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45175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45175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45175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45175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45175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45175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45175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45175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45175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45175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45175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45175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45175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45175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45175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45175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45175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45175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45175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45175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45175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45175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45175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45175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45175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45175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45175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45175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45175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45175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45175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45175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45175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45175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45175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45175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45175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45175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45175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45175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45175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45175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45175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45175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45175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45175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45175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45175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45175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45175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45175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45175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45175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45175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45175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45175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45175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45175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45175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45175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45175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45175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45175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45175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45175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45175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45175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45175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45175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45175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45175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45175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45175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45175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45175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45175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45175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45175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45175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45175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45175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45175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45175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45175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45175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45175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45175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45175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45175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45175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45175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45175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45175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45175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45175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45175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45175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45175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45175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45175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45175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45175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45175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45175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45175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45175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45175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45175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45175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45175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45175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45175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45175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45175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45175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45175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45175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45175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45175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45175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45175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45175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45175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45175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45175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45175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45175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45175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45175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45175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45175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45175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45175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45175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45175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45175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45175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45175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45175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45175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45175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45175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45175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45175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45175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45175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45175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45175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45175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45175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45175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45175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45175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45175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45175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45175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45175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45175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45175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45175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45175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45175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45175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45175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45175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45175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45175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45175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45175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45175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45175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45175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45175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45175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45175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45175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45175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45175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45175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45175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45175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45175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45175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45175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45175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45175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45175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45175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45175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45175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45175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45175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45175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45175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45175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45175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45175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45175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45175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45175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45175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45175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45175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45175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45175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45175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45175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45175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45175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45175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45175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45175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45175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45175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45175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45175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45175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45175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45175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45175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45175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45175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45175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45175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45175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45175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45175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45175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45175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45175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45175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45175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45175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40673-2023</t>
        </is>
      </c>
      <c r="B527" s="1" t="n">
        <v>45169</v>
      </c>
      <c r="C527" s="1" t="n">
        <v>45175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2023-09-06T04:39:19Z</dcterms:created>
  <dcterms:modified xmlns:dcterms="http://purl.org/dc/terms/" xmlns:xsi="http://www.w3.org/2001/XMLSchema-instance" xsi:type="dcterms:W3CDTF">2023-09-06T04:39:19Z</dcterms:modified>
</cp:coreProperties>
</file>