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45186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45186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45186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45186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38871-2018.xlsx", "A 38871-2018")</f>
        <v/>
      </c>
      <c r="T5">
        <f>HYPERLINK("https://klasma.github.io/Logging_LYCKSELE/kartor/A 38871-2018.png", "A 38871-2018")</f>
        <v/>
      </c>
      <c r="V5">
        <f>HYPERLINK("https://klasma.github.io/Logging_LYCKSELE/klagomål/A 38871-2018.docx", "A 38871-2018")</f>
        <v/>
      </c>
      <c r="W5">
        <f>HYPERLINK("https://klasma.github.io/Logging_LYCKSELE/klagomålsmail/A 38871-2018.docx", "A 38871-2018")</f>
        <v/>
      </c>
      <c r="X5">
        <f>HYPERLINK("https://klasma.github.io/Logging_LYCKSELE/tillsyn/A 38871-2018.docx", "A 38871-2018")</f>
        <v/>
      </c>
      <c r="Y5">
        <f>HYPERLINK("https://klasma.github.io/Logging_LYCKSELE/tillsynsmail/A 38871-2018.docx", "A 38871-2018")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45186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58596-2022.xlsx", "A 58596-2022")</f>
        <v/>
      </c>
      <c r="T6">
        <f>HYPERLINK("https://klasma.github.io/Logging_LYCKSELE/kartor/A 58596-2022.png", "A 58596-2022")</f>
        <v/>
      </c>
      <c r="V6">
        <f>HYPERLINK("https://klasma.github.io/Logging_LYCKSELE/klagomål/A 58596-2022.docx", "A 58596-2022")</f>
        <v/>
      </c>
      <c r="W6">
        <f>HYPERLINK("https://klasma.github.io/Logging_LYCKSELE/klagomålsmail/A 58596-2022.docx", "A 58596-2022")</f>
        <v/>
      </c>
      <c r="X6">
        <f>HYPERLINK("https://klasma.github.io/Logging_LYCKSELE/tillsyn/A 58596-2022.docx", "A 58596-2022")</f>
        <v/>
      </c>
      <c r="Y6">
        <f>HYPERLINK("https://klasma.github.io/Logging_LYCKSELE/tillsynsmail/A 58596-2022.docx", "A 58596-2022")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45186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14717-2020.xlsx", "A 14717-2020")</f>
        <v/>
      </c>
      <c r="T7">
        <f>HYPERLINK("https://klasma.github.io/Logging_LYCKSELE/kartor/A 14717-2020.png", "A 14717-2020")</f>
        <v/>
      </c>
      <c r="V7">
        <f>HYPERLINK("https://klasma.github.io/Logging_LYCKSELE/klagomål/A 14717-2020.docx", "A 14717-2020")</f>
        <v/>
      </c>
      <c r="W7">
        <f>HYPERLINK("https://klasma.github.io/Logging_LYCKSELE/klagomålsmail/A 14717-2020.docx", "A 14717-2020")</f>
        <v/>
      </c>
      <c r="X7">
        <f>HYPERLINK("https://klasma.github.io/Logging_LYCKSELE/tillsyn/A 14717-2020.docx", "A 14717-2020")</f>
        <v/>
      </c>
      <c r="Y7">
        <f>HYPERLINK("https://klasma.github.io/Logging_LYCKSELE/tillsynsmail/A 14717-2020.docx", "A 14717-2020")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45186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45186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45186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45186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45186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45186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45186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45186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55889-2020</t>
        </is>
      </c>
      <c r="B16" s="1" t="n">
        <v>44132</v>
      </c>
      <c r="C16" s="1" t="n">
        <v>45186</v>
      </c>
      <c r="D16" t="inlineStr">
        <is>
          <t>VÄSTERBOTTENS LÄN</t>
        </is>
      </c>
      <c r="E16" t="inlineStr">
        <is>
          <t>LYCKSELE</t>
        </is>
      </c>
      <c r="F16" t="inlineStr">
        <is>
          <t>Holmen skog AB</t>
        </is>
      </c>
      <c r="G16" t="n">
        <v>11.3</v>
      </c>
      <c r="H16" t="n">
        <v>1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Garnlav
Granticka
Tretåig hackspett
Vitgrynig nållav</t>
        </is>
      </c>
      <c r="S16">
        <f>HYPERLINK("https://klasma.github.io/Logging_LYCKSELE/artfynd/A 55889-2020.xlsx", "A 55889-2020")</f>
        <v/>
      </c>
      <c r="T16">
        <f>HYPERLINK("https://klasma.github.io/Logging_LYCKSELE/kartor/A 55889-2020.png", "A 55889-2020")</f>
        <v/>
      </c>
      <c r="V16">
        <f>HYPERLINK("https://klasma.github.io/Logging_LYCKSELE/klagomål/A 55889-2020.docx", "A 55889-2020")</f>
        <v/>
      </c>
      <c r="W16">
        <f>HYPERLINK("https://klasma.github.io/Logging_LYCKSELE/klagomålsmail/A 55889-2020.docx", "A 55889-2020")</f>
        <v/>
      </c>
      <c r="X16">
        <f>HYPERLINK("https://klasma.github.io/Logging_LYCKSELE/tillsyn/A 55889-2020.docx", "A 55889-2020")</f>
        <v/>
      </c>
      <c r="Y16">
        <f>HYPERLINK("https://klasma.github.io/Logging_LYCKSELE/tillsynsmail/A 55889-2020.docx", "A 55889-2020")</f>
        <v/>
      </c>
    </row>
    <row r="17" ht="15" customHeight="1">
      <c r="A17" t="inlineStr">
        <is>
          <t>A 54434-2021</t>
        </is>
      </c>
      <c r="B17" s="1" t="n">
        <v>44473</v>
      </c>
      <c r="C17" s="1" t="n">
        <v>45186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20.5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Rynkskinn
Doftskinn
Garnlav
Lunglav</t>
        </is>
      </c>
      <c r="S17">
        <f>HYPERLINK("https://klasma.github.io/Logging_LYCKSELE/artfynd/A 54434-2021.xlsx", "A 54434-2021")</f>
        <v/>
      </c>
      <c r="T17">
        <f>HYPERLINK("https://klasma.github.io/Logging_LYCKSELE/kartor/A 54434-2021.png", "A 54434-2021")</f>
        <v/>
      </c>
      <c r="V17">
        <f>HYPERLINK("https://klasma.github.io/Logging_LYCKSELE/klagomål/A 54434-2021.docx", "A 54434-2021")</f>
        <v/>
      </c>
      <c r="W17">
        <f>HYPERLINK("https://klasma.github.io/Logging_LYCKSELE/klagomålsmail/A 54434-2021.docx", "A 54434-2021")</f>
        <v/>
      </c>
      <c r="X17">
        <f>HYPERLINK("https://klasma.github.io/Logging_LYCKSELE/tillsyn/A 54434-2021.docx", "A 54434-2021")</f>
        <v/>
      </c>
      <c r="Y17">
        <f>HYPERLINK("https://klasma.github.io/Logging_LYCKSELE/tillsynsmail/A 54434-2021.docx", "A 54434-2021")</f>
        <v/>
      </c>
    </row>
    <row r="18" ht="15" customHeight="1">
      <c r="A18" t="inlineStr">
        <is>
          <t>A 2937-2023</t>
        </is>
      </c>
      <c r="B18" s="1" t="n">
        <v>44945</v>
      </c>
      <c r="C18" s="1" t="n">
        <v>45186</v>
      </c>
      <c r="D18" t="inlineStr">
        <is>
          <t>VÄSTERBOTTENS LÄN</t>
        </is>
      </c>
      <c r="E18" t="inlineStr">
        <is>
          <t>LYCKSELE</t>
        </is>
      </c>
      <c r="F18" t="inlineStr">
        <is>
          <t>Kyrkan</t>
        </is>
      </c>
      <c r="G18" t="n">
        <v>17.4</v>
      </c>
      <c r="H18" t="n">
        <v>0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4</v>
      </c>
      <c r="R18" s="2" t="inlineStr">
        <is>
          <t>Blå taggsvamp
Lunglav
Orange taggsvamp
Dropptaggsvamp</t>
        </is>
      </c>
      <c r="S18">
        <f>HYPERLINK("https://klasma.github.io/Logging_LYCKSELE/artfynd/A 2937-2023.xlsx", "A 2937-2023")</f>
        <v/>
      </c>
      <c r="T18">
        <f>HYPERLINK("https://klasma.github.io/Logging_LYCKSELE/kartor/A 2937-2023.png", "A 2937-2023")</f>
        <v/>
      </c>
      <c r="V18">
        <f>HYPERLINK("https://klasma.github.io/Logging_LYCKSELE/klagomål/A 2937-2023.docx", "A 2937-2023")</f>
        <v/>
      </c>
      <c r="W18">
        <f>HYPERLINK("https://klasma.github.io/Logging_LYCKSELE/klagomålsmail/A 2937-2023.docx", "A 2937-2023")</f>
        <v/>
      </c>
      <c r="X18">
        <f>HYPERLINK("https://klasma.github.io/Logging_LYCKSELE/tillsyn/A 2937-2023.docx", "A 2937-2023")</f>
        <v/>
      </c>
      <c r="Y18">
        <f>HYPERLINK("https://klasma.github.io/Logging_LYCKSELE/tillsynsmail/A 2937-2023.docx", "A 2937-2023")</f>
        <v/>
      </c>
    </row>
    <row r="19" ht="15" customHeight="1">
      <c r="A19" t="inlineStr">
        <is>
          <t>A 47498-2021</t>
        </is>
      </c>
      <c r="B19" s="1" t="n">
        <v>44447</v>
      </c>
      <c r="C19" s="1" t="n">
        <v>45186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4.6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Doftticka
Skinnlav
Stuplav</t>
        </is>
      </c>
      <c r="S19">
        <f>HYPERLINK("https://klasma.github.io/Logging_LYCKSELE/artfynd/A 47498-2021.xlsx", "A 47498-2021")</f>
        <v/>
      </c>
      <c r="T19">
        <f>HYPERLINK("https://klasma.github.io/Logging_LYCKSELE/kartor/A 47498-2021.png", "A 47498-2021")</f>
        <v/>
      </c>
      <c r="V19">
        <f>HYPERLINK("https://klasma.github.io/Logging_LYCKSELE/klagomål/A 47498-2021.docx", "A 47498-2021")</f>
        <v/>
      </c>
      <c r="W19">
        <f>HYPERLINK("https://klasma.github.io/Logging_LYCKSELE/klagomålsmail/A 47498-2021.docx", "A 47498-2021")</f>
        <v/>
      </c>
      <c r="X19">
        <f>HYPERLINK("https://klasma.github.io/Logging_LYCKSELE/tillsyn/A 47498-2021.docx", "A 47498-2021")</f>
        <v/>
      </c>
      <c r="Y19">
        <f>HYPERLINK("https://klasma.github.io/Logging_LYCKSELE/tillsynsmail/A 47498-2021.docx", "A 47498-2021")</f>
        <v/>
      </c>
    </row>
    <row r="20" ht="15" customHeight="1">
      <c r="A20" t="inlineStr">
        <is>
          <t>A 61172-2021</t>
        </is>
      </c>
      <c r="B20" s="1" t="n">
        <v>44498</v>
      </c>
      <c r="C20" s="1" t="n">
        <v>45186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1.8</v>
      </c>
      <c r="H20" t="n">
        <v>0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Jättemusseron
Kolflarnlav
Nordtagging</t>
        </is>
      </c>
      <c r="S20">
        <f>HYPERLINK("https://klasma.github.io/Logging_LYCKSELE/artfynd/A 61172-2021.xlsx", "A 61172-2021")</f>
        <v/>
      </c>
      <c r="T20">
        <f>HYPERLINK("https://klasma.github.io/Logging_LYCKSELE/kartor/A 61172-2021.png", "A 61172-2021")</f>
        <v/>
      </c>
      <c r="V20">
        <f>HYPERLINK("https://klasma.github.io/Logging_LYCKSELE/klagomål/A 61172-2021.docx", "A 61172-2021")</f>
        <v/>
      </c>
      <c r="W20">
        <f>HYPERLINK("https://klasma.github.io/Logging_LYCKSELE/klagomålsmail/A 61172-2021.docx", "A 61172-2021")</f>
        <v/>
      </c>
      <c r="X20">
        <f>HYPERLINK("https://klasma.github.io/Logging_LYCKSELE/tillsyn/A 61172-2021.docx", "A 61172-2021")</f>
        <v/>
      </c>
      <c r="Y20">
        <f>HYPERLINK("https://klasma.github.io/Logging_LYCKSELE/tillsynsmail/A 61172-2021.docx", "A 61172-2021")</f>
        <v/>
      </c>
    </row>
    <row r="21" ht="15" customHeight="1">
      <c r="A21" t="inlineStr">
        <is>
          <t>A 61747-2021</t>
        </is>
      </c>
      <c r="B21" s="1" t="n">
        <v>44501</v>
      </c>
      <c r="C21" s="1" t="n">
        <v>45186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15.1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Vaddporing
Dropptaggsvamp
Fjällig taggsvamp s.str.</t>
        </is>
      </c>
      <c r="S21">
        <f>HYPERLINK("https://klasma.github.io/Logging_LYCKSELE/artfynd/A 61747-2021.xlsx", "A 61747-2021")</f>
        <v/>
      </c>
      <c r="T21">
        <f>HYPERLINK("https://klasma.github.io/Logging_LYCKSELE/kartor/A 61747-2021.png", "A 61747-2021")</f>
        <v/>
      </c>
      <c r="V21">
        <f>HYPERLINK("https://klasma.github.io/Logging_LYCKSELE/klagomål/A 61747-2021.docx", "A 61747-2021")</f>
        <v/>
      </c>
      <c r="W21">
        <f>HYPERLINK("https://klasma.github.io/Logging_LYCKSELE/klagomålsmail/A 61747-2021.docx", "A 61747-2021")</f>
        <v/>
      </c>
      <c r="X21">
        <f>HYPERLINK("https://klasma.github.io/Logging_LYCKSELE/tillsyn/A 61747-2021.docx", "A 61747-2021")</f>
        <v/>
      </c>
      <c r="Y21">
        <f>HYPERLINK("https://klasma.github.io/Logging_LYCKSELE/tillsynsmail/A 61747-2021.docx", "A 61747-2021")</f>
        <v/>
      </c>
    </row>
    <row r="22" ht="15" customHeight="1">
      <c r="A22" t="inlineStr">
        <is>
          <t>A 28420-2022</t>
        </is>
      </c>
      <c r="B22" s="1" t="n">
        <v>44747</v>
      </c>
      <c r="C22" s="1" t="n">
        <v>45186</v>
      </c>
      <c r="D22" t="inlineStr">
        <is>
          <t>VÄSTERBOTTENS LÄN</t>
        </is>
      </c>
      <c r="E22" t="inlineStr">
        <is>
          <t>LYCKSELE</t>
        </is>
      </c>
      <c r="G22" t="n">
        <v>6.4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Luddlav
Stuplav</t>
        </is>
      </c>
      <c r="S22">
        <f>HYPERLINK("https://klasma.github.io/Logging_LYCKSELE/artfynd/A 28420-2022.xlsx", "A 28420-2022")</f>
        <v/>
      </c>
      <c r="T22">
        <f>HYPERLINK("https://klasma.github.io/Logging_LYCKSELE/kartor/A 28420-2022.png", "A 28420-2022")</f>
        <v/>
      </c>
      <c r="V22">
        <f>HYPERLINK("https://klasma.github.io/Logging_LYCKSELE/klagomål/A 28420-2022.docx", "A 28420-2022")</f>
        <v/>
      </c>
      <c r="W22">
        <f>HYPERLINK("https://klasma.github.io/Logging_LYCKSELE/klagomålsmail/A 28420-2022.docx", "A 28420-2022")</f>
        <v/>
      </c>
      <c r="X22">
        <f>HYPERLINK("https://klasma.github.io/Logging_LYCKSELE/tillsyn/A 28420-2022.docx", "A 28420-2022")</f>
        <v/>
      </c>
      <c r="Y22">
        <f>HYPERLINK("https://klasma.github.io/Logging_LYCKSELE/tillsynsmail/A 28420-2022.docx", "A 28420-2022")</f>
        <v/>
      </c>
    </row>
    <row r="23" ht="15" customHeight="1">
      <c r="A23" t="inlineStr">
        <is>
          <t>A 43740-2021</t>
        </is>
      </c>
      <c r="B23" s="1" t="n">
        <v>44433</v>
      </c>
      <c r="C23" s="1" t="n">
        <v>45186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16.2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Lunglav
Bårdlav</t>
        </is>
      </c>
      <c r="S23">
        <f>HYPERLINK("https://klasma.github.io/Logging_LYCKSELE/artfynd/A 43740-2021.xlsx", "A 43740-2021")</f>
        <v/>
      </c>
      <c r="T23">
        <f>HYPERLINK("https://klasma.github.io/Logging_LYCKSELE/kartor/A 43740-2021.png", "A 43740-2021")</f>
        <v/>
      </c>
      <c r="V23">
        <f>HYPERLINK("https://klasma.github.io/Logging_LYCKSELE/klagomål/A 43740-2021.docx", "A 43740-2021")</f>
        <v/>
      </c>
      <c r="W23">
        <f>HYPERLINK("https://klasma.github.io/Logging_LYCKSELE/klagomålsmail/A 43740-2021.docx", "A 43740-2021")</f>
        <v/>
      </c>
      <c r="X23">
        <f>HYPERLINK("https://klasma.github.io/Logging_LYCKSELE/tillsyn/A 43740-2021.docx", "A 43740-2021")</f>
        <v/>
      </c>
      <c r="Y23">
        <f>HYPERLINK("https://klasma.github.io/Logging_LYCKSELE/tillsynsmail/A 43740-2021.docx", "A 43740-2021")</f>
        <v/>
      </c>
    </row>
    <row r="24" ht="15" customHeight="1">
      <c r="A24" t="inlineStr">
        <is>
          <t>A 61497-2021</t>
        </is>
      </c>
      <c r="B24" s="1" t="n">
        <v>44501</v>
      </c>
      <c r="C24" s="1" t="n">
        <v>45186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Dvärgbägarlav
Vaddporing</t>
        </is>
      </c>
      <c r="S24">
        <f>HYPERLINK("https://klasma.github.io/Logging_LYCKSELE/artfynd/A 61497-2021.xlsx", "A 61497-2021")</f>
        <v/>
      </c>
      <c r="T24">
        <f>HYPERLINK("https://klasma.github.io/Logging_LYCKSELE/kartor/A 61497-2021.png", "A 61497-2021")</f>
        <v/>
      </c>
      <c r="V24">
        <f>HYPERLINK("https://klasma.github.io/Logging_LYCKSELE/klagomål/A 61497-2021.docx", "A 61497-2021")</f>
        <v/>
      </c>
      <c r="W24">
        <f>HYPERLINK("https://klasma.github.io/Logging_LYCKSELE/klagomålsmail/A 61497-2021.docx", "A 61497-2021")</f>
        <v/>
      </c>
      <c r="X24">
        <f>HYPERLINK("https://klasma.github.io/Logging_LYCKSELE/tillsyn/A 61497-2021.docx", "A 61497-2021")</f>
        <v/>
      </c>
      <c r="Y24">
        <f>HYPERLINK("https://klasma.github.io/Logging_LYCKSELE/tillsynsmail/A 61497-2021.docx", "A 61497-2021")</f>
        <v/>
      </c>
    </row>
    <row r="25" ht="15" customHeight="1">
      <c r="A25" t="inlineStr">
        <is>
          <t>A 6526-2022</t>
        </is>
      </c>
      <c r="B25" s="1" t="n">
        <v>44601</v>
      </c>
      <c r="C25" s="1" t="n">
        <v>45186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6.7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Skrovlig taggsvamp
Dropptaggsvamp</t>
        </is>
      </c>
      <c r="S25">
        <f>HYPERLINK("https://klasma.github.io/Logging_LYCKSELE/artfynd/A 6526-2022.xlsx", "A 6526-2022")</f>
        <v/>
      </c>
      <c r="T25">
        <f>HYPERLINK("https://klasma.github.io/Logging_LYCKSELE/kartor/A 6526-2022.png", "A 6526-2022")</f>
        <v/>
      </c>
      <c r="V25">
        <f>HYPERLINK("https://klasma.github.io/Logging_LYCKSELE/klagomål/A 6526-2022.docx", "A 6526-2022")</f>
        <v/>
      </c>
      <c r="W25">
        <f>HYPERLINK("https://klasma.github.io/Logging_LYCKSELE/klagomålsmail/A 6526-2022.docx", "A 6526-2022")</f>
        <v/>
      </c>
      <c r="X25">
        <f>HYPERLINK("https://klasma.github.io/Logging_LYCKSELE/tillsyn/A 6526-2022.docx", "A 6526-2022")</f>
        <v/>
      </c>
      <c r="Y25">
        <f>HYPERLINK("https://klasma.github.io/Logging_LYCKSELE/tillsynsmail/A 6526-2022.docx", "A 6526-2022")</f>
        <v/>
      </c>
    </row>
    <row r="26" ht="15" customHeight="1">
      <c r="A26" t="inlineStr">
        <is>
          <t>A 21668-2022</t>
        </is>
      </c>
      <c r="B26" s="1" t="n">
        <v>44706</v>
      </c>
      <c r="C26" s="1" t="n">
        <v>45186</v>
      </c>
      <c r="D26" t="inlineStr">
        <is>
          <t>VÄSTERBOTTENS LÄN</t>
        </is>
      </c>
      <c r="E26" t="inlineStr">
        <is>
          <t>LYCKSELE</t>
        </is>
      </c>
      <c r="F26" t="inlineStr">
        <is>
          <t>SCA</t>
        </is>
      </c>
      <c r="G26" t="n">
        <v>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Granticka</t>
        </is>
      </c>
      <c r="S26">
        <f>HYPERLINK("https://klasma.github.io/Logging_LYCKSELE/artfynd/A 21668-2022.xlsx", "A 21668-2022")</f>
        <v/>
      </c>
      <c r="T26">
        <f>HYPERLINK("https://klasma.github.io/Logging_LYCKSELE/kartor/A 21668-2022.png", "A 21668-2022")</f>
        <v/>
      </c>
      <c r="V26">
        <f>HYPERLINK("https://klasma.github.io/Logging_LYCKSELE/klagomål/A 21668-2022.docx", "A 21668-2022")</f>
        <v/>
      </c>
      <c r="W26">
        <f>HYPERLINK("https://klasma.github.io/Logging_LYCKSELE/klagomålsmail/A 21668-2022.docx", "A 21668-2022")</f>
        <v/>
      </c>
      <c r="X26">
        <f>HYPERLINK("https://klasma.github.io/Logging_LYCKSELE/tillsyn/A 21668-2022.docx", "A 21668-2022")</f>
        <v/>
      </c>
      <c r="Y26">
        <f>HYPERLINK("https://klasma.github.io/Logging_LYCKSELE/tillsynsmail/A 21668-2022.docx", "A 21668-2022")</f>
        <v/>
      </c>
    </row>
    <row r="27" ht="15" customHeight="1">
      <c r="A27" t="inlineStr">
        <is>
          <t>A 32513-2022</t>
        </is>
      </c>
      <c r="B27" s="1" t="n">
        <v>44782</v>
      </c>
      <c r="C27" s="1" t="n">
        <v>45186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18.1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Lunglav
Skrovellav</t>
        </is>
      </c>
      <c r="S27">
        <f>HYPERLINK("https://klasma.github.io/Logging_LYCKSELE/artfynd/A 32513-2022.xlsx", "A 32513-2022")</f>
        <v/>
      </c>
      <c r="T27">
        <f>HYPERLINK("https://klasma.github.io/Logging_LYCKSELE/kartor/A 32513-2022.png", "A 32513-2022")</f>
        <v/>
      </c>
      <c r="V27">
        <f>HYPERLINK("https://klasma.github.io/Logging_LYCKSELE/klagomål/A 32513-2022.docx", "A 32513-2022")</f>
        <v/>
      </c>
      <c r="W27">
        <f>HYPERLINK("https://klasma.github.io/Logging_LYCKSELE/klagomålsmail/A 32513-2022.docx", "A 32513-2022")</f>
        <v/>
      </c>
      <c r="X27">
        <f>HYPERLINK("https://klasma.github.io/Logging_LYCKSELE/tillsyn/A 32513-2022.docx", "A 32513-2022")</f>
        <v/>
      </c>
      <c r="Y27">
        <f>HYPERLINK("https://klasma.github.io/Logging_LYCKSELE/tillsynsmail/A 32513-2022.docx", "A 32513-2022")</f>
        <v/>
      </c>
    </row>
    <row r="28" ht="15" customHeight="1">
      <c r="A28" t="inlineStr">
        <is>
          <t>A 37943-2022</t>
        </is>
      </c>
      <c r="B28" s="1" t="n">
        <v>44811</v>
      </c>
      <c r="C28" s="1" t="n">
        <v>45186</v>
      </c>
      <c r="D28" t="inlineStr">
        <is>
          <t>VÄSTERBOTTENS LÄN</t>
        </is>
      </c>
      <c r="E28" t="inlineStr">
        <is>
          <t>LYCKSELE</t>
        </is>
      </c>
      <c r="G28" t="n">
        <v>3.4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Gränsticka</t>
        </is>
      </c>
      <c r="S28">
        <f>HYPERLINK("https://klasma.github.io/Logging_LYCKSELE/artfynd/A 37943-2022.xlsx", "A 37943-2022")</f>
        <v/>
      </c>
      <c r="T28">
        <f>HYPERLINK("https://klasma.github.io/Logging_LYCKSELE/kartor/A 37943-2022.png", "A 37943-2022")</f>
        <v/>
      </c>
      <c r="V28">
        <f>HYPERLINK("https://klasma.github.io/Logging_LYCKSELE/klagomål/A 37943-2022.docx", "A 37943-2022")</f>
        <v/>
      </c>
      <c r="W28">
        <f>HYPERLINK("https://klasma.github.io/Logging_LYCKSELE/klagomålsmail/A 37943-2022.docx", "A 37943-2022")</f>
        <v/>
      </c>
      <c r="X28">
        <f>HYPERLINK("https://klasma.github.io/Logging_LYCKSELE/tillsyn/A 37943-2022.docx", "A 37943-2022")</f>
        <v/>
      </c>
      <c r="Y28">
        <f>HYPERLINK("https://klasma.github.io/Logging_LYCKSELE/tillsynsmail/A 37943-2022.docx", "A 37943-2022")</f>
        <v/>
      </c>
    </row>
    <row r="29" ht="15" customHeight="1">
      <c r="A29" t="inlineStr">
        <is>
          <t>A 58624-2022</t>
        </is>
      </c>
      <c r="B29" s="1" t="n">
        <v>44902</v>
      </c>
      <c r="C29" s="1" t="n">
        <v>45186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3.2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Blanksvart spiklav
Vedflamlav</t>
        </is>
      </c>
      <c r="S29">
        <f>HYPERLINK("https://klasma.github.io/Logging_LYCKSELE/artfynd/A 58624-2022.xlsx", "A 58624-2022")</f>
        <v/>
      </c>
      <c r="T29">
        <f>HYPERLINK("https://klasma.github.io/Logging_LYCKSELE/kartor/A 58624-2022.png", "A 58624-2022")</f>
        <v/>
      </c>
      <c r="V29">
        <f>HYPERLINK("https://klasma.github.io/Logging_LYCKSELE/klagomål/A 58624-2022.docx", "A 58624-2022")</f>
        <v/>
      </c>
      <c r="W29">
        <f>HYPERLINK("https://klasma.github.io/Logging_LYCKSELE/klagomålsmail/A 58624-2022.docx", "A 58624-2022")</f>
        <v/>
      </c>
      <c r="X29">
        <f>HYPERLINK("https://klasma.github.io/Logging_LYCKSELE/tillsyn/A 58624-2022.docx", "A 58624-2022")</f>
        <v/>
      </c>
      <c r="Y29">
        <f>HYPERLINK("https://klasma.github.io/Logging_LYCKSELE/tillsynsmail/A 58624-2022.docx", "A 58624-2022")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45186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6002-2023.xlsx", "A 6002-2023")</f>
        <v/>
      </c>
      <c r="T30">
        <f>HYPERLINK("https://klasma.github.io/Logging_LYCKSELE/kartor/A 6002-2023.png", "A 6002-2023")</f>
        <v/>
      </c>
      <c r="V30">
        <f>HYPERLINK("https://klasma.github.io/Logging_LYCKSELE/klagomål/A 6002-2023.docx", "A 6002-2023")</f>
        <v/>
      </c>
      <c r="W30">
        <f>HYPERLINK("https://klasma.github.io/Logging_LYCKSELE/klagomålsmail/A 6002-2023.docx", "A 6002-2023")</f>
        <v/>
      </c>
      <c r="X30">
        <f>HYPERLINK("https://klasma.github.io/Logging_LYCKSELE/tillsyn/A 6002-2023.docx", "A 6002-2023")</f>
        <v/>
      </c>
      <c r="Y30">
        <f>HYPERLINK("https://klasma.github.io/Logging_LYCKSELE/tillsynsmail/A 6002-2023.docx", "A 6002-2023")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45186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7670-2023.xlsx", "A 7670-2023")</f>
        <v/>
      </c>
      <c r="T31">
        <f>HYPERLINK("https://klasma.github.io/Logging_LYCKSELE/kartor/A 7670-2023.png", "A 7670-2023")</f>
        <v/>
      </c>
      <c r="V31">
        <f>HYPERLINK("https://klasma.github.io/Logging_LYCKSELE/klagomål/A 7670-2023.docx", "A 7670-2023")</f>
        <v/>
      </c>
      <c r="W31">
        <f>HYPERLINK("https://klasma.github.io/Logging_LYCKSELE/klagomålsmail/A 7670-2023.docx", "A 7670-2023")</f>
        <v/>
      </c>
      <c r="X31">
        <f>HYPERLINK("https://klasma.github.io/Logging_LYCKSELE/tillsyn/A 7670-2023.docx", "A 7670-2023")</f>
        <v/>
      </c>
      <c r="Y31">
        <f>HYPERLINK("https://klasma.github.io/Logging_LYCKSELE/tillsynsmail/A 7670-2023.docx", "A 7670-2023")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45186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15197-2023.xlsx", "A 15197-2023")</f>
        <v/>
      </c>
      <c r="T32">
        <f>HYPERLINK("https://klasma.github.io/Logging_LYCKSELE/kartor/A 15197-2023.png", "A 15197-2023")</f>
        <v/>
      </c>
      <c r="V32">
        <f>HYPERLINK("https://klasma.github.io/Logging_LYCKSELE/klagomål/A 15197-2023.docx", "A 15197-2023")</f>
        <v/>
      </c>
      <c r="W32">
        <f>HYPERLINK("https://klasma.github.io/Logging_LYCKSELE/klagomålsmail/A 15197-2023.docx", "A 15197-2023")</f>
        <v/>
      </c>
      <c r="X32">
        <f>HYPERLINK("https://klasma.github.io/Logging_LYCKSELE/tillsyn/A 15197-2023.docx", "A 15197-2023")</f>
        <v/>
      </c>
      <c r="Y32">
        <f>HYPERLINK("https://klasma.github.io/Logging_LYCKSELE/tillsynsmail/A 15197-2023.docx", "A 15197-2023")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45186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28515-2023.xlsx", "A 28515-2023")</f>
        <v/>
      </c>
      <c r="T33">
        <f>HYPERLINK("https://klasma.github.io/Logging_LYCKSELE/kartor/A 28515-2023.png", "A 28515-2023")</f>
        <v/>
      </c>
      <c r="V33">
        <f>HYPERLINK("https://klasma.github.io/Logging_LYCKSELE/klagomål/A 28515-2023.docx", "A 28515-2023")</f>
        <v/>
      </c>
      <c r="W33">
        <f>HYPERLINK("https://klasma.github.io/Logging_LYCKSELE/klagomålsmail/A 28515-2023.docx", "A 28515-2023")</f>
        <v/>
      </c>
      <c r="X33">
        <f>HYPERLINK("https://klasma.github.io/Logging_LYCKSELE/tillsyn/A 28515-2023.docx", "A 28515-2023")</f>
        <v/>
      </c>
      <c r="Y33">
        <f>HYPERLINK("https://klasma.github.io/Logging_LYCKSELE/tillsynsmail/A 28515-2023.docx", "A 28515-2023")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45186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36373-2019.xlsx", "A 36373-2019")</f>
        <v/>
      </c>
      <c r="T34">
        <f>HYPERLINK("https://klasma.github.io/Logging_LYCKSELE/kartor/A 36373-2019.png", "A 36373-2019")</f>
        <v/>
      </c>
      <c r="U34">
        <f>HYPERLINK("https://klasma.github.io/Logging_LYCKSELE/knärot/A 36373-2019.png", "A 36373-2019")</f>
        <v/>
      </c>
      <c r="V34">
        <f>HYPERLINK("https://klasma.github.io/Logging_LYCKSELE/klagomål/A 36373-2019.docx", "A 36373-2019")</f>
        <v/>
      </c>
      <c r="W34">
        <f>HYPERLINK("https://klasma.github.io/Logging_LYCKSELE/klagomålsmail/A 36373-2019.docx", "A 36373-2019")</f>
        <v/>
      </c>
      <c r="X34">
        <f>HYPERLINK("https://klasma.github.io/Logging_LYCKSELE/tillsyn/A 36373-2019.docx", "A 36373-2019")</f>
        <v/>
      </c>
      <c r="Y34">
        <f>HYPERLINK("https://klasma.github.io/Logging_LYCKSELE/tillsynsmail/A 36373-2019.docx", "A 36373-2019")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45186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51211-2019.xlsx", "A 51211-2019")</f>
        <v/>
      </c>
      <c r="T35">
        <f>HYPERLINK("https://klasma.github.io/Logging_LYCKSELE/kartor/A 51211-2019.png", "A 51211-2019")</f>
        <v/>
      </c>
      <c r="V35">
        <f>HYPERLINK("https://klasma.github.io/Logging_LYCKSELE/klagomål/A 51211-2019.docx", "A 51211-2019")</f>
        <v/>
      </c>
      <c r="W35">
        <f>HYPERLINK("https://klasma.github.io/Logging_LYCKSELE/klagomålsmail/A 51211-2019.docx", "A 51211-2019")</f>
        <v/>
      </c>
      <c r="X35">
        <f>HYPERLINK("https://klasma.github.io/Logging_LYCKSELE/tillsyn/A 51211-2019.docx", "A 51211-2019")</f>
        <v/>
      </c>
      <c r="Y35">
        <f>HYPERLINK("https://klasma.github.io/Logging_LYCKSELE/tillsynsmail/A 51211-2019.docx", "A 51211-2019")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45186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60563-2019.xlsx", "A 60563-2019")</f>
        <v/>
      </c>
      <c r="T36">
        <f>HYPERLINK("https://klasma.github.io/Logging_LYCKSELE/kartor/A 60563-2019.png", "A 60563-2019")</f>
        <v/>
      </c>
      <c r="V36">
        <f>HYPERLINK("https://klasma.github.io/Logging_LYCKSELE/klagomål/A 60563-2019.docx", "A 60563-2019")</f>
        <v/>
      </c>
      <c r="W36">
        <f>HYPERLINK("https://klasma.github.io/Logging_LYCKSELE/klagomålsmail/A 60563-2019.docx", "A 60563-2019")</f>
        <v/>
      </c>
      <c r="X36">
        <f>HYPERLINK("https://klasma.github.io/Logging_LYCKSELE/tillsyn/A 60563-2019.docx", "A 60563-2019")</f>
        <v/>
      </c>
      <c r="Y36">
        <f>HYPERLINK("https://klasma.github.io/Logging_LYCKSELE/tillsynsmail/A 60563-2019.docx", "A 60563-2019")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45186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67975-2019.xlsx", "A 67975-2019")</f>
        <v/>
      </c>
      <c r="T37">
        <f>HYPERLINK("https://klasma.github.io/Logging_LYCKSELE/kartor/A 67975-2019.png", "A 67975-2019")</f>
        <v/>
      </c>
      <c r="V37">
        <f>HYPERLINK("https://klasma.github.io/Logging_LYCKSELE/klagomål/A 67975-2019.docx", "A 67975-2019")</f>
        <v/>
      </c>
      <c r="W37">
        <f>HYPERLINK("https://klasma.github.io/Logging_LYCKSELE/klagomålsmail/A 67975-2019.docx", "A 67975-2019")</f>
        <v/>
      </c>
      <c r="X37">
        <f>HYPERLINK("https://klasma.github.io/Logging_LYCKSELE/tillsyn/A 67975-2019.docx", "A 67975-2019")</f>
        <v/>
      </c>
      <c r="Y37">
        <f>HYPERLINK("https://klasma.github.io/Logging_LYCKSELE/tillsynsmail/A 67975-2019.docx", "A 67975-2019")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45186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68098-2019.xlsx", "A 68098-2019")</f>
        <v/>
      </c>
      <c r="T38">
        <f>HYPERLINK("https://klasma.github.io/Logging_LYCKSELE/kartor/A 68098-2019.png", "A 68098-2019")</f>
        <v/>
      </c>
      <c r="V38">
        <f>HYPERLINK("https://klasma.github.io/Logging_LYCKSELE/klagomål/A 68098-2019.docx", "A 68098-2019")</f>
        <v/>
      </c>
      <c r="W38">
        <f>HYPERLINK("https://klasma.github.io/Logging_LYCKSELE/klagomålsmail/A 68098-2019.docx", "A 68098-2019")</f>
        <v/>
      </c>
      <c r="X38">
        <f>HYPERLINK("https://klasma.github.io/Logging_LYCKSELE/tillsyn/A 68098-2019.docx", "A 68098-2019")</f>
        <v/>
      </c>
      <c r="Y38">
        <f>HYPERLINK("https://klasma.github.io/Logging_LYCKSELE/tillsynsmail/A 68098-2019.docx", "A 68098-2019")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45186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28098-2020.xlsx", "A 28098-2020")</f>
        <v/>
      </c>
      <c r="T39">
        <f>HYPERLINK("https://klasma.github.io/Logging_LYCKSELE/kartor/A 28098-2020.png", "A 28098-2020")</f>
        <v/>
      </c>
      <c r="V39">
        <f>HYPERLINK("https://klasma.github.io/Logging_LYCKSELE/klagomål/A 28098-2020.docx", "A 28098-2020")</f>
        <v/>
      </c>
      <c r="W39">
        <f>HYPERLINK("https://klasma.github.io/Logging_LYCKSELE/klagomålsmail/A 28098-2020.docx", "A 28098-2020")</f>
        <v/>
      </c>
      <c r="X39">
        <f>HYPERLINK("https://klasma.github.io/Logging_LYCKSELE/tillsyn/A 28098-2020.docx", "A 28098-2020")</f>
        <v/>
      </c>
      <c r="Y39">
        <f>HYPERLINK("https://klasma.github.io/Logging_LYCKSELE/tillsynsmail/A 28098-2020.docx", "A 28098-2020")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45186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31460-2021.xlsx", "A 31460-2021")</f>
        <v/>
      </c>
      <c r="T40">
        <f>HYPERLINK("https://klasma.github.io/Logging_LYCKSELE/kartor/A 31460-2021.png", "A 31460-2021")</f>
        <v/>
      </c>
      <c r="V40">
        <f>HYPERLINK("https://klasma.github.io/Logging_LYCKSELE/klagomål/A 31460-2021.docx", "A 31460-2021")</f>
        <v/>
      </c>
      <c r="W40">
        <f>HYPERLINK("https://klasma.github.io/Logging_LYCKSELE/klagomålsmail/A 31460-2021.docx", "A 31460-2021")</f>
        <v/>
      </c>
      <c r="X40">
        <f>HYPERLINK("https://klasma.github.io/Logging_LYCKSELE/tillsyn/A 31460-2021.docx", "A 31460-2021")</f>
        <v/>
      </c>
      <c r="Y40">
        <f>HYPERLINK("https://klasma.github.io/Logging_LYCKSELE/tillsynsmail/A 31460-2021.docx", "A 31460-2021")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45186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54142-2021.xlsx", "A 54142-2021")</f>
        <v/>
      </c>
      <c r="T41">
        <f>HYPERLINK("https://klasma.github.io/Logging_LYCKSELE/kartor/A 54142-2021.png", "A 54142-2021")</f>
        <v/>
      </c>
      <c r="U41">
        <f>HYPERLINK("https://klasma.github.io/Logging_LYCKSELE/knärot/A 54142-2021.png", "A 54142-2021")</f>
        <v/>
      </c>
      <c r="V41">
        <f>HYPERLINK("https://klasma.github.io/Logging_LYCKSELE/klagomål/A 54142-2021.docx", "A 54142-2021")</f>
        <v/>
      </c>
      <c r="W41">
        <f>HYPERLINK("https://klasma.github.io/Logging_LYCKSELE/klagomålsmail/A 54142-2021.docx", "A 54142-2021")</f>
        <v/>
      </c>
      <c r="X41">
        <f>HYPERLINK("https://klasma.github.io/Logging_LYCKSELE/tillsyn/A 54142-2021.docx", "A 54142-2021")</f>
        <v/>
      </c>
      <c r="Y41">
        <f>HYPERLINK("https://klasma.github.io/Logging_LYCKSELE/tillsynsmail/A 54142-2021.docx", "A 54142-2021")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45186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59780-2021.xlsx", "A 59780-2021")</f>
        <v/>
      </c>
      <c r="T42">
        <f>HYPERLINK("https://klasma.github.io/Logging_LYCKSELE/kartor/A 59780-2021.png", "A 59780-2021")</f>
        <v/>
      </c>
      <c r="V42">
        <f>HYPERLINK("https://klasma.github.io/Logging_LYCKSELE/klagomål/A 59780-2021.docx", "A 59780-2021")</f>
        <v/>
      </c>
      <c r="W42">
        <f>HYPERLINK("https://klasma.github.io/Logging_LYCKSELE/klagomålsmail/A 59780-2021.docx", "A 59780-2021")</f>
        <v/>
      </c>
      <c r="X42">
        <f>HYPERLINK("https://klasma.github.io/Logging_LYCKSELE/tillsyn/A 59780-2021.docx", "A 59780-2021")</f>
        <v/>
      </c>
      <c r="Y42">
        <f>HYPERLINK("https://klasma.github.io/Logging_LYCKSELE/tillsynsmail/A 59780-2021.docx", "A 59780-2021")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45186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9073-2022.xlsx", "A 9073-2022")</f>
        <v/>
      </c>
      <c r="T43">
        <f>HYPERLINK("https://klasma.github.io/Logging_LYCKSELE/kartor/A 9073-2022.png", "A 9073-2022")</f>
        <v/>
      </c>
      <c r="V43">
        <f>HYPERLINK("https://klasma.github.io/Logging_LYCKSELE/klagomål/A 9073-2022.docx", "A 9073-2022")</f>
        <v/>
      </c>
      <c r="W43">
        <f>HYPERLINK("https://klasma.github.io/Logging_LYCKSELE/klagomålsmail/A 9073-2022.docx", "A 9073-2022")</f>
        <v/>
      </c>
      <c r="X43">
        <f>HYPERLINK("https://klasma.github.io/Logging_LYCKSELE/tillsyn/A 9073-2022.docx", "A 9073-2022")</f>
        <v/>
      </c>
      <c r="Y43">
        <f>HYPERLINK("https://klasma.github.io/Logging_LYCKSELE/tillsynsmail/A 9073-2022.docx", "A 9073-2022")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45186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23308-2022.xlsx", "A 23308-2022")</f>
        <v/>
      </c>
      <c r="T44">
        <f>HYPERLINK("https://klasma.github.io/Logging_LYCKSELE/kartor/A 23308-2022.png", "A 23308-2022")</f>
        <v/>
      </c>
      <c r="V44">
        <f>HYPERLINK("https://klasma.github.io/Logging_LYCKSELE/klagomål/A 23308-2022.docx", "A 23308-2022")</f>
        <v/>
      </c>
      <c r="W44">
        <f>HYPERLINK("https://klasma.github.io/Logging_LYCKSELE/klagomålsmail/A 23308-2022.docx", "A 23308-2022")</f>
        <v/>
      </c>
      <c r="X44">
        <f>HYPERLINK("https://klasma.github.io/Logging_LYCKSELE/tillsyn/A 23308-2022.docx", "A 23308-2022")</f>
        <v/>
      </c>
      <c r="Y44">
        <f>HYPERLINK("https://klasma.github.io/Logging_LYCKSELE/tillsynsmail/A 23308-2022.docx", "A 23308-2022")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45186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32638-2022.xlsx", "A 32638-2022")</f>
        <v/>
      </c>
      <c r="T45">
        <f>HYPERLINK("https://klasma.github.io/Logging_LYCKSELE/kartor/A 32638-2022.png", "A 32638-2022")</f>
        <v/>
      </c>
      <c r="V45">
        <f>HYPERLINK("https://klasma.github.io/Logging_LYCKSELE/klagomål/A 32638-2022.docx", "A 32638-2022")</f>
        <v/>
      </c>
      <c r="W45">
        <f>HYPERLINK("https://klasma.github.io/Logging_LYCKSELE/klagomålsmail/A 32638-2022.docx", "A 32638-2022")</f>
        <v/>
      </c>
      <c r="X45">
        <f>HYPERLINK("https://klasma.github.io/Logging_LYCKSELE/tillsyn/A 32638-2022.docx", "A 32638-2022")</f>
        <v/>
      </c>
      <c r="Y45">
        <f>HYPERLINK("https://klasma.github.io/Logging_LYCKSELE/tillsynsmail/A 32638-2022.docx", "A 32638-2022")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45186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34810-2022.xlsx", "A 34810-2022")</f>
        <v/>
      </c>
      <c r="T46">
        <f>HYPERLINK("https://klasma.github.io/Logging_LYCKSELE/kartor/A 34810-2022.png", "A 34810-2022")</f>
        <v/>
      </c>
      <c r="V46">
        <f>HYPERLINK("https://klasma.github.io/Logging_LYCKSELE/klagomål/A 34810-2022.docx", "A 34810-2022")</f>
        <v/>
      </c>
      <c r="W46">
        <f>HYPERLINK("https://klasma.github.io/Logging_LYCKSELE/klagomålsmail/A 34810-2022.docx", "A 34810-2022")</f>
        <v/>
      </c>
      <c r="X46">
        <f>HYPERLINK("https://klasma.github.io/Logging_LYCKSELE/tillsyn/A 34810-2022.docx", "A 34810-2022")</f>
        <v/>
      </c>
      <c r="Y46">
        <f>HYPERLINK("https://klasma.github.io/Logging_LYCKSELE/tillsynsmail/A 34810-2022.docx", "A 34810-2022")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45186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34809-2022.xlsx", "A 34809-2022")</f>
        <v/>
      </c>
      <c r="T47">
        <f>HYPERLINK("https://klasma.github.io/Logging_LYCKSELE/kartor/A 34809-2022.png", "A 34809-2022")</f>
        <v/>
      </c>
      <c r="V47">
        <f>HYPERLINK("https://klasma.github.io/Logging_LYCKSELE/klagomål/A 34809-2022.docx", "A 34809-2022")</f>
        <v/>
      </c>
      <c r="W47">
        <f>HYPERLINK("https://klasma.github.io/Logging_LYCKSELE/klagomålsmail/A 34809-2022.docx", "A 34809-2022")</f>
        <v/>
      </c>
      <c r="X47">
        <f>HYPERLINK("https://klasma.github.io/Logging_LYCKSELE/tillsyn/A 34809-2022.docx", "A 34809-2022")</f>
        <v/>
      </c>
      <c r="Y47">
        <f>HYPERLINK("https://klasma.github.io/Logging_LYCKSELE/tillsynsmail/A 34809-2022.docx", "A 34809-2022")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45186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43418-2022.xlsx", "A 43418-2022")</f>
        <v/>
      </c>
      <c r="T48">
        <f>HYPERLINK("https://klasma.github.io/Logging_LYCKSELE/kartor/A 43418-2022.png", "A 43418-2022")</f>
        <v/>
      </c>
      <c r="V48">
        <f>HYPERLINK("https://klasma.github.io/Logging_LYCKSELE/klagomål/A 43418-2022.docx", "A 43418-2022")</f>
        <v/>
      </c>
      <c r="W48">
        <f>HYPERLINK("https://klasma.github.io/Logging_LYCKSELE/klagomålsmail/A 43418-2022.docx", "A 43418-2022")</f>
        <v/>
      </c>
      <c r="X48">
        <f>HYPERLINK("https://klasma.github.io/Logging_LYCKSELE/tillsyn/A 43418-2022.docx", "A 43418-2022")</f>
        <v/>
      </c>
      <c r="Y48">
        <f>HYPERLINK("https://klasma.github.io/Logging_LYCKSELE/tillsynsmail/A 43418-2022.docx", "A 43418-2022")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45186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57618-2022.xlsx", "A 57618-2022")</f>
        <v/>
      </c>
      <c r="T49">
        <f>HYPERLINK("https://klasma.github.io/Logging_LYCKSELE/kartor/A 57618-2022.png", "A 57618-2022")</f>
        <v/>
      </c>
      <c r="V49">
        <f>HYPERLINK("https://klasma.github.io/Logging_LYCKSELE/klagomål/A 57618-2022.docx", "A 57618-2022")</f>
        <v/>
      </c>
      <c r="W49">
        <f>HYPERLINK("https://klasma.github.io/Logging_LYCKSELE/klagomålsmail/A 57618-2022.docx", "A 57618-2022")</f>
        <v/>
      </c>
      <c r="X49">
        <f>HYPERLINK("https://klasma.github.io/Logging_LYCKSELE/tillsyn/A 57618-2022.docx", "A 57618-2022")</f>
        <v/>
      </c>
      <c r="Y49">
        <f>HYPERLINK("https://klasma.github.io/Logging_LYCKSELE/tillsynsmail/A 57618-2022.docx", "A 57618-2022")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45186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11552-2023.xlsx", "A 11552-2023")</f>
        <v/>
      </c>
      <c r="T50">
        <f>HYPERLINK("https://klasma.github.io/Logging_LYCKSELE/kartor/A 11552-2023.png", "A 11552-2023")</f>
        <v/>
      </c>
      <c r="V50">
        <f>HYPERLINK("https://klasma.github.io/Logging_LYCKSELE/klagomål/A 11552-2023.docx", "A 11552-2023")</f>
        <v/>
      </c>
      <c r="W50">
        <f>HYPERLINK("https://klasma.github.io/Logging_LYCKSELE/klagomålsmail/A 11552-2023.docx", "A 11552-2023")</f>
        <v/>
      </c>
      <c r="X50">
        <f>HYPERLINK("https://klasma.github.io/Logging_LYCKSELE/tillsyn/A 11552-2023.docx", "A 11552-2023")</f>
        <v/>
      </c>
      <c r="Y50">
        <f>HYPERLINK("https://klasma.github.io/Logging_LYCKSELE/tillsynsmail/A 11552-2023.docx", "A 11552-2023")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45186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20940-2023.xlsx", "A 20940-2023")</f>
        <v/>
      </c>
      <c r="T51">
        <f>HYPERLINK("https://klasma.github.io/Logging_LYCKSELE/kartor/A 20940-2023.png", "A 20940-2023")</f>
        <v/>
      </c>
      <c r="V51">
        <f>HYPERLINK("https://klasma.github.io/Logging_LYCKSELE/klagomål/A 20940-2023.docx", "A 20940-2023")</f>
        <v/>
      </c>
      <c r="W51">
        <f>HYPERLINK("https://klasma.github.io/Logging_LYCKSELE/klagomålsmail/A 20940-2023.docx", "A 20940-2023")</f>
        <v/>
      </c>
      <c r="X51">
        <f>HYPERLINK("https://klasma.github.io/Logging_LYCKSELE/tillsyn/A 20940-2023.docx", "A 20940-2023")</f>
        <v/>
      </c>
      <c r="Y51">
        <f>HYPERLINK("https://klasma.github.io/Logging_LYCKSELE/tillsynsmail/A 20940-2023.docx", "A 20940-2023")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45186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27447-2023.xlsx", "A 27447-2023")</f>
        <v/>
      </c>
      <c r="T52">
        <f>HYPERLINK("https://klasma.github.io/Logging_LYCKSELE/kartor/A 27447-2023.png", "A 27447-2023")</f>
        <v/>
      </c>
      <c r="V52">
        <f>HYPERLINK("https://klasma.github.io/Logging_LYCKSELE/klagomål/A 27447-2023.docx", "A 27447-2023")</f>
        <v/>
      </c>
      <c r="W52">
        <f>HYPERLINK("https://klasma.github.io/Logging_LYCKSELE/klagomålsmail/A 27447-2023.docx", "A 27447-2023")</f>
        <v/>
      </c>
      <c r="X52">
        <f>HYPERLINK("https://klasma.github.io/Logging_LYCKSELE/tillsyn/A 27447-2023.docx", "A 27447-2023")</f>
        <v/>
      </c>
      <c r="Y52">
        <f>HYPERLINK("https://klasma.github.io/Logging_LYCKSELE/tillsynsmail/A 27447-2023.docx", "A 27447-2023")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45186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29561-2023.xlsx", "A 29561-2023")</f>
        <v/>
      </c>
      <c r="T53">
        <f>HYPERLINK("https://klasma.github.io/Logging_LYCKSELE/kartor/A 29561-2023.png", "A 29561-2023")</f>
        <v/>
      </c>
      <c r="V53">
        <f>HYPERLINK("https://klasma.github.io/Logging_LYCKSELE/klagomål/A 29561-2023.docx", "A 29561-2023")</f>
        <v/>
      </c>
      <c r="W53">
        <f>HYPERLINK("https://klasma.github.io/Logging_LYCKSELE/klagomålsmail/A 29561-2023.docx", "A 29561-2023")</f>
        <v/>
      </c>
      <c r="X53">
        <f>HYPERLINK("https://klasma.github.io/Logging_LYCKSELE/tillsyn/A 29561-2023.docx", "A 29561-2023")</f>
        <v/>
      </c>
      <c r="Y53">
        <f>HYPERLINK("https://klasma.github.io/Logging_LYCKSELE/tillsynsmail/A 29561-2023.docx", "A 29561-2023")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45186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45186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45186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45186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45186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45186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45186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45186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45186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45186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45186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45186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45186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45186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45186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45186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45186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45186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45186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45186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45186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45186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45186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45186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45186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45186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45186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45186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45186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45186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45186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45186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45186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45186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45186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45186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45186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45186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45186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45186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45186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45186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45186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45186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45186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45186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45186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45186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45186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45186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45186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45186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45186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45186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45186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45186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45186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45186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45186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45186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45186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45186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45186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45186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45186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45186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45186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45186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45186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45186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45186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45186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45186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45186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45186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45186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45186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45186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45186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45186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45186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45186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45186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45186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45186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45186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45186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45186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45186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45186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45186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45186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45186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45186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45186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45186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45186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45186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45186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45186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45186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45186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45186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45186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45186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45186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45186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45186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45186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45186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45186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45186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45186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45186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45186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45186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45186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45186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45186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45186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45186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45186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45186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45186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45186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45186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45186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45186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45186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45186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45186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45186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45186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45186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45186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45186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45186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45186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45186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45186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45186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45186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45186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45186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45186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45186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45186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45186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45186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45186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45186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45186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45186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45186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45186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45186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45186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45186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45186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45186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45186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45186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45186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45186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45186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45186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45186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45186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45186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45186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45186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45186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45186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45186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45186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45186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45186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45186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45186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45186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45186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45186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45186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45186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45186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45186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45186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45186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45186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45186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45186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45186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45186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45186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45186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45186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45186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45186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45186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45186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45186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45186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45186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45186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45186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45186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45186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45186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45186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45186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45186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45186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45186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45186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45186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45186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45186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45186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45186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45186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45186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45186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45186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45186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45186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45186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45186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45186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45186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45186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45186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45186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45186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45186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45186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45186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45186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45186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45186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45186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45186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45186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45186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45186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45186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45186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45186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45186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45186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45186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45186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45186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45186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45186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45186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45186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45186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45186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45186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45186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45186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45186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45186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45186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45186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45186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45186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45186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45186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45186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45186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45186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45186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45186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45186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45186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45186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45186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45186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45186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45186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45186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45186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45186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45186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45186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45186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45186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45186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45186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45186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45186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45186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45186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45186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45186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45186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45186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45186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45186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45186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45186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45186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45186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45186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45186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45186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45186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45186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45186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45186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45186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45186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45186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45186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45186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45186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45186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45186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45186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45186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45186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45186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45186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45186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45186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45186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45186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45186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45186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45186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45186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45186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45186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45186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45186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45186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45186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45186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45186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45186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45186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45186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45186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45186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45186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45186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45186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45186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45186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45186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45186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45186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45186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45186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45186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45186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45186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45186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45186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45186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45186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45186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45186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45186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45186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45186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45186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45186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45186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45186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45186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45186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45186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45186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45186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45186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45186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45186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45186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45186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45186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45186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45186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45186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45186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45186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45186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45186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45186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45186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45186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45186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45186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45186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45186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45186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45186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45186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45186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45186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45186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45186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45186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45186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45186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45186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45186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45186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45186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45186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45186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45186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45186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45186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45186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45186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45186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45186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45186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45186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45186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45186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45186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45186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45186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45186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45186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45186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45186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45186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45186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45186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45186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45186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45186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45186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45186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45186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45186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45186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45186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45186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45186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45186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45186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45186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45186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45186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45186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45186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45186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45186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45186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45186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45186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45186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45186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45186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45186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45186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45186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45186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45186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45186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45186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45186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45186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45186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45186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45186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45186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45186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45186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45186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45186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45186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45186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45186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45186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45186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45186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45186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45186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45186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45186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45186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45186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45186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45186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45186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45186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45186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45186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45186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45186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45186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45186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45186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45186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45186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45186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45186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45186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45186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45186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45186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45186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45186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45186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45186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45186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45186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45186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45186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45186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45186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45186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45186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45186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45186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45186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45186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45186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45186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45186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45186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45186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45186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45186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45186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45186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45186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45186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45186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45186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45186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45186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45186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45186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45186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45186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45186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45186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45186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45186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45186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45186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45186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45186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45186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45186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45186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45186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45186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45186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45186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45186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45186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45186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45186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45186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45186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45186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45186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45186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45186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45186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45186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45186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45186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45186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45186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45186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45186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45186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45186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45186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45186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45186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45186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45186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45186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45186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45186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45186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45186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45186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45186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45186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45186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45186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45186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45186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45186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45186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45186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45186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45186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45186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45186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45186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45186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45186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45186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45186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45186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45186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45186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45186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45186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45186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45186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45186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45186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45186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45186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45186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45186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45186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45186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45186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45186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45186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45186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45186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45186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45186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45186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45186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45186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45186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45186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45186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45186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45186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45186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45186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45186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45186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45186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45186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45186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45186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45186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45186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45186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45186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45186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45186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45186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45186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45186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45186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45186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45186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45186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45186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45186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45186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45186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45186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45186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45186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45186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45186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45186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45186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45186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45186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45186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45186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45186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45186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45186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45186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45186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45186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45186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45186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45186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45186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45186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45186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45186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45186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45186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45186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45186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45186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45186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45186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45186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45186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45186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45186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45186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45186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45186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45186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45186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45186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45186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45186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45186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45186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45186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45186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45186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45186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45186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45186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45186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45186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45186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45186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45186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45186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45186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45186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45186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45186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45186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45186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45186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45186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2023-09-17T06:46:36Z</dcterms:created>
  <dcterms:modified xmlns:dcterms="http://purl.org/dc/terms/" xmlns:xsi="http://www.w3.org/2001/XMLSchema-instance" xsi:type="dcterms:W3CDTF">2023-09-17T06:46:36Z</dcterms:modified>
</cp:coreProperties>
</file>