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5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14414-2020</t>
        </is>
      </c>
      <c r="B2" s="1" t="n">
        <v>43908</v>
      </c>
      <c r="C2" s="1" t="n">
        <v>45181</v>
      </c>
      <c r="D2" t="inlineStr">
        <is>
          <t>VÄSTRA GÖTALANDS LÄN</t>
        </is>
      </c>
      <c r="E2" t="inlineStr">
        <is>
          <t>MARIESTAD</t>
        </is>
      </c>
      <c r="F2" t="inlineStr">
        <is>
          <t>Kyrkan</t>
        </is>
      </c>
      <c r="G2" t="n">
        <v>5</v>
      </c>
      <c r="H2" t="n">
        <v>1</v>
      </c>
      <c r="I2" t="n">
        <v>4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6</v>
      </c>
      <c r="R2" s="2" t="inlineStr">
        <is>
          <t>Knärot
Tallticka
Granbarkgnagare
Grovticka
Lönnlav
Thomsons trägnagare</t>
        </is>
      </c>
      <c r="S2">
        <f>HYPERLINK("https://klasma.github.io/Logging_MARIESTAD/artfynd/A 14414-2020.xlsx")</f>
        <v/>
      </c>
      <c r="T2">
        <f>HYPERLINK("https://klasma.github.io/Logging_MARIESTAD/kartor/A 14414-2020.png")</f>
        <v/>
      </c>
      <c r="U2">
        <f>HYPERLINK("https://klasma.github.io/Logging_MARIESTAD/knärot/A 14414-2020.png")</f>
        <v/>
      </c>
      <c r="V2">
        <f>HYPERLINK("https://klasma.github.io/Logging_MARIESTAD/klagomål/A 14414-2020.docx")</f>
        <v/>
      </c>
      <c r="W2">
        <f>HYPERLINK("https://klasma.github.io/Logging_MARIESTAD/klagomålsmail/A 14414-2020.docx")</f>
        <v/>
      </c>
      <c r="X2">
        <f>HYPERLINK("https://klasma.github.io/Logging_MARIESTAD/tillsyn/A 14414-2020.docx")</f>
        <v/>
      </c>
      <c r="Y2">
        <f>HYPERLINK("https://klasma.github.io/Logging_MARIESTAD/tillsynsmail/A 14414-2020.docx")</f>
        <v/>
      </c>
    </row>
    <row r="3" ht="15" customHeight="1">
      <c r="A3" t="inlineStr">
        <is>
          <t>A 11376-2019</t>
        </is>
      </c>
      <c r="B3" s="1" t="n">
        <v>43517</v>
      </c>
      <c r="C3" s="1" t="n">
        <v>45181</v>
      </c>
      <c r="D3" t="inlineStr">
        <is>
          <t>VÄSTRA GÖTALANDS LÄN</t>
        </is>
      </c>
      <c r="E3" t="inlineStr">
        <is>
          <t>MARIESTAD</t>
        </is>
      </c>
      <c r="G3" t="n">
        <v>4.8</v>
      </c>
      <c r="H3" t="n">
        <v>2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Tibast
Skogsödla
Blåsippa</t>
        </is>
      </c>
      <c r="S3">
        <f>HYPERLINK("https://klasma.github.io/Logging_MARIESTAD/artfynd/A 11376-2019.xlsx")</f>
        <v/>
      </c>
      <c r="T3">
        <f>HYPERLINK("https://klasma.github.io/Logging_MARIESTAD/kartor/A 11376-2019.png")</f>
        <v/>
      </c>
      <c r="V3">
        <f>HYPERLINK("https://klasma.github.io/Logging_MARIESTAD/klagomål/A 11376-2019.docx")</f>
        <v/>
      </c>
      <c r="W3">
        <f>HYPERLINK("https://klasma.github.io/Logging_MARIESTAD/klagomålsmail/A 11376-2019.docx")</f>
        <v/>
      </c>
      <c r="X3">
        <f>HYPERLINK("https://klasma.github.io/Logging_MARIESTAD/tillsyn/A 11376-2019.docx")</f>
        <v/>
      </c>
      <c r="Y3">
        <f>HYPERLINK("https://klasma.github.io/Logging_MARIESTAD/tillsynsmail/A 11376-2019.docx")</f>
        <v/>
      </c>
    </row>
    <row r="4" ht="15" customHeight="1">
      <c r="A4" t="inlineStr">
        <is>
          <t>A 54706-2021</t>
        </is>
      </c>
      <c r="B4" s="1" t="n">
        <v>44473</v>
      </c>
      <c r="C4" s="1" t="n">
        <v>45181</v>
      </c>
      <c r="D4" t="inlineStr">
        <is>
          <t>VÄSTRA GÖTALANDS LÄN</t>
        </is>
      </c>
      <c r="E4" t="inlineStr">
        <is>
          <t>MARIESTAD</t>
        </is>
      </c>
      <c r="G4" t="n">
        <v>4.2</v>
      </c>
      <c r="H4" t="n">
        <v>3</v>
      </c>
      <c r="I4" t="n">
        <v>0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3</v>
      </c>
      <c r="R4" s="2" t="inlineStr">
        <is>
          <t>Tofsvipa
Björktrast
Mindre hackspett</t>
        </is>
      </c>
      <c r="S4">
        <f>HYPERLINK("https://klasma.github.io/Logging_MARIESTAD/artfynd/A 54706-2021.xlsx")</f>
        <v/>
      </c>
      <c r="T4">
        <f>HYPERLINK("https://klasma.github.io/Logging_MARIESTAD/kartor/A 54706-2021.png")</f>
        <v/>
      </c>
      <c r="V4">
        <f>HYPERLINK("https://klasma.github.io/Logging_MARIESTAD/klagomål/A 54706-2021.docx")</f>
        <v/>
      </c>
      <c r="W4">
        <f>HYPERLINK("https://klasma.github.io/Logging_MARIESTAD/klagomålsmail/A 54706-2021.docx")</f>
        <v/>
      </c>
      <c r="X4">
        <f>HYPERLINK("https://klasma.github.io/Logging_MARIESTAD/tillsyn/A 54706-2021.docx")</f>
        <v/>
      </c>
      <c r="Y4">
        <f>HYPERLINK("https://klasma.github.io/Logging_MARIESTAD/tillsynsmail/A 54706-2021.docx")</f>
        <v/>
      </c>
    </row>
    <row r="5" ht="15" customHeight="1">
      <c r="A5" t="inlineStr">
        <is>
          <t>A 57791-2021</t>
        </is>
      </c>
      <c r="B5" s="1" t="n">
        <v>44484</v>
      </c>
      <c r="C5" s="1" t="n">
        <v>45181</v>
      </c>
      <c r="D5" t="inlineStr">
        <is>
          <t>VÄSTRA GÖTALANDS LÄN</t>
        </is>
      </c>
      <c r="E5" t="inlineStr">
        <is>
          <t>MARIESTAD</t>
        </is>
      </c>
      <c r="G5" t="n">
        <v>30.8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Fyrflikig jordstjärna
Blåmossa</t>
        </is>
      </c>
      <c r="S5">
        <f>HYPERLINK("https://klasma.github.io/Logging_MARIESTAD/artfynd/A 57791-2021.xlsx")</f>
        <v/>
      </c>
      <c r="T5">
        <f>HYPERLINK("https://klasma.github.io/Logging_MARIESTAD/kartor/A 57791-2021.png")</f>
        <v/>
      </c>
      <c r="V5">
        <f>HYPERLINK("https://klasma.github.io/Logging_MARIESTAD/klagomål/A 57791-2021.docx")</f>
        <v/>
      </c>
      <c r="W5">
        <f>HYPERLINK("https://klasma.github.io/Logging_MARIESTAD/klagomålsmail/A 57791-2021.docx")</f>
        <v/>
      </c>
      <c r="X5">
        <f>HYPERLINK("https://klasma.github.io/Logging_MARIESTAD/tillsyn/A 57791-2021.docx")</f>
        <v/>
      </c>
      <c r="Y5">
        <f>HYPERLINK("https://klasma.github.io/Logging_MARIESTAD/tillsynsmail/A 57791-2021.docx")</f>
        <v/>
      </c>
    </row>
    <row r="6" ht="15" customHeight="1">
      <c r="A6" t="inlineStr">
        <is>
          <t>A 67507-2021</t>
        </is>
      </c>
      <c r="B6" s="1" t="n">
        <v>44524</v>
      </c>
      <c r="C6" s="1" t="n">
        <v>45181</v>
      </c>
      <c r="D6" t="inlineStr">
        <is>
          <t>VÄSTRA GÖTALANDS LÄN</t>
        </is>
      </c>
      <c r="E6" t="inlineStr">
        <is>
          <t>MARIESTAD</t>
        </is>
      </c>
      <c r="F6" t="inlineStr">
        <is>
          <t>Sveaskog</t>
        </is>
      </c>
      <c r="G6" t="n">
        <v>23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Brandticka
Vågbandad barkbock</t>
        </is>
      </c>
      <c r="S6">
        <f>HYPERLINK("https://klasma.github.io/Logging_MARIESTAD/artfynd/A 67507-2021.xlsx")</f>
        <v/>
      </c>
      <c r="T6">
        <f>HYPERLINK("https://klasma.github.io/Logging_MARIESTAD/kartor/A 67507-2021.png")</f>
        <v/>
      </c>
      <c r="V6">
        <f>HYPERLINK("https://klasma.github.io/Logging_MARIESTAD/klagomål/A 67507-2021.docx")</f>
        <v/>
      </c>
      <c r="W6">
        <f>HYPERLINK("https://klasma.github.io/Logging_MARIESTAD/klagomålsmail/A 67507-2021.docx")</f>
        <v/>
      </c>
      <c r="X6">
        <f>HYPERLINK("https://klasma.github.io/Logging_MARIESTAD/tillsyn/A 67507-2021.docx")</f>
        <v/>
      </c>
      <c r="Y6">
        <f>HYPERLINK("https://klasma.github.io/Logging_MARIESTAD/tillsynsmail/A 67507-2021.docx")</f>
        <v/>
      </c>
    </row>
    <row r="7" ht="15" customHeight="1">
      <c r="A7" t="inlineStr">
        <is>
          <t>A 18498-2019</t>
        </is>
      </c>
      <c r="B7" s="1" t="n">
        <v>43559</v>
      </c>
      <c r="C7" s="1" t="n">
        <v>45181</v>
      </c>
      <c r="D7" t="inlineStr">
        <is>
          <t>VÄSTRA GÖTALANDS LÄN</t>
        </is>
      </c>
      <c r="E7" t="inlineStr">
        <is>
          <t>MARIESTAD</t>
        </is>
      </c>
      <c r="G7" t="n">
        <v>3.3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Backmåra</t>
        </is>
      </c>
      <c r="S7">
        <f>HYPERLINK("https://klasma.github.io/Logging_MARIESTAD/artfynd/A 18498-2019.xlsx")</f>
        <v/>
      </c>
      <c r="T7">
        <f>HYPERLINK("https://klasma.github.io/Logging_MARIESTAD/kartor/A 18498-2019.png")</f>
        <v/>
      </c>
      <c r="V7">
        <f>HYPERLINK("https://klasma.github.io/Logging_MARIESTAD/klagomål/A 18498-2019.docx")</f>
        <v/>
      </c>
      <c r="W7">
        <f>HYPERLINK("https://klasma.github.io/Logging_MARIESTAD/klagomålsmail/A 18498-2019.docx")</f>
        <v/>
      </c>
      <c r="X7">
        <f>HYPERLINK("https://klasma.github.io/Logging_MARIESTAD/tillsyn/A 18498-2019.docx")</f>
        <v/>
      </c>
      <c r="Y7">
        <f>HYPERLINK("https://klasma.github.io/Logging_MARIESTAD/tillsynsmail/A 18498-2019.docx")</f>
        <v/>
      </c>
    </row>
    <row r="8" ht="15" customHeight="1">
      <c r="A8" t="inlineStr">
        <is>
          <t>A 37323-2020</t>
        </is>
      </c>
      <c r="B8" s="1" t="n">
        <v>44055</v>
      </c>
      <c r="C8" s="1" t="n">
        <v>45181</v>
      </c>
      <c r="D8" t="inlineStr">
        <is>
          <t>VÄSTRA GÖTALANDS LÄN</t>
        </is>
      </c>
      <c r="E8" t="inlineStr">
        <is>
          <t>MARIESTAD</t>
        </is>
      </c>
      <c r="G8" t="n">
        <v>1.5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Mattlummer</t>
        </is>
      </c>
      <c r="S8">
        <f>HYPERLINK("https://klasma.github.io/Logging_MARIESTAD/artfynd/A 37323-2020.xlsx")</f>
        <v/>
      </c>
      <c r="T8">
        <f>HYPERLINK("https://klasma.github.io/Logging_MARIESTAD/kartor/A 37323-2020.png")</f>
        <v/>
      </c>
      <c r="V8">
        <f>HYPERLINK("https://klasma.github.io/Logging_MARIESTAD/klagomål/A 37323-2020.docx")</f>
        <v/>
      </c>
      <c r="W8">
        <f>HYPERLINK("https://klasma.github.io/Logging_MARIESTAD/klagomålsmail/A 37323-2020.docx")</f>
        <v/>
      </c>
      <c r="X8">
        <f>HYPERLINK("https://klasma.github.io/Logging_MARIESTAD/tillsyn/A 37323-2020.docx")</f>
        <v/>
      </c>
      <c r="Y8">
        <f>HYPERLINK("https://klasma.github.io/Logging_MARIESTAD/tillsynsmail/A 37323-2020.docx")</f>
        <v/>
      </c>
    </row>
    <row r="9" ht="15" customHeight="1">
      <c r="A9" t="inlineStr">
        <is>
          <t>A 50811-2020</t>
        </is>
      </c>
      <c r="B9" s="1" t="n">
        <v>44111</v>
      </c>
      <c r="C9" s="1" t="n">
        <v>45181</v>
      </c>
      <c r="D9" t="inlineStr">
        <is>
          <t>VÄSTRA GÖTALANDS LÄN</t>
        </is>
      </c>
      <c r="E9" t="inlineStr">
        <is>
          <t>MARIESTAD</t>
        </is>
      </c>
      <c r="G9" t="n">
        <v>1.8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Blåsippa</t>
        </is>
      </c>
      <c r="S9">
        <f>HYPERLINK("https://klasma.github.io/Logging_MARIESTAD/artfynd/A 50811-2020.xlsx")</f>
        <v/>
      </c>
      <c r="T9">
        <f>HYPERLINK("https://klasma.github.io/Logging_MARIESTAD/kartor/A 50811-2020.png")</f>
        <v/>
      </c>
      <c r="V9">
        <f>HYPERLINK("https://klasma.github.io/Logging_MARIESTAD/klagomål/A 50811-2020.docx")</f>
        <v/>
      </c>
      <c r="W9">
        <f>HYPERLINK("https://klasma.github.io/Logging_MARIESTAD/klagomålsmail/A 50811-2020.docx")</f>
        <v/>
      </c>
      <c r="X9">
        <f>HYPERLINK("https://klasma.github.io/Logging_MARIESTAD/tillsyn/A 50811-2020.docx")</f>
        <v/>
      </c>
      <c r="Y9">
        <f>HYPERLINK("https://klasma.github.io/Logging_MARIESTAD/tillsynsmail/A 50811-2020.docx")</f>
        <v/>
      </c>
    </row>
    <row r="10" ht="15" customHeight="1">
      <c r="A10" t="inlineStr">
        <is>
          <t>A 56400-2020</t>
        </is>
      </c>
      <c r="B10" s="1" t="n">
        <v>44137</v>
      </c>
      <c r="C10" s="1" t="n">
        <v>45181</v>
      </c>
      <c r="D10" t="inlineStr">
        <is>
          <t>VÄSTRA GÖTALANDS LÄN</t>
        </is>
      </c>
      <c r="E10" t="inlineStr">
        <is>
          <t>MARIESTAD</t>
        </is>
      </c>
      <c r="G10" t="n">
        <v>3.9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Färgginst</t>
        </is>
      </c>
      <c r="S10">
        <f>HYPERLINK("https://klasma.github.io/Logging_MARIESTAD/artfynd/A 56400-2020.xlsx")</f>
        <v/>
      </c>
      <c r="T10">
        <f>HYPERLINK("https://klasma.github.io/Logging_MARIESTAD/kartor/A 56400-2020.png")</f>
        <v/>
      </c>
      <c r="V10">
        <f>HYPERLINK("https://klasma.github.io/Logging_MARIESTAD/klagomål/A 56400-2020.docx")</f>
        <v/>
      </c>
      <c r="W10">
        <f>HYPERLINK("https://klasma.github.io/Logging_MARIESTAD/klagomålsmail/A 56400-2020.docx")</f>
        <v/>
      </c>
      <c r="X10">
        <f>HYPERLINK("https://klasma.github.io/Logging_MARIESTAD/tillsyn/A 56400-2020.docx")</f>
        <v/>
      </c>
      <c r="Y10">
        <f>HYPERLINK("https://klasma.github.io/Logging_MARIESTAD/tillsynsmail/A 56400-2020.docx")</f>
        <v/>
      </c>
    </row>
    <row r="11" ht="15" customHeight="1">
      <c r="A11" t="inlineStr">
        <is>
          <t>A 64046-2020</t>
        </is>
      </c>
      <c r="B11" s="1" t="n">
        <v>44167</v>
      </c>
      <c r="C11" s="1" t="n">
        <v>45181</v>
      </c>
      <c r="D11" t="inlineStr">
        <is>
          <t>VÄSTRA GÖTALANDS LÄN</t>
        </is>
      </c>
      <c r="E11" t="inlineStr">
        <is>
          <t>MARIESTAD</t>
        </is>
      </c>
      <c r="G11" t="n">
        <v>12</v>
      </c>
      <c r="H11" t="n">
        <v>0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Fältgentiana</t>
        </is>
      </c>
      <c r="S11">
        <f>HYPERLINK("https://klasma.github.io/Logging_MARIESTAD/artfynd/A 64046-2020.xlsx")</f>
        <v/>
      </c>
      <c r="T11">
        <f>HYPERLINK("https://klasma.github.io/Logging_MARIESTAD/kartor/A 64046-2020.png")</f>
        <v/>
      </c>
      <c r="V11">
        <f>HYPERLINK("https://klasma.github.io/Logging_MARIESTAD/klagomål/A 64046-2020.docx")</f>
        <v/>
      </c>
      <c r="W11">
        <f>HYPERLINK("https://klasma.github.io/Logging_MARIESTAD/klagomålsmail/A 64046-2020.docx")</f>
        <v/>
      </c>
      <c r="X11">
        <f>HYPERLINK("https://klasma.github.io/Logging_MARIESTAD/tillsyn/A 64046-2020.docx")</f>
        <v/>
      </c>
      <c r="Y11">
        <f>HYPERLINK("https://klasma.github.io/Logging_MARIESTAD/tillsynsmail/A 64046-2020.docx")</f>
        <v/>
      </c>
    </row>
    <row r="12" ht="15" customHeight="1">
      <c r="A12" t="inlineStr">
        <is>
          <t>A 13606-2022</t>
        </is>
      </c>
      <c r="B12" s="1" t="n">
        <v>44648</v>
      </c>
      <c r="C12" s="1" t="n">
        <v>45181</v>
      </c>
      <c r="D12" t="inlineStr">
        <is>
          <t>VÄSTRA GÖTALANDS LÄN</t>
        </is>
      </c>
      <c r="E12" t="inlineStr">
        <is>
          <t>MARIESTAD</t>
        </is>
      </c>
      <c r="G12" t="n">
        <v>1.8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Större vattensalamander</t>
        </is>
      </c>
      <c r="S12">
        <f>HYPERLINK("https://klasma.github.io/Logging_MARIESTAD/artfynd/A 13606-2022.xlsx")</f>
        <v/>
      </c>
      <c r="T12">
        <f>HYPERLINK("https://klasma.github.io/Logging_MARIESTAD/kartor/A 13606-2022.png")</f>
        <v/>
      </c>
      <c r="V12">
        <f>HYPERLINK("https://klasma.github.io/Logging_MARIESTAD/klagomål/A 13606-2022.docx")</f>
        <v/>
      </c>
      <c r="W12">
        <f>HYPERLINK("https://klasma.github.io/Logging_MARIESTAD/klagomålsmail/A 13606-2022.docx")</f>
        <v/>
      </c>
      <c r="X12">
        <f>HYPERLINK("https://klasma.github.io/Logging_MARIESTAD/tillsyn/A 13606-2022.docx")</f>
        <v/>
      </c>
      <c r="Y12">
        <f>HYPERLINK("https://klasma.github.io/Logging_MARIESTAD/tillsynsmail/A 13606-2022.docx")</f>
        <v/>
      </c>
    </row>
    <row r="13" ht="15" customHeight="1">
      <c r="A13" t="inlineStr">
        <is>
          <t>A 8144-2023</t>
        </is>
      </c>
      <c r="B13" s="1" t="n">
        <v>44974</v>
      </c>
      <c r="C13" s="1" t="n">
        <v>45181</v>
      </c>
      <c r="D13" t="inlineStr">
        <is>
          <t>VÄSTRA GÖTALANDS LÄN</t>
        </is>
      </c>
      <c r="E13" t="inlineStr">
        <is>
          <t>MARIESTAD</t>
        </is>
      </c>
      <c r="G13" t="n">
        <v>4</v>
      </c>
      <c r="H13" t="n">
        <v>1</v>
      </c>
      <c r="I13" t="n">
        <v>0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Tornseglare</t>
        </is>
      </c>
      <c r="S13">
        <f>HYPERLINK("https://klasma.github.io/Logging_MARIESTAD/artfynd/A 8144-2023.xlsx")</f>
        <v/>
      </c>
      <c r="T13">
        <f>HYPERLINK("https://klasma.github.io/Logging_MARIESTAD/kartor/A 8144-2023.png")</f>
        <v/>
      </c>
      <c r="V13">
        <f>HYPERLINK("https://klasma.github.io/Logging_MARIESTAD/klagomål/A 8144-2023.docx")</f>
        <v/>
      </c>
      <c r="W13">
        <f>HYPERLINK("https://klasma.github.io/Logging_MARIESTAD/klagomålsmail/A 8144-2023.docx")</f>
        <v/>
      </c>
      <c r="X13">
        <f>HYPERLINK("https://klasma.github.io/Logging_MARIESTAD/tillsyn/A 8144-2023.docx")</f>
        <v/>
      </c>
      <c r="Y13">
        <f>HYPERLINK("https://klasma.github.io/Logging_MARIESTAD/tillsynsmail/A 8144-2023.docx")</f>
        <v/>
      </c>
    </row>
    <row r="14" ht="15" customHeight="1">
      <c r="A14" t="inlineStr">
        <is>
          <t>A 37175-2018</t>
        </is>
      </c>
      <c r="B14" s="1" t="n">
        <v>43333</v>
      </c>
      <c r="C14" s="1" t="n">
        <v>45181</v>
      </c>
      <c r="D14" t="inlineStr">
        <is>
          <t>VÄSTRA GÖTALANDS LÄN</t>
        </is>
      </c>
      <c r="E14" t="inlineStr">
        <is>
          <t>MARIESTAD</t>
        </is>
      </c>
      <c r="G14" t="n">
        <v>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51709-2018</t>
        </is>
      </c>
      <c r="B15" s="1" t="n">
        <v>43384</v>
      </c>
      <c r="C15" s="1" t="n">
        <v>45181</v>
      </c>
      <c r="D15" t="inlineStr">
        <is>
          <t>VÄSTRA GÖTALANDS LÄN</t>
        </is>
      </c>
      <c r="E15" t="inlineStr">
        <is>
          <t>MARIESTAD</t>
        </is>
      </c>
      <c r="G15" t="n">
        <v>1.6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59774-2018</t>
        </is>
      </c>
      <c r="B16" s="1" t="n">
        <v>43411</v>
      </c>
      <c r="C16" s="1" t="n">
        <v>45181</v>
      </c>
      <c r="D16" t="inlineStr">
        <is>
          <t>VÄSTRA GÖTALANDS LÄN</t>
        </is>
      </c>
      <c r="E16" t="inlineStr">
        <is>
          <t>MARIESTAD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60080-2018</t>
        </is>
      </c>
      <c r="B17" s="1" t="n">
        <v>43412</v>
      </c>
      <c r="C17" s="1" t="n">
        <v>45181</v>
      </c>
      <c r="D17" t="inlineStr">
        <is>
          <t>VÄSTRA GÖTALANDS LÄN</t>
        </is>
      </c>
      <c r="E17" t="inlineStr">
        <is>
          <t>MARIESTAD</t>
        </is>
      </c>
      <c r="G17" t="n">
        <v>3.7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60083-2018</t>
        </is>
      </c>
      <c r="B18" s="1" t="n">
        <v>43412</v>
      </c>
      <c r="C18" s="1" t="n">
        <v>45181</v>
      </c>
      <c r="D18" t="inlineStr">
        <is>
          <t>VÄSTRA GÖTALANDS LÄN</t>
        </is>
      </c>
      <c r="E18" t="inlineStr">
        <is>
          <t>MARIESTAD</t>
        </is>
      </c>
      <c r="G18" t="n">
        <v>3.7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60269-2018</t>
        </is>
      </c>
      <c r="B19" s="1" t="n">
        <v>43413</v>
      </c>
      <c r="C19" s="1" t="n">
        <v>45181</v>
      </c>
      <c r="D19" t="inlineStr">
        <is>
          <t>VÄSTRA GÖTALANDS LÄN</t>
        </is>
      </c>
      <c r="E19" t="inlineStr">
        <is>
          <t>MARIESTAD</t>
        </is>
      </c>
      <c r="G19" t="n">
        <v>2.6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65553-2018</t>
        </is>
      </c>
      <c r="B20" s="1" t="n">
        <v>43433</v>
      </c>
      <c r="C20" s="1" t="n">
        <v>45181</v>
      </c>
      <c r="D20" t="inlineStr">
        <is>
          <t>VÄSTRA GÖTALANDS LÄN</t>
        </is>
      </c>
      <c r="E20" t="inlineStr">
        <is>
          <t>MARIESTAD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65578-2018</t>
        </is>
      </c>
      <c r="B21" s="1" t="n">
        <v>43433</v>
      </c>
      <c r="C21" s="1" t="n">
        <v>45181</v>
      </c>
      <c r="D21" t="inlineStr">
        <is>
          <t>VÄSTRA GÖTALANDS LÄN</t>
        </is>
      </c>
      <c r="E21" t="inlineStr">
        <is>
          <t>MARIESTAD</t>
        </is>
      </c>
      <c r="G21" t="n">
        <v>1.5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67231-2018</t>
        </is>
      </c>
      <c r="B22" s="1" t="n">
        <v>43439</v>
      </c>
      <c r="C22" s="1" t="n">
        <v>45181</v>
      </c>
      <c r="D22" t="inlineStr">
        <is>
          <t>VÄSTRA GÖTALANDS LÄN</t>
        </is>
      </c>
      <c r="E22" t="inlineStr">
        <is>
          <t>MARIESTAD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68651-2018</t>
        </is>
      </c>
      <c r="B23" s="1" t="n">
        <v>43444</v>
      </c>
      <c r="C23" s="1" t="n">
        <v>45181</v>
      </c>
      <c r="D23" t="inlineStr">
        <is>
          <t>VÄSTRA GÖTALANDS LÄN</t>
        </is>
      </c>
      <c r="E23" t="inlineStr">
        <is>
          <t>MARIESTAD</t>
        </is>
      </c>
      <c r="G23" t="n">
        <v>1.9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70690-2018</t>
        </is>
      </c>
      <c r="B24" s="1" t="n">
        <v>43447</v>
      </c>
      <c r="C24" s="1" t="n">
        <v>45181</v>
      </c>
      <c r="D24" t="inlineStr">
        <is>
          <t>VÄSTRA GÖTALANDS LÄN</t>
        </is>
      </c>
      <c r="E24" t="inlineStr">
        <is>
          <t>MARIESTAD</t>
        </is>
      </c>
      <c r="F24" t="inlineStr">
        <is>
          <t>Kyrkan</t>
        </is>
      </c>
      <c r="G24" t="n">
        <v>4.2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70496-2018</t>
        </is>
      </c>
      <c r="B25" s="1" t="n">
        <v>43451</v>
      </c>
      <c r="C25" s="1" t="n">
        <v>45181</v>
      </c>
      <c r="D25" t="inlineStr">
        <is>
          <t>VÄSTRA GÖTALANDS LÄN</t>
        </is>
      </c>
      <c r="E25" t="inlineStr">
        <is>
          <t>MARIESTAD</t>
        </is>
      </c>
      <c r="F25" t="inlineStr">
        <is>
          <t>Kyrkan</t>
        </is>
      </c>
      <c r="G25" t="n">
        <v>4.2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72093-2018</t>
        </is>
      </c>
      <c r="B26" s="1" t="n">
        <v>43455</v>
      </c>
      <c r="C26" s="1" t="n">
        <v>45181</v>
      </c>
      <c r="D26" t="inlineStr">
        <is>
          <t>VÄSTRA GÖTALANDS LÄN</t>
        </is>
      </c>
      <c r="E26" t="inlineStr">
        <is>
          <t>MARIESTAD</t>
        </is>
      </c>
      <c r="F26" t="inlineStr">
        <is>
          <t>Kyrkan</t>
        </is>
      </c>
      <c r="G26" t="n">
        <v>2.9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218-2019</t>
        </is>
      </c>
      <c r="B27" s="1" t="n">
        <v>43467</v>
      </c>
      <c r="C27" s="1" t="n">
        <v>45181</v>
      </c>
      <c r="D27" t="inlineStr">
        <is>
          <t>VÄSTRA GÖTALANDS LÄN</t>
        </is>
      </c>
      <c r="E27" t="inlineStr">
        <is>
          <t>MARIESTAD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1766-2019</t>
        </is>
      </c>
      <c r="B28" s="1" t="n">
        <v>43474</v>
      </c>
      <c r="C28" s="1" t="n">
        <v>45181</v>
      </c>
      <c r="D28" t="inlineStr">
        <is>
          <t>VÄSTRA GÖTALANDS LÄN</t>
        </is>
      </c>
      <c r="E28" t="inlineStr">
        <is>
          <t>MARIESTAD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1760-2019</t>
        </is>
      </c>
      <c r="B29" s="1" t="n">
        <v>43474</v>
      </c>
      <c r="C29" s="1" t="n">
        <v>45181</v>
      </c>
      <c r="D29" t="inlineStr">
        <is>
          <t>VÄSTRA GÖTALANDS LÄN</t>
        </is>
      </c>
      <c r="E29" t="inlineStr">
        <is>
          <t>MARIESTAD</t>
        </is>
      </c>
      <c r="G29" t="n">
        <v>3.5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3759-2019</t>
        </is>
      </c>
      <c r="B30" s="1" t="n">
        <v>43481</v>
      </c>
      <c r="C30" s="1" t="n">
        <v>45181</v>
      </c>
      <c r="D30" t="inlineStr">
        <is>
          <t>VÄSTRA GÖTALANDS LÄN</t>
        </is>
      </c>
      <c r="E30" t="inlineStr">
        <is>
          <t>MARIESTAD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4970-2019</t>
        </is>
      </c>
      <c r="B31" s="1" t="n">
        <v>43487</v>
      </c>
      <c r="C31" s="1" t="n">
        <v>45181</v>
      </c>
      <c r="D31" t="inlineStr">
        <is>
          <t>VÄSTRA GÖTALANDS LÄN</t>
        </is>
      </c>
      <c r="E31" t="inlineStr">
        <is>
          <t>MARIESTAD</t>
        </is>
      </c>
      <c r="G31" t="n">
        <v>3.7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5545-2019</t>
        </is>
      </c>
      <c r="B32" s="1" t="n">
        <v>43489</v>
      </c>
      <c r="C32" s="1" t="n">
        <v>45181</v>
      </c>
      <c r="D32" t="inlineStr">
        <is>
          <t>VÄSTRA GÖTALANDS LÄN</t>
        </is>
      </c>
      <c r="E32" t="inlineStr">
        <is>
          <t>MARIESTAD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5554-2019</t>
        </is>
      </c>
      <c r="B33" s="1" t="n">
        <v>43489</v>
      </c>
      <c r="C33" s="1" t="n">
        <v>45181</v>
      </c>
      <c r="D33" t="inlineStr">
        <is>
          <t>VÄSTRA GÖTALANDS LÄN</t>
        </is>
      </c>
      <c r="E33" t="inlineStr">
        <is>
          <t>MARIESTAD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6642-2019</t>
        </is>
      </c>
      <c r="B34" s="1" t="n">
        <v>43494</v>
      </c>
      <c r="C34" s="1" t="n">
        <v>45181</v>
      </c>
      <c r="D34" t="inlineStr">
        <is>
          <t>VÄSTRA GÖTALANDS LÄN</t>
        </is>
      </c>
      <c r="E34" t="inlineStr">
        <is>
          <t>MARIESTAD</t>
        </is>
      </c>
      <c r="G34" t="n">
        <v>6.6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6636-2019</t>
        </is>
      </c>
      <c r="B35" s="1" t="n">
        <v>43494</v>
      </c>
      <c r="C35" s="1" t="n">
        <v>45181</v>
      </c>
      <c r="D35" t="inlineStr">
        <is>
          <t>VÄSTRA GÖTALANDS LÄN</t>
        </is>
      </c>
      <c r="E35" t="inlineStr">
        <is>
          <t>MARIESTAD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6708-2019</t>
        </is>
      </c>
      <c r="B36" s="1" t="n">
        <v>43494</v>
      </c>
      <c r="C36" s="1" t="n">
        <v>45181</v>
      </c>
      <c r="D36" t="inlineStr">
        <is>
          <t>VÄSTRA GÖTALANDS LÄN</t>
        </is>
      </c>
      <c r="E36" t="inlineStr">
        <is>
          <t>MARIESTAD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8789-2019</t>
        </is>
      </c>
      <c r="B37" s="1" t="n">
        <v>43503</v>
      </c>
      <c r="C37" s="1" t="n">
        <v>45181</v>
      </c>
      <c r="D37" t="inlineStr">
        <is>
          <t>VÄSTRA GÖTALANDS LÄN</t>
        </is>
      </c>
      <c r="E37" t="inlineStr">
        <is>
          <t>MARIESTAD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9321-2019</t>
        </is>
      </c>
      <c r="B38" s="1" t="n">
        <v>43507</v>
      </c>
      <c r="C38" s="1" t="n">
        <v>45181</v>
      </c>
      <c r="D38" t="inlineStr">
        <is>
          <t>VÄSTRA GÖTALANDS LÄN</t>
        </is>
      </c>
      <c r="E38" t="inlineStr">
        <is>
          <t>MARIESTAD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9770-2019</t>
        </is>
      </c>
      <c r="B39" s="1" t="n">
        <v>43509</v>
      </c>
      <c r="C39" s="1" t="n">
        <v>45181</v>
      </c>
      <c r="D39" t="inlineStr">
        <is>
          <t>VÄSTRA GÖTALANDS LÄN</t>
        </is>
      </c>
      <c r="E39" t="inlineStr">
        <is>
          <t>MARIESTAD</t>
        </is>
      </c>
      <c r="G39" t="n">
        <v>1.8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9900-2019</t>
        </is>
      </c>
      <c r="B40" s="1" t="n">
        <v>43509</v>
      </c>
      <c r="C40" s="1" t="n">
        <v>45181</v>
      </c>
      <c r="D40" t="inlineStr">
        <is>
          <t>VÄSTRA GÖTALANDS LÄN</t>
        </is>
      </c>
      <c r="E40" t="inlineStr">
        <is>
          <t>MARIESTAD</t>
        </is>
      </c>
      <c r="G40" t="n">
        <v>2.6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10303-2019</t>
        </is>
      </c>
      <c r="B41" s="1" t="n">
        <v>43511</v>
      </c>
      <c r="C41" s="1" t="n">
        <v>45181</v>
      </c>
      <c r="D41" t="inlineStr">
        <is>
          <t>VÄSTRA GÖTALANDS LÄN</t>
        </is>
      </c>
      <c r="E41" t="inlineStr">
        <is>
          <t>MARIESTAD</t>
        </is>
      </c>
      <c r="F41" t="inlineStr">
        <is>
          <t>Sveaskog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10299-2019</t>
        </is>
      </c>
      <c r="B42" s="1" t="n">
        <v>43511</v>
      </c>
      <c r="C42" s="1" t="n">
        <v>45181</v>
      </c>
      <c r="D42" t="inlineStr">
        <is>
          <t>VÄSTRA GÖTALANDS LÄN</t>
        </is>
      </c>
      <c r="E42" t="inlineStr">
        <is>
          <t>MARIESTAD</t>
        </is>
      </c>
      <c r="F42" t="inlineStr">
        <is>
          <t>Sveaskog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10516-2019</t>
        </is>
      </c>
      <c r="B43" s="1" t="n">
        <v>43514</v>
      </c>
      <c r="C43" s="1" t="n">
        <v>45181</v>
      </c>
      <c r="D43" t="inlineStr">
        <is>
          <t>VÄSTRA GÖTALANDS LÄN</t>
        </is>
      </c>
      <c r="E43" t="inlineStr">
        <is>
          <t>MARIESTAD</t>
        </is>
      </c>
      <c r="F43" t="inlineStr">
        <is>
          <t>Sveaskog</t>
        </is>
      </c>
      <c r="G43" t="n">
        <v>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10515-2019</t>
        </is>
      </c>
      <c r="B44" s="1" t="n">
        <v>43514</v>
      </c>
      <c r="C44" s="1" t="n">
        <v>45181</v>
      </c>
      <c r="D44" t="inlineStr">
        <is>
          <t>VÄSTRA GÖTALANDS LÄN</t>
        </is>
      </c>
      <c r="E44" t="inlineStr">
        <is>
          <t>MARIESTAD</t>
        </is>
      </c>
      <c r="F44" t="inlineStr">
        <is>
          <t>Sveaskog</t>
        </is>
      </c>
      <c r="G44" t="n">
        <v>2.1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11390-2019</t>
        </is>
      </c>
      <c r="B45" s="1" t="n">
        <v>43517</v>
      </c>
      <c r="C45" s="1" t="n">
        <v>45181</v>
      </c>
      <c r="D45" t="inlineStr">
        <is>
          <t>VÄSTRA GÖTALANDS LÄN</t>
        </is>
      </c>
      <c r="E45" t="inlineStr">
        <is>
          <t>MARIESTAD</t>
        </is>
      </c>
      <c r="G45" t="n">
        <v>4.3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11531-2019</t>
        </is>
      </c>
      <c r="B46" s="1" t="n">
        <v>43517</v>
      </c>
      <c r="C46" s="1" t="n">
        <v>45181</v>
      </c>
      <c r="D46" t="inlineStr">
        <is>
          <t>VÄSTRA GÖTALANDS LÄN</t>
        </is>
      </c>
      <c r="E46" t="inlineStr">
        <is>
          <t>MARIESTAD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12186-2019</t>
        </is>
      </c>
      <c r="B47" s="1" t="n">
        <v>43522</v>
      </c>
      <c r="C47" s="1" t="n">
        <v>45181</v>
      </c>
      <c r="D47" t="inlineStr">
        <is>
          <t>VÄSTRA GÖTALANDS LÄN</t>
        </is>
      </c>
      <c r="E47" t="inlineStr">
        <is>
          <t>MARIESTAD</t>
        </is>
      </c>
      <c r="G47" t="n">
        <v>2.4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12375-2019</t>
        </is>
      </c>
      <c r="B48" s="1" t="n">
        <v>43523</v>
      </c>
      <c r="C48" s="1" t="n">
        <v>45181</v>
      </c>
      <c r="D48" t="inlineStr">
        <is>
          <t>VÄSTRA GÖTALANDS LÄN</t>
        </is>
      </c>
      <c r="E48" t="inlineStr">
        <is>
          <t>MARIESTAD</t>
        </is>
      </c>
      <c r="F48" t="inlineStr">
        <is>
          <t>Sveaskog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12730-2019</t>
        </is>
      </c>
      <c r="B49" s="1" t="n">
        <v>43524</v>
      </c>
      <c r="C49" s="1" t="n">
        <v>45181</v>
      </c>
      <c r="D49" t="inlineStr">
        <is>
          <t>VÄSTRA GÖTALANDS LÄN</t>
        </is>
      </c>
      <c r="E49" t="inlineStr">
        <is>
          <t>MARIESTAD</t>
        </is>
      </c>
      <c r="F49" t="inlineStr">
        <is>
          <t>Kommuner</t>
        </is>
      </c>
      <c r="G49" t="n">
        <v>1.7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13424-2019</t>
        </is>
      </c>
      <c r="B50" s="1" t="n">
        <v>43529</v>
      </c>
      <c r="C50" s="1" t="n">
        <v>45181</v>
      </c>
      <c r="D50" t="inlineStr">
        <is>
          <t>VÄSTRA GÖTALANDS LÄN</t>
        </is>
      </c>
      <c r="E50" t="inlineStr">
        <is>
          <t>MARIESTAD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13419-2019</t>
        </is>
      </c>
      <c r="B51" s="1" t="n">
        <v>43529</v>
      </c>
      <c r="C51" s="1" t="n">
        <v>45181</v>
      </c>
      <c r="D51" t="inlineStr">
        <is>
          <t>VÄSTRA GÖTALANDS LÄN</t>
        </is>
      </c>
      <c r="E51" t="inlineStr">
        <is>
          <t>MARIESTAD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13705-2019</t>
        </is>
      </c>
      <c r="B52" s="1" t="n">
        <v>43531</v>
      </c>
      <c r="C52" s="1" t="n">
        <v>45181</v>
      </c>
      <c r="D52" t="inlineStr">
        <is>
          <t>VÄSTRA GÖTALANDS LÄN</t>
        </is>
      </c>
      <c r="E52" t="inlineStr">
        <is>
          <t>MARIESTAD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13704-2019</t>
        </is>
      </c>
      <c r="B53" s="1" t="n">
        <v>43531</v>
      </c>
      <c r="C53" s="1" t="n">
        <v>45181</v>
      </c>
      <c r="D53" t="inlineStr">
        <is>
          <t>VÄSTRA GÖTALANDS LÄN</t>
        </is>
      </c>
      <c r="E53" t="inlineStr">
        <is>
          <t>MARIESTAD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15929-2019</t>
        </is>
      </c>
      <c r="B54" s="1" t="n">
        <v>43544</v>
      </c>
      <c r="C54" s="1" t="n">
        <v>45181</v>
      </c>
      <c r="D54" t="inlineStr">
        <is>
          <t>VÄSTRA GÖTALANDS LÄN</t>
        </is>
      </c>
      <c r="E54" t="inlineStr">
        <is>
          <t>MARIESTAD</t>
        </is>
      </c>
      <c r="F54" t="inlineStr">
        <is>
          <t>Sveaskog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16020-2019</t>
        </is>
      </c>
      <c r="B55" s="1" t="n">
        <v>43544</v>
      </c>
      <c r="C55" s="1" t="n">
        <v>45181</v>
      </c>
      <c r="D55" t="inlineStr">
        <is>
          <t>VÄSTRA GÖTALANDS LÄN</t>
        </is>
      </c>
      <c r="E55" t="inlineStr">
        <is>
          <t>MARIESTAD</t>
        </is>
      </c>
      <c r="G55" t="n">
        <v>5.6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16316-2019</t>
        </is>
      </c>
      <c r="B56" s="1" t="n">
        <v>43545</v>
      </c>
      <c r="C56" s="1" t="n">
        <v>45181</v>
      </c>
      <c r="D56" t="inlineStr">
        <is>
          <t>VÄSTRA GÖTALANDS LÄN</t>
        </is>
      </c>
      <c r="E56" t="inlineStr">
        <is>
          <t>MARIESTAD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17687-2019</t>
        </is>
      </c>
      <c r="B57" s="1" t="n">
        <v>43556</v>
      </c>
      <c r="C57" s="1" t="n">
        <v>45181</v>
      </c>
      <c r="D57" t="inlineStr">
        <is>
          <t>VÄSTRA GÖTALANDS LÄN</t>
        </is>
      </c>
      <c r="E57" t="inlineStr">
        <is>
          <t>MARIESTAD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20108-2019</t>
        </is>
      </c>
      <c r="B58" s="1" t="n">
        <v>43570</v>
      </c>
      <c r="C58" s="1" t="n">
        <v>45181</v>
      </c>
      <c r="D58" t="inlineStr">
        <is>
          <t>VÄSTRA GÖTALANDS LÄN</t>
        </is>
      </c>
      <c r="E58" t="inlineStr">
        <is>
          <t>MARIESTAD</t>
        </is>
      </c>
      <c r="F58" t="inlineStr">
        <is>
          <t>Kyrkan</t>
        </is>
      </c>
      <c r="G58" t="n">
        <v>5.7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20160-2019</t>
        </is>
      </c>
      <c r="B59" s="1" t="n">
        <v>43570</v>
      </c>
      <c r="C59" s="1" t="n">
        <v>45181</v>
      </c>
      <c r="D59" t="inlineStr">
        <is>
          <t>VÄSTRA GÖTALANDS LÄN</t>
        </is>
      </c>
      <c r="E59" t="inlineStr">
        <is>
          <t>MARIESTAD</t>
        </is>
      </c>
      <c r="G59" t="n">
        <v>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20552-2019</t>
        </is>
      </c>
      <c r="B60" s="1" t="n">
        <v>43572</v>
      </c>
      <c r="C60" s="1" t="n">
        <v>45181</v>
      </c>
      <c r="D60" t="inlineStr">
        <is>
          <t>VÄSTRA GÖTALANDS LÄN</t>
        </is>
      </c>
      <c r="E60" t="inlineStr">
        <is>
          <t>MARIESTAD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22225-2019</t>
        </is>
      </c>
      <c r="B61" s="1" t="n">
        <v>43585</v>
      </c>
      <c r="C61" s="1" t="n">
        <v>45181</v>
      </c>
      <c r="D61" t="inlineStr">
        <is>
          <t>VÄSTRA GÖTALANDS LÄN</t>
        </is>
      </c>
      <c r="E61" t="inlineStr">
        <is>
          <t>MARIESTAD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22981-2019</t>
        </is>
      </c>
      <c r="B62" s="1" t="n">
        <v>43591</v>
      </c>
      <c r="C62" s="1" t="n">
        <v>45181</v>
      </c>
      <c r="D62" t="inlineStr">
        <is>
          <t>VÄSTRA GÖTALANDS LÄN</t>
        </is>
      </c>
      <c r="E62" t="inlineStr">
        <is>
          <t>MARIESTAD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23190-2019</t>
        </is>
      </c>
      <c r="B63" s="1" t="n">
        <v>43592</v>
      </c>
      <c r="C63" s="1" t="n">
        <v>45181</v>
      </c>
      <c r="D63" t="inlineStr">
        <is>
          <t>VÄSTRA GÖTALANDS LÄN</t>
        </is>
      </c>
      <c r="E63" t="inlineStr">
        <is>
          <t>MARIESTAD</t>
        </is>
      </c>
      <c r="G63" t="n">
        <v>4.9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23413-2019</t>
        </is>
      </c>
      <c r="B64" s="1" t="n">
        <v>43593</v>
      </c>
      <c r="C64" s="1" t="n">
        <v>45181</v>
      </c>
      <c r="D64" t="inlineStr">
        <is>
          <t>VÄSTRA GÖTALANDS LÄN</t>
        </is>
      </c>
      <c r="E64" t="inlineStr">
        <is>
          <t>MARIESTAD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24121-2019</t>
        </is>
      </c>
      <c r="B65" s="1" t="n">
        <v>43598</v>
      </c>
      <c r="C65" s="1" t="n">
        <v>45181</v>
      </c>
      <c r="D65" t="inlineStr">
        <is>
          <t>VÄSTRA GÖTALANDS LÄN</t>
        </is>
      </c>
      <c r="E65" t="inlineStr">
        <is>
          <t>MARIESTAD</t>
        </is>
      </c>
      <c r="G65" t="n">
        <v>5.3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25161-2019</t>
        </is>
      </c>
      <c r="B66" s="1" t="n">
        <v>43605</v>
      </c>
      <c r="C66" s="1" t="n">
        <v>45181</v>
      </c>
      <c r="D66" t="inlineStr">
        <is>
          <t>VÄSTRA GÖTALANDS LÄN</t>
        </is>
      </c>
      <c r="E66" t="inlineStr">
        <is>
          <t>MARIESTAD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26801-2019</t>
        </is>
      </c>
      <c r="B67" s="1" t="n">
        <v>43613</v>
      </c>
      <c r="C67" s="1" t="n">
        <v>45181</v>
      </c>
      <c r="D67" t="inlineStr">
        <is>
          <t>VÄSTRA GÖTALANDS LÄN</t>
        </is>
      </c>
      <c r="E67" t="inlineStr">
        <is>
          <t>MARIESTAD</t>
        </is>
      </c>
      <c r="G67" t="n">
        <v>12.1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26799-2019</t>
        </is>
      </c>
      <c r="B68" s="1" t="n">
        <v>43613</v>
      </c>
      <c r="C68" s="1" t="n">
        <v>45181</v>
      </c>
      <c r="D68" t="inlineStr">
        <is>
          <t>VÄSTRA GÖTALANDS LÄN</t>
        </is>
      </c>
      <c r="E68" t="inlineStr">
        <is>
          <t>MARIESTAD</t>
        </is>
      </c>
      <c r="G68" t="n">
        <v>2.9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26803-2019</t>
        </is>
      </c>
      <c r="B69" s="1" t="n">
        <v>43613</v>
      </c>
      <c r="C69" s="1" t="n">
        <v>45181</v>
      </c>
      <c r="D69" t="inlineStr">
        <is>
          <t>VÄSTRA GÖTALANDS LÄN</t>
        </is>
      </c>
      <c r="E69" t="inlineStr">
        <is>
          <t>MARIESTAD</t>
        </is>
      </c>
      <c r="G69" t="n">
        <v>3.8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28847-2019</t>
        </is>
      </c>
      <c r="B70" s="1" t="n">
        <v>43627</v>
      </c>
      <c r="C70" s="1" t="n">
        <v>45181</v>
      </c>
      <c r="D70" t="inlineStr">
        <is>
          <t>VÄSTRA GÖTALANDS LÄN</t>
        </is>
      </c>
      <c r="E70" t="inlineStr">
        <is>
          <t>MARIESTAD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31073-2019</t>
        </is>
      </c>
      <c r="B71" s="1" t="n">
        <v>43640</v>
      </c>
      <c r="C71" s="1" t="n">
        <v>45181</v>
      </c>
      <c r="D71" t="inlineStr">
        <is>
          <t>VÄSTRA GÖTALANDS LÄN</t>
        </is>
      </c>
      <c r="E71" t="inlineStr">
        <is>
          <t>MARIESTAD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31682-2019</t>
        </is>
      </c>
      <c r="B72" s="1" t="n">
        <v>43642</v>
      </c>
      <c r="C72" s="1" t="n">
        <v>45181</v>
      </c>
      <c r="D72" t="inlineStr">
        <is>
          <t>VÄSTRA GÖTALANDS LÄN</t>
        </is>
      </c>
      <c r="E72" t="inlineStr">
        <is>
          <t>MARIESTAD</t>
        </is>
      </c>
      <c r="F72" t="inlineStr">
        <is>
          <t>Kyrkan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32377-2019</t>
        </is>
      </c>
      <c r="B73" s="1" t="n">
        <v>43644</v>
      </c>
      <c r="C73" s="1" t="n">
        <v>45181</v>
      </c>
      <c r="D73" t="inlineStr">
        <is>
          <t>VÄSTRA GÖTALANDS LÄN</t>
        </is>
      </c>
      <c r="E73" t="inlineStr">
        <is>
          <t>MARIESTAD</t>
        </is>
      </c>
      <c r="G73" t="n">
        <v>3.2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32333-2019</t>
        </is>
      </c>
      <c r="B74" s="1" t="n">
        <v>43644</v>
      </c>
      <c r="C74" s="1" t="n">
        <v>45181</v>
      </c>
      <c r="D74" t="inlineStr">
        <is>
          <t>VÄSTRA GÖTALANDS LÄN</t>
        </is>
      </c>
      <c r="E74" t="inlineStr">
        <is>
          <t>MARIESTAD</t>
        </is>
      </c>
      <c r="G74" t="n">
        <v>2.7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32462-2019</t>
        </is>
      </c>
      <c r="B75" s="1" t="n">
        <v>43644</v>
      </c>
      <c r="C75" s="1" t="n">
        <v>45181</v>
      </c>
      <c r="D75" t="inlineStr">
        <is>
          <t>VÄSTRA GÖTALANDS LÄN</t>
        </is>
      </c>
      <c r="E75" t="inlineStr">
        <is>
          <t>MARIESTAD</t>
        </is>
      </c>
      <c r="G75" t="n">
        <v>6.3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32464-2019</t>
        </is>
      </c>
      <c r="B76" s="1" t="n">
        <v>43644</v>
      </c>
      <c r="C76" s="1" t="n">
        <v>45181</v>
      </c>
      <c r="D76" t="inlineStr">
        <is>
          <t>VÄSTRA GÖTALANDS LÄN</t>
        </is>
      </c>
      <c r="E76" t="inlineStr">
        <is>
          <t>MARIESTAD</t>
        </is>
      </c>
      <c r="G76" t="n">
        <v>9.699999999999999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32649-2019</t>
        </is>
      </c>
      <c r="B77" s="1" t="n">
        <v>43647</v>
      </c>
      <c r="C77" s="1" t="n">
        <v>45181</v>
      </c>
      <c r="D77" t="inlineStr">
        <is>
          <t>VÄSTRA GÖTALANDS LÄN</t>
        </is>
      </c>
      <c r="E77" t="inlineStr">
        <is>
          <t>MARIESTAD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32601-2019</t>
        </is>
      </c>
      <c r="B78" s="1" t="n">
        <v>43647</v>
      </c>
      <c r="C78" s="1" t="n">
        <v>45181</v>
      </c>
      <c r="D78" t="inlineStr">
        <is>
          <t>VÄSTRA GÖTALANDS LÄN</t>
        </is>
      </c>
      <c r="E78" t="inlineStr">
        <is>
          <t>MARIESTAD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33027-2019</t>
        </is>
      </c>
      <c r="B79" s="1" t="n">
        <v>43649</v>
      </c>
      <c r="C79" s="1" t="n">
        <v>45181</v>
      </c>
      <c r="D79" t="inlineStr">
        <is>
          <t>VÄSTRA GÖTALANDS LÄN</t>
        </is>
      </c>
      <c r="E79" t="inlineStr">
        <is>
          <t>MARIESTAD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33030-2019</t>
        </is>
      </c>
      <c r="B80" s="1" t="n">
        <v>43649</v>
      </c>
      <c r="C80" s="1" t="n">
        <v>45181</v>
      </c>
      <c r="D80" t="inlineStr">
        <is>
          <t>VÄSTRA GÖTALANDS LÄN</t>
        </is>
      </c>
      <c r="E80" t="inlineStr">
        <is>
          <t>MARIESTAD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33713-2019</t>
        </is>
      </c>
      <c r="B81" s="1" t="n">
        <v>43651</v>
      </c>
      <c r="C81" s="1" t="n">
        <v>45181</v>
      </c>
      <c r="D81" t="inlineStr">
        <is>
          <t>VÄSTRA GÖTALANDS LÄN</t>
        </is>
      </c>
      <c r="E81" t="inlineStr">
        <is>
          <t>MARIESTAD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33716-2019</t>
        </is>
      </c>
      <c r="B82" s="1" t="n">
        <v>43651</v>
      </c>
      <c r="C82" s="1" t="n">
        <v>45181</v>
      </c>
      <c r="D82" t="inlineStr">
        <is>
          <t>VÄSTRA GÖTALANDS LÄN</t>
        </is>
      </c>
      <c r="E82" t="inlineStr">
        <is>
          <t>MARIESTAD</t>
        </is>
      </c>
      <c r="G82" t="n">
        <v>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34342-2019</t>
        </is>
      </c>
      <c r="B83" s="1" t="n">
        <v>43656</v>
      </c>
      <c r="C83" s="1" t="n">
        <v>45181</v>
      </c>
      <c r="D83" t="inlineStr">
        <is>
          <t>VÄSTRA GÖTALANDS LÄN</t>
        </is>
      </c>
      <c r="E83" t="inlineStr">
        <is>
          <t>MARIESTAD</t>
        </is>
      </c>
      <c r="G83" t="n">
        <v>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36768-2019</t>
        </is>
      </c>
      <c r="B84" s="1" t="n">
        <v>43672</v>
      </c>
      <c r="C84" s="1" t="n">
        <v>45181</v>
      </c>
      <c r="D84" t="inlineStr">
        <is>
          <t>VÄSTRA GÖTALANDS LÄN</t>
        </is>
      </c>
      <c r="E84" t="inlineStr">
        <is>
          <t>MARIESTAD</t>
        </is>
      </c>
      <c r="F84" t="inlineStr">
        <is>
          <t>Kommuner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36762-2019</t>
        </is>
      </c>
      <c r="B85" s="1" t="n">
        <v>43672</v>
      </c>
      <c r="C85" s="1" t="n">
        <v>45181</v>
      </c>
      <c r="D85" t="inlineStr">
        <is>
          <t>VÄSTRA GÖTALANDS LÄN</t>
        </is>
      </c>
      <c r="E85" t="inlineStr">
        <is>
          <t>MARIESTAD</t>
        </is>
      </c>
      <c r="F85" t="inlineStr">
        <is>
          <t>Kommuner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36769-2019</t>
        </is>
      </c>
      <c r="B86" s="1" t="n">
        <v>43672</v>
      </c>
      <c r="C86" s="1" t="n">
        <v>45181</v>
      </c>
      <c r="D86" t="inlineStr">
        <is>
          <t>VÄSTRA GÖTALANDS LÄN</t>
        </is>
      </c>
      <c r="E86" t="inlineStr">
        <is>
          <t>MARIESTAD</t>
        </is>
      </c>
      <c r="F86" t="inlineStr">
        <is>
          <t>Kommuner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36764-2019</t>
        </is>
      </c>
      <c r="B87" s="1" t="n">
        <v>43672</v>
      </c>
      <c r="C87" s="1" t="n">
        <v>45181</v>
      </c>
      <c r="D87" t="inlineStr">
        <is>
          <t>VÄSTRA GÖTALANDS LÄN</t>
        </is>
      </c>
      <c r="E87" t="inlineStr">
        <is>
          <t>MARIESTAD</t>
        </is>
      </c>
      <c r="F87" t="inlineStr">
        <is>
          <t>Kommuner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37217-2019</t>
        </is>
      </c>
      <c r="B88" s="1" t="n">
        <v>43677</v>
      </c>
      <c r="C88" s="1" t="n">
        <v>45181</v>
      </c>
      <c r="D88" t="inlineStr">
        <is>
          <t>VÄSTRA GÖTALANDS LÄN</t>
        </is>
      </c>
      <c r="E88" t="inlineStr">
        <is>
          <t>MARIESTAD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37242-2019</t>
        </is>
      </c>
      <c r="B89" s="1" t="n">
        <v>43677</v>
      </c>
      <c r="C89" s="1" t="n">
        <v>45181</v>
      </c>
      <c r="D89" t="inlineStr">
        <is>
          <t>VÄSTRA GÖTALANDS LÄN</t>
        </is>
      </c>
      <c r="E89" t="inlineStr">
        <is>
          <t>MARIESTAD</t>
        </is>
      </c>
      <c r="F89" t="inlineStr">
        <is>
          <t>Sveaskog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37238-2019</t>
        </is>
      </c>
      <c r="B90" s="1" t="n">
        <v>43677</v>
      </c>
      <c r="C90" s="1" t="n">
        <v>45181</v>
      </c>
      <c r="D90" t="inlineStr">
        <is>
          <t>VÄSTRA GÖTALANDS LÄN</t>
        </is>
      </c>
      <c r="E90" t="inlineStr">
        <is>
          <t>MARIESTAD</t>
        </is>
      </c>
      <c r="F90" t="inlineStr">
        <is>
          <t>Sveaskog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37336-2019</t>
        </is>
      </c>
      <c r="B91" s="1" t="n">
        <v>43678</v>
      </c>
      <c r="C91" s="1" t="n">
        <v>45181</v>
      </c>
      <c r="D91" t="inlineStr">
        <is>
          <t>VÄSTRA GÖTALANDS LÄN</t>
        </is>
      </c>
      <c r="E91" t="inlineStr">
        <is>
          <t>MARIESTAD</t>
        </is>
      </c>
      <c r="G91" t="n">
        <v>4.5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39041-2019</t>
        </is>
      </c>
      <c r="B92" s="1" t="n">
        <v>43689</v>
      </c>
      <c r="C92" s="1" t="n">
        <v>45181</v>
      </c>
      <c r="D92" t="inlineStr">
        <is>
          <t>VÄSTRA GÖTALANDS LÄN</t>
        </is>
      </c>
      <c r="E92" t="inlineStr">
        <is>
          <t>MARIESTAD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43437-2019</t>
        </is>
      </c>
      <c r="B93" s="1" t="n">
        <v>43704</v>
      </c>
      <c r="C93" s="1" t="n">
        <v>45181</v>
      </c>
      <c r="D93" t="inlineStr">
        <is>
          <t>VÄSTRA GÖTALANDS LÄN</t>
        </is>
      </c>
      <c r="E93" t="inlineStr">
        <is>
          <t>MARIESTAD</t>
        </is>
      </c>
      <c r="G93" t="n">
        <v>5.8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43278-2019</t>
        </is>
      </c>
      <c r="B94" s="1" t="n">
        <v>43706</v>
      </c>
      <c r="C94" s="1" t="n">
        <v>45181</v>
      </c>
      <c r="D94" t="inlineStr">
        <is>
          <t>VÄSTRA GÖTALANDS LÄN</t>
        </is>
      </c>
      <c r="E94" t="inlineStr">
        <is>
          <t>MARIESTAD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43341-2019</t>
        </is>
      </c>
      <c r="B95" s="1" t="n">
        <v>43706</v>
      </c>
      <c r="C95" s="1" t="n">
        <v>45181</v>
      </c>
      <c r="D95" t="inlineStr">
        <is>
          <t>VÄSTRA GÖTALANDS LÄN</t>
        </is>
      </c>
      <c r="E95" t="inlineStr">
        <is>
          <t>MARIESTAD</t>
        </is>
      </c>
      <c r="F95" t="inlineStr">
        <is>
          <t>Kyrkan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  <c r="U95">
        <f>HYPERLINK("https://klasma.github.io/Logging_MARIESTAD/knärot/A 43341-2019.png")</f>
        <v/>
      </c>
      <c r="V95">
        <f>HYPERLINK("https://klasma.github.io/Logging_MARIESTAD/klagomål/A 43341-2019.docx")</f>
        <v/>
      </c>
      <c r="W95">
        <f>HYPERLINK("https://klasma.github.io/Logging_MARIESTAD/klagomålsmail/A 43341-2019.docx")</f>
        <v/>
      </c>
      <c r="X95">
        <f>HYPERLINK("https://klasma.github.io/Logging_MARIESTAD/tillsyn/A 43341-2019.docx")</f>
        <v/>
      </c>
      <c r="Y95">
        <f>HYPERLINK("https://klasma.github.io/Logging_MARIESTAD/tillsynsmail/A 43341-2019.docx")</f>
        <v/>
      </c>
    </row>
    <row r="96" ht="15" customHeight="1">
      <c r="A96" t="inlineStr">
        <is>
          <t>A 44748-2019</t>
        </is>
      </c>
      <c r="B96" s="1" t="n">
        <v>43712</v>
      </c>
      <c r="C96" s="1" t="n">
        <v>45181</v>
      </c>
      <c r="D96" t="inlineStr">
        <is>
          <t>VÄSTRA GÖTALANDS LÄN</t>
        </is>
      </c>
      <c r="E96" t="inlineStr">
        <is>
          <t>MARIESTAD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45177-2019</t>
        </is>
      </c>
      <c r="B97" s="1" t="n">
        <v>43713</v>
      </c>
      <c r="C97" s="1" t="n">
        <v>45181</v>
      </c>
      <c r="D97" t="inlineStr">
        <is>
          <t>VÄSTRA GÖTALANDS LÄN</t>
        </is>
      </c>
      <c r="E97" t="inlineStr">
        <is>
          <t>MARIESTAD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45710-2019</t>
        </is>
      </c>
      <c r="B98" s="1" t="n">
        <v>43717</v>
      </c>
      <c r="C98" s="1" t="n">
        <v>45181</v>
      </c>
      <c r="D98" t="inlineStr">
        <is>
          <t>VÄSTRA GÖTALANDS LÄN</t>
        </is>
      </c>
      <c r="E98" t="inlineStr">
        <is>
          <t>MARIESTAD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47231-2019</t>
        </is>
      </c>
      <c r="B99" s="1" t="n">
        <v>43721</v>
      </c>
      <c r="C99" s="1" t="n">
        <v>45181</v>
      </c>
      <c r="D99" t="inlineStr">
        <is>
          <t>VÄSTRA GÖTALANDS LÄN</t>
        </is>
      </c>
      <c r="E99" t="inlineStr">
        <is>
          <t>MARIESTAD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49176-2019</t>
        </is>
      </c>
      <c r="B100" s="1" t="n">
        <v>43727</v>
      </c>
      <c r="C100" s="1" t="n">
        <v>45181</v>
      </c>
      <c r="D100" t="inlineStr">
        <is>
          <t>VÄSTRA GÖTALANDS LÄN</t>
        </is>
      </c>
      <c r="E100" t="inlineStr">
        <is>
          <t>MARIESTAD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48870-2019</t>
        </is>
      </c>
      <c r="B101" s="1" t="n">
        <v>43728</v>
      </c>
      <c r="C101" s="1" t="n">
        <v>45181</v>
      </c>
      <c r="D101" t="inlineStr">
        <is>
          <t>VÄSTRA GÖTALANDS LÄN</t>
        </is>
      </c>
      <c r="E101" t="inlineStr">
        <is>
          <t>MARIESTAD</t>
        </is>
      </c>
      <c r="G101" t="n">
        <v>2.1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49544-2019</t>
        </is>
      </c>
      <c r="B102" s="1" t="n">
        <v>43732</v>
      </c>
      <c r="C102" s="1" t="n">
        <v>45181</v>
      </c>
      <c r="D102" t="inlineStr">
        <is>
          <t>VÄSTRA GÖTALANDS LÄN</t>
        </is>
      </c>
      <c r="E102" t="inlineStr">
        <is>
          <t>MARIESTAD</t>
        </is>
      </c>
      <c r="F102" t="inlineStr">
        <is>
          <t>Kyrkan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51063-2019</t>
        </is>
      </c>
      <c r="B103" s="1" t="n">
        <v>43739</v>
      </c>
      <c r="C103" s="1" t="n">
        <v>45181</v>
      </c>
      <c r="D103" t="inlineStr">
        <is>
          <t>VÄSTRA GÖTALANDS LÄN</t>
        </is>
      </c>
      <c r="E103" t="inlineStr">
        <is>
          <t>MARIESTAD</t>
        </is>
      </c>
      <c r="G103" t="n">
        <v>11.3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51462-2019</t>
        </is>
      </c>
      <c r="B104" s="1" t="n">
        <v>43740</v>
      </c>
      <c r="C104" s="1" t="n">
        <v>45181</v>
      </c>
      <c r="D104" t="inlineStr">
        <is>
          <t>VÄSTRA GÖTALANDS LÄN</t>
        </is>
      </c>
      <c r="E104" t="inlineStr">
        <is>
          <t>MARIESTAD</t>
        </is>
      </c>
      <c r="F104" t="inlineStr">
        <is>
          <t>Kommuner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51477-2019</t>
        </is>
      </c>
      <c r="B105" s="1" t="n">
        <v>43740</v>
      </c>
      <c r="C105" s="1" t="n">
        <v>45181</v>
      </c>
      <c r="D105" t="inlineStr">
        <is>
          <t>VÄSTRA GÖTALANDS LÄN</t>
        </is>
      </c>
      <c r="E105" t="inlineStr">
        <is>
          <t>MARIESTAD</t>
        </is>
      </c>
      <c r="F105" t="inlineStr">
        <is>
          <t>Kommuner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51418-2019</t>
        </is>
      </c>
      <c r="B106" s="1" t="n">
        <v>43740</v>
      </c>
      <c r="C106" s="1" t="n">
        <v>45181</v>
      </c>
      <c r="D106" t="inlineStr">
        <is>
          <t>VÄSTRA GÖTALANDS LÄN</t>
        </is>
      </c>
      <c r="E106" t="inlineStr">
        <is>
          <t>MARIESTAD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51472-2019</t>
        </is>
      </c>
      <c r="B107" s="1" t="n">
        <v>43740</v>
      </c>
      <c r="C107" s="1" t="n">
        <v>45181</v>
      </c>
      <c r="D107" t="inlineStr">
        <is>
          <t>VÄSTRA GÖTALANDS LÄN</t>
        </is>
      </c>
      <c r="E107" t="inlineStr">
        <is>
          <t>MARIESTAD</t>
        </is>
      </c>
      <c r="F107" t="inlineStr">
        <is>
          <t>Kommuner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51920-2019</t>
        </is>
      </c>
      <c r="B108" s="1" t="n">
        <v>43741</v>
      </c>
      <c r="C108" s="1" t="n">
        <v>45181</v>
      </c>
      <c r="D108" t="inlineStr">
        <is>
          <t>VÄSTRA GÖTALANDS LÄN</t>
        </is>
      </c>
      <c r="E108" t="inlineStr">
        <is>
          <t>MARIESTAD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51919-2019</t>
        </is>
      </c>
      <c r="B109" s="1" t="n">
        <v>43741</v>
      </c>
      <c r="C109" s="1" t="n">
        <v>45181</v>
      </c>
      <c r="D109" t="inlineStr">
        <is>
          <t>VÄSTRA GÖTALANDS LÄN</t>
        </is>
      </c>
      <c r="E109" t="inlineStr">
        <is>
          <t>MARIESTAD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58211-2019</t>
        </is>
      </c>
      <c r="B110" s="1" t="n">
        <v>43770</v>
      </c>
      <c r="C110" s="1" t="n">
        <v>45181</v>
      </c>
      <c r="D110" t="inlineStr">
        <is>
          <t>VÄSTRA GÖTALANDS LÄN</t>
        </is>
      </c>
      <c r="E110" t="inlineStr">
        <is>
          <t>MARIESTAD</t>
        </is>
      </c>
      <c r="G110" t="n">
        <v>11.6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58207-2019</t>
        </is>
      </c>
      <c r="B111" s="1" t="n">
        <v>43770</v>
      </c>
      <c r="C111" s="1" t="n">
        <v>45181</v>
      </c>
      <c r="D111" t="inlineStr">
        <is>
          <t>VÄSTRA GÖTALANDS LÄN</t>
        </is>
      </c>
      <c r="E111" t="inlineStr">
        <is>
          <t>MARIESTAD</t>
        </is>
      </c>
      <c r="G111" t="n">
        <v>14.6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58223-2019</t>
        </is>
      </c>
      <c r="B112" s="1" t="n">
        <v>43770</v>
      </c>
      <c r="C112" s="1" t="n">
        <v>45181</v>
      </c>
      <c r="D112" t="inlineStr">
        <is>
          <t>VÄSTRA GÖTALANDS LÄN</t>
        </is>
      </c>
      <c r="E112" t="inlineStr">
        <is>
          <t>MARIESTAD</t>
        </is>
      </c>
      <c r="G112" t="n">
        <v>21.2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59802-2019</t>
        </is>
      </c>
      <c r="B113" s="1" t="n">
        <v>43777</v>
      </c>
      <c r="C113" s="1" t="n">
        <v>45181</v>
      </c>
      <c r="D113" t="inlineStr">
        <is>
          <t>VÄSTRA GÖTALANDS LÄN</t>
        </is>
      </c>
      <c r="E113" t="inlineStr">
        <is>
          <t>MARIESTAD</t>
        </is>
      </c>
      <c r="F113" t="inlineStr">
        <is>
          <t>Kyrkan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63598-2019</t>
        </is>
      </c>
      <c r="B114" s="1" t="n">
        <v>43789</v>
      </c>
      <c r="C114" s="1" t="n">
        <v>45181</v>
      </c>
      <c r="D114" t="inlineStr">
        <is>
          <t>VÄSTRA GÖTALANDS LÄN</t>
        </is>
      </c>
      <c r="E114" t="inlineStr">
        <is>
          <t>MARIESTAD</t>
        </is>
      </c>
      <c r="G114" t="n">
        <v>5.3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63694-2019</t>
        </is>
      </c>
      <c r="B115" s="1" t="n">
        <v>43789</v>
      </c>
      <c r="C115" s="1" t="n">
        <v>45181</v>
      </c>
      <c r="D115" t="inlineStr">
        <is>
          <t>VÄSTRA GÖTALANDS LÄN</t>
        </is>
      </c>
      <c r="E115" t="inlineStr">
        <is>
          <t>MARIESTAD</t>
        </is>
      </c>
      <c r="G115" t="n">
        <v>4.9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63818-2019</t>
        </is>
      </c>
      <c r="B116" s="1" t="n">
        <v>43795</v>
      </c>
      <c r="C116" s="1" t="n">
        <v>45181</v>
      </c>
      <c r="D116" t="inlineStr">
        <is>
          <t>VÄSTRA GÖTALANDS LÄN</t>
        </is>
      </c>
      <c r="E116" t="inlineStr">
        <is>
          <t>MARIESTAD</t>
        </is>
      </c>
      <c r="G116" t="n">
        <v>3.4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65115-2019</t>
        </is>
      </c>
      <c r="B117" s="1" t="n">
        <v>43802</v>
      </c>
      <c r="C117" s="1" t="n">
        <v>45181</v>
      </c>
      <c r="D117" t="inlineStr">
        <is>
          <t>VÄSTRA GÖTALANDS LÄN</t>
        </is>
      </c>
      <c r="E117" t="inlineStr">
        <is>
          <t>MARIESTAD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1029-2020</t>
        </is>
      </c>
      <c r="B118" s="1" t="n">
        <v>43839</v>
      </c>
      <c r="C118" s="1" t="n">
        <v>45181</v>
      </c>
      <c r="D118" t="inlineStr">
        <is>
          <t>VÄSTRA GÖTALANDS LÄN</t>
        </is>
      </c>
      <c r="E118" t="inlineStr">
        <is>
          <t>MARIESTAD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881-2020</t>
        </is>
      </c>
      <c r="B119" s="1" t="n">
        <v>43839</v>
      </c>
      <c r="C119" s="1" t="n">
        <v>45181</v>
      </c>
      <c r="D119" t="inlineStr">
        <is>
          <t>VÄSTRA GÖTALANDS LÄN</t>
        </is>
      </c>
      <c r="E119" t="inlineStr">
        <is>
          <t>MARIESTAD</t>
        </is>
      </c>
      <c r="G119" t="n">
        <v>3.2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865-2020</t>
        </is>
      </c>
      <c r="B120" s="1" t="n">
        <v>43839</v>
      </c>
      <c r="C120" s="1" t="n">
        <v>45181</v>
      </c>
      <c r="D120" t="inlineStr">
        <is>
          <t>VÄSTRA GÖTALANDS LÄN</t>
        </is>
      </c>
      <c r="E120" t="inlineStr">
        <is>
          <t>MARIESTAD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2249-2020</t>
        </is>
      </c>
      <c r="B121" s="1" t="n">
        <v>43846</v>
      </c>
      <c r="C121" s="1" t="n">
        <v>45181</v>
      </c>
      <c r="D121" t="inlineStr">
        <is>
          <t>VÄSTRA GÖTALANDS LÄN</t>
        </is>
      </c>
      <c r="E121" t="inlineStr">
        <is>
          <t>MARIESTAD</t>
        </is>
      </c>
      <c r="G121" t="n">
        <v>5.1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2242-2020</t>
        </is>
      </c>
      <c r="B122" s="1" t="n">
        <v>43846</v>
      </c>
      <c r="C122" s="1" t="n">
        <v>45181</v>
      </c>
      <c r="D122" t="inlineStr">
        <is>
          <t>VÄSTRA GÖTALANDS LÄN</t>
        </is>
      </c>
      <c r="E122" t="inlineStr">
        <is>
          <t>MARIESTAD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2252-2020</t>
        </is>
      </c>
      <c r="B123" s="1" t="n">
        <v>43846</v>
      </c>
      <c r="C123" s="1" t="n">
        <v>45181</v>
      </c>
      <c r="D123" t="inlineStr">
        <is>
          <t>VÄSTRA GÖTALANDS LÄN</t>
        </is>
      </c>
      <c r="E123" t="inlineStr">
        <is>
          <t>MARIESTAD</t>
        </is>
      </c>
      <c r="G123" t="n">
        <v>6.8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2322-2020</t>
        </is>
      </c>
      <c r="B124" s="1" t="n">
        <v>43846</v>
      </c>
      <c r="C124" s="1" t="n">
        <v>45181</v>
      </c>
      <c r="D124" t="inlineStr">
        <is>
          <t>VÄSTRA GÖTALANDS LÄN</t>
        </is>
      </c>
      <c r="E124" t="inlineStr">
        <is>
          <t>MARIESTAD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3275-2020</t>
        </is>
      </c>
      <c r="B125" s="1" t="n">
        <v>43852</v>
      </c>
      <c r="C125" s="1" t="n">
        <v>45181</v>
      </c>
      <c r="D125" t="inlineStr">
        <is>
          <t>VÄSTRA GÖTALANDS LÄN</t>
        </is>
      </c>
      <c r="E125" t="inlineStr">
        <is>
          <t>MARIESTAD</t>
        </is>
      </c>
      <c r="F125" t="inlineStr">
        <is>
          <t>Sveaskog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3823-2020</t>
        </is>
      </c>
      <c r="B126" s="1" t="n">
        <v>43854</v>
      </c>
      <c r="C126" s="1" t="n">
        <v>45181</v>
      </c>
      <c r="D126" t="inlineStr">
        <is>
          <t>VÄSTRA GÖTALANDS LÄN</t>
        </is>
      </c>
      <c r="E126" t="inlineStr">
        <is>
          <t>MARIESTAD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5978-2020</t>
        </is>
      </c>
      <c r="B127" s="1" t="n">
        <v>43865</v>
      </c>
      <c r="C127" s="1" t="n">
        <v>45181</v>
      </c>
      <c r="D127" t="inlineStr">
        <is>
          <t>VÄSTRA GÖTALANDS LÄN</t>
        </is>
      </c>
      <c r="E127" t="inlineStr">
        <is>
          <t>MARIESTAD</t>
        </is>
      </c>
      <c r="F127" t="inlineStr">
        <is>
          <t>Sveaskog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6070-2020</t>
        </is>
      </c>
      <c r="B128" s="1" t="n">
        <v>43865</v>
      </c>
      <c r="C128" s="1" t="n">
        <v>45181</v>
      </c>
      <c r="D128" t="inlineStr">
        <is>
          <t>VÄSTRA GÖTALANDS LÄN</t>
        </is>
      </c>
      <c r="E128" t="inlineStr">
        <is>
          <t>MARIESTAD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6352-2020</t>
        </is>
      </c>
      <c r="B129" s="1" t="n">
        <v>43866</v>
      </c>
      <c r="C129" s="1" t="n">
        <v>45181</v>
      </c>
      <c r="D129" t="inlineStr">
        <is>
          <t>VÄSTRA GÖTALANDS LÄN</t>
        </is>
      </c>
      <c r="E129" t="inlineStr">
        <is>
          <t>MARIESTAD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6382-2020</t>
        </is>
      </c>
      <c r="B130" s="1" t="n">
        <v>43866</v>
      </c>
      <c r="C130" s="1" t="n">
        <v>45181</v>
      </c>
      <c r="D130" t="inlineStr">
        <is>
          <t>VÄSTRA GÖTALANDS LÄN</t>
        </is>
      </c>
      <c r="E130" t="inlineStr">
        <is>
          <t>MARIESTAD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7043-2020</t>
        </is>
      </c>
      <c r="B131" s="1" t="n">
        <v>43868</v>
      </c>
      <c r="C131" s="1" t="n">
        <v>45181</v>
      </c>
      <c r="D131" t="inlineStr">
        <is>
          <t>VÄSTRA GÖTALANDS LÄN</t>
        </is>
      </c>
      <c r="E131" t="inlineStr">
        <is>
          <t>MARIESTAD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7381-2020</t>
        </is>
      </c>
      <c r="B132" s="1" t="n">
        <v>43871</v>
      </c>
      <c r="C132" s="1" t="n">
        <v>45181</v>
      </c>
      <c r="D132" t="inlineStr">
        <is>
          <t>VÄSTRA GÖTALANDS LÄN</t>
        </is>
      </c>
      <c r="E132" t="inlineStr">
        <is>
          <t>MARIESTAD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7665-2020</t>
        </is>
      </c>
      <c r="B133" s="1" t="n">
        <v>43872</v>
      </c>
      <c r="C133" s="1" t="n">
        <v>45181</v>
      </c>
      <c r="D133" t="inlineStr">
        <is>
          <t>VÄSTRA GÖTALANDS LÄN</t>
        </is>
      </c>
      <c r="E133" t="inlineStr">
        <is>
          <t>MARIESTAD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12966-2020</t>
        </is>
      </c>
      <c r="B134" s="1" t="n">
        <v>43900</v>
      </c>
      <c r="C134" s="1" t="n">
        <v>45181</v>
      </c>
      <c r="D134" t="inlineStr">
        <is>
          <t>VÄSTRA GÖTALANDS LÄN</t>
        </is>
      </c>
      <c r="E134" t="inlineStr">
        <is>
          <t>MARIESTAD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13343-2020</t>
        </is>
      </c>
      <c r="B135" s="1" t="n">
        <v>43902</v>
      </c>
      <c r="C135" s="1" t="n">
        <v>45181</v>
      </c>
      <c r="D135" t="inlineStr">
        <is>
          <t>VÄSTRA GÖTALANDS LÄN</t>
        </is>
      </c>
      <c r="E135" t="inlineStr">
        <is>
          <t>MARIESTAD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13873-2020</t>
        </is>
      </c>
      <c r="B136" s="1" t="n">
        <v>43906</v>
      </c>
      <c r="C136" s="1" t="n">
        <v>45181</v>
      </c>
      <c r="D136" t="inlineStr">
        <is>
          <t>VÄSTRA GÖTALANDS LÄN</t>
        </is>
      </c>
      <c r="E136" t="inlineStr">
        <is>
          <t>MARIESTAD</t>
        </is>
      </c>
      <c r="F136" t="inlineStr">
        <is>
          <t>Sveaskog</t>
        </is>
      </c>
      <c r="G136" t="n">
        <v>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14412-2020</t>
        </is>
      </c>
      <c r="B137" s="1" t="n">
        <v>43908</v>
      </c>
      <c r="C137" s="1" t="n">
        <v>45181</v>
      </c>
      <c r="D137" t="inlineStr">
        <is>
          <t>VÄSTRA GÖTALANDS LÄN</t>
        </is>
      </c>
      <c r="E137" t="inlineStr">
        <is>
          <t>MARIESTAD</t>
        </is>
      </c>
      <c r="F137" t="inlineStr">
        <is>
          <t>Kyrkan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16551-2020</t>
        </is>
      </c>
      <c r="B138" s="1" t="n">
        <v>43909</v>
      </c>
      <c r="C138" s="1" t="n">
        <v>45181</v>
      </c>
      <c r="D138" t="inlineStr">
        <is>
          <t>VÄSTRA GÖTALANDS LÄN</t>
        </is>
      </c>
      <c r="E138" t="inlineStr">
        <is>
          <t>MARIESTAD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15621-2020</t>
        </is>
      </c>
      <c r="B139" s="1" t="n">
        <v>43914</v>
      </c>
      <c r="C139" s="1" t="n">
        <v>45181</v>
      </c>
      <c r="D139" t="inlineStr">
        <is>
          <t>VÄSTRA GÖTALANDS LÄN</t>
        </is>
      </c>
      <c r="E139" t="inlineStr">
        <is>
          <t>MARIESTAD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15623-2020</t>
        </is>
      </c>
      <c r="B140" s="1" t="n">
        <v>43914</v>
      </c>
      <c r="C140" s="1" t="n">
        <v>45181</v>
      </c>
      <c r="D140" t="inlineStr">
        <is>
          <t>VÄSTRA GÖTALANDS LÄN</t>
        </is>
      </c>
      <c r="E140" t="inlineStr">
        <is>
          <t>MARIESTAD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15614-2020</t>
        </is>
      </c>
      <c r="B141" s="1" t="n">
        <v>43914</v>
      </c>
      <c r="C141" s="1" t="n">
        <v>45181</v>
      </c>
      <c r="D141" t="inlineStr">
        <is>
          <t>VÄSTRA GÖTALANDS LÄN</t>
        </is>
      </c>
      <c r="E141" t="inlineStr">
        <is>
          <t>MARIESTAD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15619-2020</t>
        </is>
      </c>
      <c r="B142" s="1" t="n">
        <v>43914</v>
      </c>
      <c r="C142" s="1" t="n">
        <v>45181</v>
      </c>
      <c r="D142" t="inlineStr">
        <is>
          <t>VÄSTRA GÖTALANDS LÄN</t>
        </is>
      </c>
      <c r="E142" t="inlineStr">
        <is>
          <t>MARIESTAD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16626-2020</t>
        </is>
      </c>
      <c r="B143" s="1" t="n">
        <v>43920</v>
      </c>
      <c r="C143" s="1" t="n">
        <v>45181</v>
      </c>
      <c r="D143" t="inlineStr">
        <is>
          <t>VÄSTRA GÖTALANDS LÄN</t>
        </is>
      </c>
      <c r="E143" t="inlineStr">
        <is>
          <t>MARIESTAD</t>
        </is>
      </c>
      <c r="F143" t="inlineStr">
        <is>
          <t>Sveaskog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16837-2020</t>
        </is>
      </c>
      <c r="B144" s="1" t="n">
        <v>43921</v>
      </c>
      <c r="C144" s="1" t="n">
        <v>45181</v>
      </c>
      <c r="D144" t="inlineStr">
        <is>
          <t>VÄSTRA GÖTALANDS LÄN</t>
        </is>
      </c>
      <c r="E144" t="inlineStr">
        <is>
          <t>MARIESTAD</t>
        </is>
      </c>
      <c r="G144" t="n">
        <v>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18951-2020</t>
        </is>
      </c>
      <c r="B145" s="1" t="n">
        <v>43935</v>
      </c>
      <c r="C145" s="1" t="n">
        <v>45181</v>
      </c>
      <c r="D145" t="inlineStr">
        <is>
          <t>VÄSTRA GÖTALANDS LÄN</t>
        </is>
      </c>
      <c r="E145" t="inlineStr">
        <is>
          <t>MARIESTAD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19800-2020</t>
        </is>
      </c>
      <c r="B146" s="1" t="n">
        <v>43942</v>
      </c>
      <c r="C146" s="1" t="n">
        <v>45181</v>
      </c>
      <c r="D146" t="inlineStr">
        <is>
          <t>VÄSTRA GÖTALANDS LÄN</t>
        </is>
      </c>
      <c r="E146" t="inlineStr">
        <is>
          <t>MARIESTAD</t>
        </is>
      </c>
      <c r="F146" t="inlineStr">
        <is>
          <t>Sveaskog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21445-2020</t>
        </is>
      </c>
      <c r="B147" s="1" t="n">
        <v>43956</v>
      </c>
      <c r="C147" s="1" t="n">
        <v>45181</v>
      </c>
      <c r="D147" t="inlineStr">
        <is>
          <t>VÄSTRA GÖTALANDS LÄN</t>
        </is>
      </c>
      <c r="E147" t="inlineStr">
        <is>
          <t>MARIESTAD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22146-2020</t>
        </is>
      </c>
      <c r="B148" s="1" t="n">
        <v>43961</v>
      </c>
      <c r="C148" s="1" t="n">
        <v>45181</v>
      </c>
      <c r="D148" t="inlineStr">
        <is>
          <t>VÄSTRA GÖTALANDS LÄN</t>
        </is>
      </c>
      <c r="E148" t="inlineStr">
        <is>
          <t>MARIESTAD</t>
        </is>
      </c>
      <c r="G148" t="n">
        <v>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22744-2020</t>
        </is>
      </c>
      <c r="B149" s="1" t="n">
        <v>43964</v>
      </c>
      <c r="C149" s="1" t="n">
        <v>45181</v>
      </c>
      <c r="D149" t="inlineStr">
        <is>
          <t>VÄSTRA GÖTALANDS LÄN</t>
        </is>
      </c>
      <c r="E149" t="inlineStr">
        <is>
          <t>MARIESTAD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23139-2020</t>
        </is>
      </c>
      <c r="B150" s="1" t="n">
        <v>43966</v>
      </c>
      <c r="C150" s="1" t="n">
        <v>45181</v>
      </c>
      <c r="D150" t="inlineStr">
        <is>
          <t>VÄSTRA GÖTALANDS LÄN</t>
        </is>
      </c>
      <c r="E150" t="inlineStr">
        <is>
          <t>MARIESTAD</t>
        </is>
      </c>
      <c r="F150" t="inlineStr">
        <is>
          <t>Sveaskog</t>
        </is>
      </c>
      <c r="G150" t="n">
        <v>3.7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23739-2020</t>
        </is>
      </c>
      <c r="B151" s="1" t="n">
        <v>43970</v>
      </c>
      <c r="C151" s="1" t="n">
        <v>45181</v>
      </c>
      <c r="D151" t="inlineStr">
        <is>
          <t>VÄSTRA GÖTALANDS LÄN</t>
        </is>
      </c>
      <c r="E151" t="inlineStr">
        <is>
          <t>MARIESTAD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24111-2020</t>
        </is>
      </c>
      <c r="B152" s="1" t="n">
        <v>43973</v>
      </c>
      <c r="C152" s="1" t="n">
        <v>45181</v>
      </c>
      <c r="D152" t="inlineStr">
        <is>
          <t>VÄSTRA GÖTALANDS LÄN</t>
        </is>
      </c>
      <c r="E152" t="inlineStr">
        <is>
          <t>MARIESTAD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24768-2020</t>
        </is>
      </c>
      <c r="B153" s="1" t="n">
        <v>43978</v>
      </c>
      <c r="C153" s="1" t="n">
        <v>45181</v>
      </c>
      <c r="D153" t="inlineStr">
        <is>
          <t>VÄSTRA GÖTALANDS LÄN</t>
        </is>
      </c>
      <c r="E153" t="inlineStr">
        <is>
          <t>MARIESTAD</t>
        </is>
      </c>
      <c r="G153" t="n">
        <v>11.5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24895-2020</t>
        </is>
      </c>
      <c r="B154" s="1" t="n">
        <v>43979</v>
      </c>
      <c r="C154" s="1" t="n">
        <v>45181</v>
      </c>
      <c r="D154" t="inlineStr">
        <is>
          <t>VÄSTRA GÖTALANDS LÄN</t>
        </is>
      </c>
      <c r="E154" t="inlineStr">
        <is>
          <t>MARIESTAD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24938-2020</t>
        </is>
      </c>
      <c r="B155" s="1" t="n">
        <v>43979</v>
      </c>
      <c r="C155" s="1" t="n">
        <v>45181</v>
      </c>
      <c r="D155" t="inlineStr">
        <is>
          <t>VÄSTRA GÖTALANDS LÄN</t>
        </is>
      </c>
      <c r="E155" t="inlineStr">
        <is>
          <t>MARIESTAD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26481-2020</t>
        </is>
      </c>
      <c r="B156" s="1" t="n">
        <v>43987</v>
      </c>
      <c r="C156" s="1" t="n">
        <v>45181</v>
      </c>
      <c r="D156" t="inlineStr">
        <is>
          <t>VÄSTRA GÖTALANDS LÄN</t>
        </is>
      </c>
      <c r="E156" t="inlineStr">
        <is>
          <t>MARIESTAD</t>
        </is>
      </c>
      <c r="F156" t="inlineStr">
        <is>
          <t>Kommuner</t>
        </is>
      </c>
      <c r="G156" t="n">
        <v>2.5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27089-2020</t>
        </is>
      </c>
      <c r="B157" s="1" t="n">
        <v>43990</v>
      </c>
      <c r="C157" s="1" t="n">
        <v>45181</v>
      </c>
      <c r="D157" t="inlineStr">
        <is>
          <t>VÄSTRA GÖTALANDS LÄN</t>
        </is>
      </c>
      <c r="E157" t="inlineStr">
        <is>
          <t>MARIESTAD</t>
        </is>
      </c>
      <c r="G157" t="n">
        <v>0.2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27482-2020</t>
        </is>
      </c>
      <c r="B158" s="1" t="n">
        <v>43993</v>
      </c>
      <c r="C158" s="1" t="n">
        <v>45181</v>
      </c>
      <c r="D158" t="inlineStr">
        <is>
          <t>VÄSTRA GÖTALANDS LÄN</t>
        </is>
      </c>
      <c r="E158" t="inlineStr">
        <is>
          <t>MARIESTAD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28605-2020</t>
        </is>
      </c>
      <c r="B159" s="1" t="n">
        <v>43999</v>
      </c>
      <c r="C159" s="1" t="n">
        <v>45181</v>
      </c>
      <c r="D159" t="inlineStr">
        <is>
          <t>VÄSTRA GÖTALANDS LÄN</t>
        </is>
      </c>
      <c r="E159" t="inlineStr">
        <is>
          <t>MARIESTAD</t>
        </is>
      </c>
      <c r="G159" t="n">
        <v>2.5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28608-2020</t>
        </is>
      </c>
      <c r="B160" s="1" t="n">
        <v>43999</v>
      </c>
      <c r="C160" s="1" t="n">
        <v>45181</v>
      </c>
      <c r="D160" t="inlineStr">
        <is>
          <t>VÄSTRA GÖTALANDS LÄN</t>
        </is>
      </c>
      <c r="E160" t="inlineStr">
        <is>
          <t>MARIESTAD</t>
        </is>
      </c>
      <c r="G160" t="n">
        <v>8.4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32021-2020</t>
        </is>
      </c>
      <c r="B161" s="1" t="n">
        <v>44015</v>
      </c>
      <c r="C161" s="1" t="n">
        <v>45181</v>
      </c>
      <c r="D161" t="inlineStr">
        <is>
          <t>VÄSTRA GÖTALANDS LÄN</t>
        </is>
      </c>
      <c r="E161" t="inlineStr">
        <is>
          <t>MARIESTAD</t>
        </is>
      </c>
      <c r="G161" t="n">
        <v>3.5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33483-2020</t>
        </is>
      </c>
      <c r="B162" s="1" t="n">
        <v>44024</v>
      </c>
      <c r="C162" s="1" t="n">
        <v>45181</v>
      </c>
      <c r="D162" t="inlineStr">
        <is>
          <t>VÄSTRA GÖTALANDS LÄN</t>
        </is>
      </c>
      <c r="E162" t="inlineStr">
        <is>
          <t>MARIESTAD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34222-2020</t>
        </is>
      </c>
      <c r="B163" s="1" t="n">
        <v>44029</v>
      </c>
      <c r="C163" s="1" t="n">
        <v>45181</v>
      </c>
      <c r="D163" t="inlineStr">
        <is>
          <t>VÄSTRA GÖTALANDS LÄN</t>
        </is>
      </c>
      <c r="E163" t="inlineStr">
        <is>
          <t>MARIESTAD</t>
        </is>
      </c>
      <c r="F163" t="inlineStr">
        <is>
          <t>Sveaskog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35108-2020</t>
        </is>
      </c>
      <c r="B164" s="1" t="n">
        <v>44040</v>
      </c>
      <c r="C164" s="1" t="n">
        <v>45181</v>
      </c>
      <c r="D164" t="inlineStr">
        <is>
          <t>VÄSTRA GÖTALANDS LÄN</t>
        </is>
      </c>
      <c r="E164" t="inlineStr">
        <is>
          <t>MARIESTAD</t>
        </is>
      </c>
      <c r="G164" t="n">
        <v>4.5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36714-2020</t>
        </is>
      </c>
      <c r="B165" s="1" t="n">
        <v>44052</v>
      </c>
      <c r="C165" s="1" t="n">
        <v>45181</v>
      </c>
      <c r="D165" t="inlineStr">
        <is>
          <t>VÄSTRA GÖTALANDS LÄN</t>
        </is>
      </c>
      <c r="E165" t="inlineStr">
        <is>
          <t>MARIESTAD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37550-2020</t>
        </is>
      </c>
      <c r="B166" s="1" t="n">
        <v>44056</v>
      </c>
      <c r="C166" s="1" t="n">
        <v>45181</v>
      </c>
      <c r="D166" t="inlineStr">
        <is>
          <t>VÄSTRA GÖTALANDS LÄN</t>
        </is>
      </c>
      <c r="E166" t="inlineStr">
        <is>
          <t>MARIESTAD</t>
        </is>
      </c>
      <c r="F166" t="inlineStr">
        <is>
          <t>Sveaskog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39182-2020</t>
        </is>
      </c>
      <c r="B167" s="1" t="n">
        <v>44063</v>
      </c>
      <c r="C167" s="1" t="n">
        <v>45181</v>
      </c>
      <c r="D167" t="inlineStr">
        <is>
          <t>VÄSTRA GÖTALANDS LÄN</t>
        </is>
      </c>
      <c r="E167" t="inlineStr">
        <is>
          <t>MARIESTAD</t>
        </is>
      </c>
      <c r="F167" t="inlineStr">
        <is>
          <t>Sveaskog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39211-2020</t>
        </is>
      </c>
      <c r="B168" s="1" t="n">
        <v>44063</v>
      </c>
      <c r="C168" s="1" t="n">
        <v>45181</v>
      </c>
      <c r="D168" t="inlineStr">
        <is>
          <t>VÄSTRA GÖTALANDS LÄN</t>
        </is>
      </c>
      <c r="E168" t="inlineStr">
        <is>
          <t>MARIESTAD</t>
        </is>
      </c>
      <c r="G168" t="n">
        <v>6.4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39276-2020</t>
        </is>
      </c>
      <c r="B169" s="1" t="n">
        <v>44063</v>
      </c>
      <c r="C169" s="1" t="n">
        <v>45181</v>
      </c>
      <c r="D169" t="inlineStr">
        <is>
          <t>VÄSTRA GÖTALANDS LÄN</t>
        </is>
      </c>
      <c r="E169" t="inlineStr">
        <is>
          <t>MARIESTAD</t>
        </is>
      </c>
      <c r="G169" t="n">
        <v>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39179-2020</t>
        </is>
      </c>
      <c r="B170" s="1" t="n">
        <v>44063</v>
      </c>
      <c r="C170" s="1" t="n">
        <v>45181</v>
      </c>
      <c r="D170" t="inlineStr">
        <is>
          <t>VÄSTRA GÖTALANDS LÄN</t>
        </is>
      </c>
      <c r="E170" t="inlineStr">
        <is>
          <t>MARIESTAD</t>
        </is>
      </c>
      <c r="F170" t="inlineStr">
        <is>
          <t>Sveaskog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39457-2020</t>
        </is>
      </c>
      <c r="B171" s="1" t="n">
        <v>44064</v>
      </c>
      <c r="C171" s="1" t="n">
        <v>45181</v>
      </c>
      <c r="D171" t="inlineStr">
        <is>
          <t>VÄSTRA GÖTALANDS LÄN</t>
        </is>
      </c>
      <c r="E171" t="inlineStr">
        <is>
          <t>MARIESTAD</t>
        </is>
      </c>
      <c r="G171" t="n">
        <v>14.5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39722-2020</t>
        </is>
      </c>
      <c r="B172" s="1" t="n">
        <v>44067</v>
      </c>
      <c r="C172" s="1" t="n">
        <v>45181</v>
      </c>
      <c r="D172" t="inlineStr">
        <is>
          <t>VÄSTRA GÖTALANDS LÄN</t>
        </is>
      </c>
      <c r="E172" t="inlineStr">
        <is>
          <t>MARIESTAD</t>
        </is>
      </c>
      <c r="F172" t="inlineStr">
        <is>
          <t>Sveaskog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40232-2020</t>
        </is>
      </c>
      <c r="B173" s="1" t="n">
        <v>44068</v>
      </c>
      <c r="C173" s="1" t="n">
        <v>45181</v>
      </c>
      <c r="D173" t="inlineStr">
        <is>
          <t>VÄSTRA GÖTALANDS LÄN</t>
        </is>
      </c>
      <c r="E173" t="inlineStr">
        <is>
          <t>MARIESTAD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40236-2020</t>
        </is>
      </c>
      <c r="B174" s="1" t="n">
        <v>44068</v>
      </c>
      <c r="C174" s="1" t="n">
        <v>45181</v>
      </c>
      <c r="D174" t="inlineStr">
        <is>
          <t>VÄSTRA GÖTALANDS LÄN</t>
        </is>
      </c>
      <c r="E174" t="inlineStr">
        <is>
          <t>MARIESTAD</t>
        </is>
      </c>
      <c r="G174" t="n">
        <v>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43293-2020</t>
        </is>
      </c>
      <c r="B175" s="1" t="n">
        <v>44081</v>
      </c>
      <c r="C175" s="1" t="n">
        <v>45181</v>
      </c>
      <c r="D175" t="inlineStr">
        <is>
          <t>VÄSTRA GÖTALANDS LÄN</t>
        </is>
      </c>
      <c r="E175" t="inlineStr">
        <is>
          <t>MARIESTAD</t>
        </is>
      </c>
      <c r="G175" t="n">
        <v>10.2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45039-2020</t>
        </is>
      </c>
      <c r="B176" s="1" t="n">
        <v>44088</v>
      </c>
      <c r="C176" s="1" t="n">
        <v>45181</v>
      </c>
      <c r="D176" t="inlineStr">
        <is>
          <t>VÄSTRA GÖTALANDS LÄN</t>
        </is>
      </c>
      <c r="E176" t="inlineStr">
        <is>
          <t>MARIESTAD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45072-2020</t>
        </is>
      </c>
      <c r="B177" s="1" t="n">
        <v>44088</v>
      </c>
      <c r="C177" s="1" t="n">
        <v>45181</v>
      </c>
      <c r="D177" t="inlineStr">
        <is>
          <t>VÄSTRA GÖTALANDS LÄN</t>
        </is>
      </c>
      <c r="E177" t="inlineStr">
        <is>
          <t>MARIESTAD</t>
        </is>
      </c>
      <c r="G177" t="n">
        <v>5.7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45679-2020</t>
        </is>
      </c>
      <c r="B178" s="1" t="n">
        <v>44090</v>
      </c>
      <c r="C178" s="1" t="n">
        <v>45181</v>
      </c>
      <c r="D178" t="inlineStr">
        <is>
          <t>VÄSTRA GÖTALANDS LÄN</t>
        </is>
      </c>
      <c r="E178" t="inlineStr">
        <is>
          <t>MARIESTAD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46932-2020</t>
        </is>
      </c>
      <c r="B179" s="1" t="n">
        <v>44096</v>
      </c>
      <c r="C179" s="1" t="n">
        <v>45181</v>
      </c>
      <c r="D179" t="inlineStr">
        <is>
          <t>VÄSTRA GÖTALANDS LÄN</t>
        </is>
      </c>
      <c r="E179" t="inlineStr">
        <is>
          <t>MARIESTAD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50024-2020</t>
        </is>
      </c>
      <c r="B180" s="1" t="n">
        <v>44104</v>
      </c>
      <c r="C180" s="1" t="n">
        <v>45181</v>
      </c>
      <c r="D180" t="inlineStr">
        <is>
          <t>VÄSTRA GÖTALANDS LÄN</t>
        </is>
      </c>
      <c r="E180" t="inlineStr">
        <is>
          <t>MARIESTAD</t>
        </is>
      </c>
      <c r="G180" t="n">
        <v>2.8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49237-2020</t>
        </is>
      </c>
      <c r="B181" s="1" t="n">
        <v>44105</v>
      </c>
      <c r="C181" s="1" t="n">
        <v>45181</v>
      </c>
      <c r="D181" t="inlineStr">
        <is>
          <t>VÄSTRA GÖTALANDS LÄN</t>
        </is>
      </c>
      <c r="E181" t="inlineStr">
        <is>
          <t>MARIESTAD</t>
        </is>
      </c>
      <c r="F181" t="inlineStr">
        <is>
          <t>Kyrkan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49706-2020</t>
        </is>
      </c>
      <c r="B182" s="1" t="n">
        <v>44106</v>
      </c>
      <c r="C182" s="1" t="n">
        <v>45181</v>
      </c>
      <c r="D182" t="inlineStr">
        <is>
          <t>VÄSTRA GÖTALANDS LÄN</t>
        </is>
      </c>
      <c r="E182" t="inlineStr">
        <is>
          <t>MARIESTAD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51143-2020</t>
        </is>
      </c>
      <c r="B183" s="1" t="n">
        <v>44106</v>
      </c>
      <c r="C183" s="1" t="n">
        <v>45181</v>
      </c>
      <c r="D183" t="inlineStr">
        <is>
          <t>VÄSTRA GÖTALANDS LÄN</t>
        </is>
      </c>
      <c r="E183" t="inlineStr">
        <is>
          <t>MARIESTAD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51150-2020</t>
        </is>
      </c>
      <c r="B184" s="1" t="n">
        <v>44106</v>
      </c>
      <c r="C184" s="1" t="n">
        <v>45181</v>
      </c>
      <c r="D184" t="inlineStr">
        <is>
          <t>VÄSTRA GÖTALANDS LÄN</t>
        </is>
      </c>
      <c r="E184" t="inlineStr">
        <is>
          <t>MARIESTAD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49646-2020</t>
        </is>
      </c>
      <c r="B185" s="1" t="n">
        <v>44106</v>
      </c>
      <c r="C185" s="1" t="n">
        <v>45181</v>
      </c>
      <c r="D185" t="inlineStr">
        <is>
          <t>VÄSTRA GÖTALANDS LÄN</t>
        </is>
      </c>
      <c r="E185" t="inlineStr">
        <is>
          <t>MARIESTAD</t>
        </is>
      </c>
      <c r="F185" t="inlineStr">
        <is>
          <t>Sveaskog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51266-2020</t>
        </is>
      </c>
      <c r="B186" s="1" t="n">
        <v>44106</v>
      </c>
      <c r="C186" s="1" t="n">
        <v>45181</v>
      </c>
      <c r="D186" t="inlineStr">
        <is>
          <t>VÄSTRA GÖTALANDS LÄN</t>
        </is>
      </c>
      <c r="E186" t="inlineStr">
        <is>
          <t>MARIESTAD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49644-2020</t>
        </is>
      </c>
      <c r="B187" s="1" t="n">
        <v>44106</v>
      </c>
      <c r="C187" s="1" t="n">
        <v>45181</v>
      </c>
      <c r="D187" t="inlineStr">
        <is>
          <t>VÄSTRA GÖTALANDS LÄN</t>
        </is>
      </c>
      <c r="E187" t="inlineStr">
        <is>
          <t>MARIESTAD</t>
        </is>
      </c>
      <c r="F187" t="inlineStr">
        <is>
          <t>Sveaskog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51026-2020</t>
        </is>
      </c>
      <c r="B188" s="1" t="n">
        <v>44112</v>
      </c>
      <c r="C188" s="1" t="n">
        <v>45181</v>
      </c>
      <c r="D188" t="inlineStr">
        <is>
          <t>VÄSTRA GÖTALANDS LÄN</t>
        </is>
      </c>
      <c r="E188" t="inlineStr">
        <is>
          <t>MARIESTAD</t>
        </is>
      </c>
      <c r="F188" t="inlineStr">
        <is>
          <t>Sveaskog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53574-2020</t>
        </is>
      </c>
      <c r="B189" s="1" t="n">
        <v>44124</v>
      </c>
      <c r="C189" s="1" t="n">
        <v>45181</v>
      </c>
      <c r="D189" t="inlineStr">
        <is>
          <t>VÄSTRA GÖTALANDS LÄN</t>
        </is>
      </c>
      <c r="E189" t="inlineStr">
        <is>
          <t>MARIESTAD</t>
        </is>
      </c>
      <c r="G189" t="n">
        <v>2.4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54599-2020</t>
        </is>
      </c>
      <c r="B190" s="1" t="n">
        <v>44127</v>
      </c>
      <c r="C190" s="1" t="n">
        <v>45181</v>
      </c>
      <c r="D190" t="inlineStr">
        <is>
          <t>VÄSTRA GÖTALANDS LÄN</t>
        </is>
      </c>
      <c r="E190" t="inlineStr">
        <is>
          <t>MARIESTAD</t>
        </is>
      </c>
      <c r="F190" t="inlineStr">
        <is>
          <t>Sveaskog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55202-2020</t>
        </is>
      </c>
      <c r="B191" s="1" t="n">
        <v>44130</v>
      </c>
      <c r="C191" s="1" t="n">
        <v>45181</v>
      </c>
      <c r="D191" t="inlineStr">
        <is>
          <t>VÄSTRA GÖTALANDS LÄN</t>
        </is>
      </c>
      <c r="E191" t="inlineStr">
        <is>
          <t>MARIESTAD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57614-2020</t>
        </is>
      </c>
      <c r="B192" s="1" t="n">
        <v>44139</v>
      </c>
      <c r="C192" s="1" t="n">
        <v>45181</v>
      </c>
      <c r="D192" t="inlineStr">
        <is>
          <t>VÄSTRA GÖTALANDS LÄN</t>
        </is>
      </c>
      <c r="E192" t="inlineStr">
        <is>
          <t>MARIESTAD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57099-2020</t>
        </is>
      </c>
      <c r="B193" s="1" t="n">
        <v>44139</v>
      </c>
      <c r="C193" s="1" t="n">
        <v>45181</v>
      </c>
      <c r="D193" t="inlineStr">
        <is>
          <t>VÄSTRA GÖTALANDS LÄN</t>
        </is>
      </c>
      <c r="E193" t="inlineStr">
        <is>
          <t>MARIESTAD</t>
        </is>
      </c>
      <c r="F193" t="inlineStr">
        <is>
          <t>Sveaskog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57618-2020</t>
        </is>
      </c>
      <c r="B194" s="1" t="n">
        <v>44139</v>
      </c>
      <c r="C194" s="1" t="n">
        <v>45181</v>
      </c>
      <c r="D194" t="inlineStr">
        <is>
          <t>VÄSTRA GÖTALANDS LÄN</t>
        </is>
      </c>
      <c r="E194" t="inlineStr">
        <is>
          <t>MARIESTAD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60189-2020</t>
        </is>
      </c>
      <c r="B195" s="1" t="n">
        <v>44152</v>
      </c>
      <c r="C195" s="1" t="n">
        <v>45181</v>
      </c>
      <c r="D195" t="inlineStr">
        <is>
          <t>VÄSTRA GÖTALANDS LÄN</t>
        </is>
      </c>
      <c r="E195" t="inlineStr">
        <is>
          <t>MARIESTAD</t>
        </is>
      </c>
      <c r="G195" t="n">
        <v>4.3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60173-2020</t>
        </is>
      </c>
      <c r="B196" s="1" t="n">
        <v>44152</v>
      </c>
      <c r="C196" s="1" t="n">
        <v>45181</v>
      </c>
      <c r="D196" t="inlineStr">
        <is>
          <t>VÄSTRA GÖTALANDS LÄN</t>
        </is>
      </c>
      <c r="E196" t="inlineStr">
        <is>
          <t>MARIESTAD</t>
        </is>
      </c>
      <c r="G196" t="n">
        <v>9.4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62950-2020</t>
        </is>
      </c>
      <c r="B197" s="1" t="n">
        <v>44161</v>
      </c>
      <c r="C197" s="1" t="n">
        <v>45181</v>
      </c>
      <c r="D197" t="inlineStr">
        <is>
          <t>VÄSTRA GÖTALANDS LÄN</t>
        </is>
      </c>
      <c r="E197" t="inlineStr">
        <is>
          <t>MARIESTAD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63891-2020</t>
        </is>
      </c>
      <c r="B198" s="1" t="n">
        <v>44165</v>
      </c>
      <c r="C198" s="1" t="n">
        <v>45181</v>
      </c>
      <c r="D198" t="inlineStr">
        <is>
          <t>VÄSTRA GÖTALANDS LÄN</t>
        </is>
      </c>
      <c r="E198" t="inlineStr">
        <is>
          <t>MARIESTAD</t>
        </is>
      </c>
      <c r="G198" t="n">
        <v>4.7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63895-2020</t>
        </is>
      </c>
      <c r="B199" s="1" t="n">
        <v>44165</v>
      </c>
      <c r="C199" s="1" t="n">
        <v>45181</v>
      </c>
      <c r="D199" t="inlineStr">
        <is>
          <t>VÄSTRA GÖTALANDS LÄN</t>
        </is>
      </c>
      <c r="E199" t="inlineStr">
        <is>
          <t>MARIESTAD</t>
        </is>
      </c>
      <c r="G199" t="n">
        <v>2.1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64037-2020</t>
        </is>
      </c>
      <c r="B200" s="1" t="n">
        <v>44165</v>
      </c>
      <c r="C200" s="1" t="n">
        <v>45181</v>
      </c>
      <c r="D200" t="inlineStr">
        <is>
          <t>VÄSTRA GÖTALANDS LÄN</t>
        </is>
      </c>
      <c r="E200" t="inlineStr">
        <is>
          <t>MARIESTAD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63406-2020</t>
        </is>
      </c>
      <c r="B201" s="1" t="n">
        <v>44165</v>
      </c>
      <c r="C201" s="1" t="n">
        <v>45181</v>
      </c>
      <c r="D201" t="inlineStr">
        <is>
          <t>VÄSTRA GÖTALANDS LÄN</t>
        </is>
      </c>
      <c r="E201" t="inlineStr">
        <is>
          <t>MARIESTAD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63967-2020</t>
        </is>
      </c>
      <c r="B202" s="1" t="n">
        <v>44167</v>
      </c>
      <c r="C202" s="1" t="n">
        <v>45181</v>
      </c>
      <c r="D202" t="inlineStr">
        <is>
          <t>VÄSTRA GÖTALANDS LÄN</t>
        </is>
      </c>
      <c r="E202" t="inlineStr">
        <is>
          <t>MARIESTAD</t>
        </is>
      </c>
      <c r="G202" t="n">
        <v>2.3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64039-2020</t>
        </is>
      </c>
      <c r="B203" s="1" t="n">
        <v>44167</v>
      </c>
      <c r="C203" s="1" t="n">
        <v>45181</v>
      </c>
      <c r="D203" t="inlineStr">
        <is>
          <t>VÄSTRA GÖTALANDS LÄN</t>
        </is>
      </c>
      <c r="E203" t="inlineStr">
        <is>
          <t>MARIESTAD</t>
        </is>
      </c>
      <c r="G203" t="n">
        <v>3.4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66864-2020</t>
        </is>
      </c>
      <c r="B204" s="1" t="n">
        <v>44180</v>
      </c>
      <c r="C204" s="1" t="n">
        <v>45181</v>
      </c>
      <c r="D204" t="inlineStr">
        <is>
          <t>VÄSTRA GÖTALANDS LÄN</t>
        </is>
      </c>
      <c r="E204" t="inlineStr">
        <is>
          <t>MARIESTAD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68630-2020</t>
        </is>
      </c>
      <c r="B205" s="1" t="n">
        <v>44186</v>
      </c>
      <c r="C205" s="1" t="n">
        <v>45181</v>
      </c>
      <c r="D205" t="inlineStr">
        <is>
          <t>VÄSTRA GÖTALANDS LÄN</t>
        </is>
      </c>
      <c r="E205" t="inlineStr">
        <is>
          <t>MARIESTAD</t>
        </is>
      </c>
      <c r="G205" t="n">
        <v>6.5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69296-2020</t>
        </is>
      </c>
      <c r="B206" s="1" t="n">
        <v>44193</v>
      </c>
      <c r="C206" s="1" t="n">
        <v>45181</v>
      </c>
      <c r="D206" t="inlineStr">
        <is>
          <t>VÄSTRA GÖTALANDS LÄN</t>
        </is>
      </c>
      <c r="E206" t="inlineStr">
        <is>
          <t>MARIESTAD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1795-2021</t>
        </is>
      </c>
      <c r="B207" s="1" t="n">
        <v>44210</v>
      </c>
      <c r="C207" s="1" t="n">
        <v>45181</v>
      </c>
      <c r="D207" t="inlineStr">
        <is>
          <t>VÄSTRA GÖTALANDS LÄN</t>
        </is>
      </c>
      <c r="E207" t="inlineStr">
        <is>
          <t>MARIESTAD</t>
        </is>
      </c>
      <c r="F207" t="inlineStr">
        <is>
          <t>Sveaskog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4147-2021</t>
        </is>
      </c>
      <c r="B208" s="1" t="n">
        <v>44221</v>
      </c>
      <c r="C208" s="1" t="n">
        <v>45181</v>
      </c>
      <c r="D208" t="inlineStr">
        <is>
          <t>VÄSTRA GÖTALANDS LÄN</t>
        </is>
      </c>
      <c r="E208" t="inlineStr">
        <is>
          <t>MARIESTAD</t>
        </is>
      </c>
      <c r="G208" t="n">
        <v>45.2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5152-2021</t>
        </is>
      </c>
      <c r="B209" s="1" t="n">
        <v>44228</v>
      </c>
      <c r="C209" s="1" t="n">
        <v>45181</v>
      </c>
      <c r="D209" t="inlineStr">
        <is>
          <t>VÄSTRA GÖTALANDS LÄN</t>
        </is>
      </c>
      <c r="E209" t="inlineStr">
        <is>
          <t>MARIESTAD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7288-2021</t>
        </is>
      </c>
      <c r="B210" s="1" t="n">
        <v>44238</v>
      </c>
      <c r="C210" s="1" t="n">
        <v>45181</v>
      </c>
      <c r="D210" t="inlineStr">
        <is>
          <t>VÄSTRA GÖTALANDS LÄN</t>
        </is>
      </c>
      <c r="E210" t="inlineStr">
        <is>
          <t>MARIESTAD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8004-2021</t>
        </is>
      </c>
      <c r="B211" s="1" t="n">
        <v>44243</v>
      </c>
      <c r="C211" s="1" t="n">
        <v>45181</v>
      </c>
      <c r="D211" t="inlineStr">
        <is>
          <t>VÄSTRA GÖTALANDS LÄN</t>
        </is>
      </c>
      <c r="E211" t="inlineStr">
        <is>
          <t>MARIESTAD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10129-2021</t>
        </is>
      </c>
      <c r="B212" s="1" t="n">
        <v>44256</v>
      </c>
      <c r="C212" s="1" t="n">
        <v>45181</v>
      </c>
      <c r="D212" t="inlineStr">
        <is>
          <t>VÄSTRA GÖTALANDS LÄN</t>
        </is>
      </c>
      <c r="E212" t="inlineStr">
        <is>
          <t>MARIESTAD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10901-2021</t>
        </is>
      </c>
      <c r="B213" s="1" t="n">
        <v>44259</v>
      </c>
      <c r="C213" s="1" t="n">
        <v>45181</v>
      </c>
      <c r="D213" t="inlineStr">
        <is>
          <t>VÄSTRA GÖTALANDS LÄN</t>
        </is>
      </c>
      <c r="E213" t="inlineStr">
        <is>
          <t>MARIESTAD</t>
        </is>
      </c>
      <c r="G213" t="n">
        <v>4.7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11023-2021</t>
        </is>
      </c>
      <c r="B214" s="1" t="n">
        <v>44260</v>
      </c>
      <c r="C214" s="1" t="n">
        <v>45181</v>
      </c>
      <c r="D214" t="inlineStr">
        <is>
          <t>VÄSTRA GÖTALANDS LÄN</t>
        </is>
      </c>
      <c r="E214" t="inlineStr">
        <is>
          <t>MARIESTAD</t>
        </is>
      </c>
      <c r="G214" t="n">
        <v>2.3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12122-2021</t>
        </is>
      </c>
      <c r="B215" s="1" t="n">
        <v>44266</v>
      </c>
      <c r="C215" s="1" t="n">
        <v>45181</v>
      </c>
      <c r="D215" t="inlineStr">
        <is>
          <t>VÄSTRA GÖTALANDS LÄN</t>
        </is>
      </c>
      <c r="E215" t="inlineStr">
        <is>
          <t>MARIESTAD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14495-2021</t>
        </is>
      </c>
      <c r="B216" s="1" t="n">
        <v>44279</v>
      </c>
      <c r="C216" s="1" t="n">
        <v>45181</v>
      </c>
      <c r="D216" t="inlineStr">
        <is>
          <t>VÄSTRA GÖTALANDS LÄN</t>
        </is>
      </c>
      <c r="E216" t="inlineStr">
        <is>
          <t>MARIESTAD</t>
        </is>
      </c>
      <c r="F216" t="inlineStr">
        <is>
          <t>Kyrkan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16951-2021</t>
        </is>
      </c>
      <c r="B217" s="1" t="n">
        <v>44295</v>
      </c>
      <c r="C217" s="1" t="n">
        <v>45181</v>
      </c>
      <c r="D217" t="inlineStr">
        <is>
          <t>VÄSTRA GÖTALANDS LÄN</t>
        </is>
      </c>
      <c r="E217" t="inlineStr">
        <is>
          <t>MARIESTAD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17624-2021</t>
        </is>
      </c>
      <c r="B218" s="1" t="n">
        <v>44300</v>
      </c>
      <c r="C218" s="1" t="n">
        <v>45181</v>
      </c>
      <c r="D218" t="inlineStr">
        <is>
          <t>VÄSTRA GÖTALANDS LÄN</t>
        </is>
      </c>
      <c r="E218" t="inlineStr">
        <is>
          <t>MARIESTAD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17685-2021</t>
        </is>
      </c>
      <c r="B219" s="1" t="n">
        <v>44300</v>
      </c>
      <c r="C219" s="1" t="n">
        <v>45181</v>
      </c>
      <c r="D219" t="inlineStr">
        <is>
          <t>VÄSTRA GÖTALANDS LÄN</t>
        </is>
      </c>
      <c r="E219" t="inlineStr">
        <is>
          <t>MARIESTAD</t>
        </is>
      </c>
      <c r="G219" t="n">
        <v>0.3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21020-2021</t>
        </is>
      </c>
      <c r="B220" s="1" t="n">
        <v>44319</v>
      </c>
      <c r="C220" s="1" t="n">
        <v>45181</v>
      </c>
      <c r="D220" t="inlineStr">
        <is>
          <t>VÄSTRA GÖTALANDS LÄN</t>
        </is>
      </c>
      <c r="E220" t="inlineStr">
        <is>
          <t>MARIESTAD</t>
        </is>
      </c>
      <c r="F220" t="inlineStr">
        <is>
          <t>Kyrkan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21017-2021</t>
        </is>
      </c>
      <c r="B221" s="1" t="n">
        <v>44319</v>
      </c>
      <c r="C221" s="1" t="n">
        <v>45181</v>
      </c>
      <c r="D221" t="inlineStr">
        <is>
          <t>VÄSTRA GÖTALANDS LÄN</t>
        </is>
      </c>
      <c r="E221" t="inlineStr">
        <is>
          <t>MARIESTAD</t>
        </is>
      </c>
      <c r="F221" t="inlineStr">
        <is>
          <t>Kyrkan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24420-2021</t>
        </is>
      </c>
      <c r="B222" s="1" t="n">
        <v>44337</v>
      </c>
      <c r="C222" s="1" t="n">
        <v>45181</v>
      </c>
      <c r="D222" t="inlineStr">
        <is>
          <t>VÄSTRA GÖTALANDS LÄN</t>
        </is>
      </c>
      <c r="E222" t="inlineStr">
        <is>
          <t>MARIESTAD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24603-2021</t>
        </is>
      </c>
      <c r="B223" s="1" t="n">
        <v>44340</v>
      </c>
      <c r="C223" s="1" t="n">
        <v>45181</v>
      </c>
      <c r="D223" t="inlineStr">
        <is>
          <t>VÄSTRA GÖTALANDS LÄN</t>
        </is>
      </c>
      <c r="E223" t="inlineStr">
        <is>
          <t>MARIESTAD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25969-2021</t>
        </is>
      </c>
      <c r="B224" s="1" t="n">
        <v>44344</v>
      </c>
      <c r="C224" s="1" t="n">
        <v>45181</v>
      </c>
      <c r="D224" t="inlineStr">
        <is>
          <t>VÄSTRA GÖTALANDS LÄN</t>
        </is>
      </c>
      <c r="E224" t="inlineStr">
        <is>
          <t>MARIESTAD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27369-2021</t>
        </is>
      </c>
      <c r="B225" s="1" t="n">
        <v>44351</v>
      </c>
      <c r="C225" s="1" t="n">
        <v>45181</v>
      </c>
      <c r="D225" t="inlineStr">
        <is>
          <t>VÄSTRA GÖTALANDS LÄN</t>
        </is>
      </c>
      <c r="E225" t="inlineStr">
        <is>
          <t>MARIESTAD</t>
        </is>
      </c>
      <c r="F225" t="inlineStr">
        <is>
          <t>Sveaskog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28407-2021</t>
        </is>
      </c>
      <c r="B226" s="1" t="n">
        <v>44356</v>
      </c>
      <c r="C226" s="1" t="n">
        <v>45181</v>
      </c>
      <c r="D226" t="inlineStr">
        <is>
          <t>VÄSTRA GÖTALANDS LÄN</t>
        </is>
      </c>
      <c r="E226" t="inlineStr">
        <is>
          <t>MARIESTAD</t>
        </is>
      </c>
      <c r="G226" t="n">
        <v>2.3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28622-2021</t>
        </is>
      </c>
      <c r="B227" s="1" t="n">
        <v>44356</v>
      </c>
      <c r="C227" s="1" t="n">
        <v>45181</v>
      </c>
      <c r="D227" t="inlineStr">
        <is>
          <t>VÄSTRA GÖTALANDS LÄN</t>
        </is>
      </c>
      <c r="E227" t="inlineStr">
        <is>
          <t>MARIESTAD</t>
        </is>
      </c>
      <c r="G227" t="n">
        <v>4.2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28641-2021</t>
        </is>
      </c>
      <c r="B228" s="1" t="n">
        <v>44357</v>
      </c>
      <c r="C228" s="1" t="n">
        <v>45181</v>
      </c>
      <c r="D228" t="inlineStr">
        <is>
          <t>VÄSTRA GÖTALANDS LÄN</t>
        </is>
      </c>
      <c r="E228" t="inlineStr">
        <is>
          <t>MARIESTAD</t>
        </is>
      </c>
      <c r="G228" t="n">
        <v>6.9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29537-2021</t>
        </is>
      </c>
      <c r="B229" s="1" t="n">
        <v>44361</v>
      </c>
      <c r="C229" s="1" t="n">
        <v>45181</v>
      </c>
      <c r="D229" t="inlineStr">
        <is>
          <t>VÄSTRA GÖTALANDS LÄN</t>
        </is>
      </c>
      <c r="E229" t="inlineStr">
        <is>
          <t>MARIESTAD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32212-2021</t>
        </is>
      </c>
      <c r="B230" s="1" t="n">
        <v>44371</v>
      </c>
      <c r="C230" s="1" t="n">
        <v>45181</v>
      </c>
      <c r="D230" t="inlineStr">
        <is>
          <t>VÄSTRA GÖTALANDS LÄN</t>
        </is>
      </c>
      <c r="E230" t="inlineStr">
        <is>
          <t>MARIESTAD</t>
        </is>
      </c>
      <c r="F230" t="inlineStr">
        <is>
          <t>Sveaskog</t>
        </is>
      </c>
      <c r="G230" t="n">
        <v>2.1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32167-2021</t>
        </is>
      </c>
      <c r="B231" s="1" t="n">
        <v>44371</v>
      </c>
      <c r="C231" s="1" t="n">
        <v>45181</v>
      </c>
      <c r="D231" t="inlineStr">
        <is>
          <t>VÄSTRA GÖTALANDS LÄN</t>
        </is>
      </c>
      <c r="E231" t="inlineStr">
        <is>
          <t>MARIESTAD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32215-2021</t>
        </is>
      </c>
      <c r="B232" s="1" t="n">
        <v>44371</v>
      </c>
      <c r="C232" s="1" t="n">
        <v>45181</v>
      </c>
      <c r="D232" t="inlineStr">
        <is>
          <t>VÄSTRA GÖTALANDS LÄN</t>
        </is>
      </c>
      <c r="E232" t="inlineStr">
        <is>
          <t>MARIESTAD</t>
        </is>
      </c>
      <c r="F232" t="inlineStr">
        <is>
          <t>Sveaskog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32169-2021</t>
        </is>
      </c>
      <c r="B233" s="1" t="n">
        <v>44371</v>
      </c>
      <c r="C233" s="1" t="n">
        <v>45181</v>
      </c>
      <c r="D233" t="inlineStr">
        <is>
          <t>VÄSTRA GÖTALANDS LÄN</t>
        </is>
      </c>
      <c r="E233" t="inlineStr">
        <is>
          <t>MARIESTAD</t>
        </is>
      </c>
      <c r="F233" t="inlineStr">
        <is>
          <t>Kyrkan</t>
        </is>
      </c>
      <c r="G233" t="n">
        <v>5.9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34864-2021</t>
        </is>
      </c>
      <c r="B234" s="1" t="n">
        <v>44383</v>
      </c>
      <c r="C234" s="1" t="n">
        <v>45181</v>
      </c>
      <c r="D234" t="inlineStr">
        <is>
          <t>VÄSTRA GÖTALANDS LÄN</t>
        </is>
      </c>
      <c r="E234" t="inlineStr">
        <is>
          <t>MARIESTAD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36038-2021</t>
        </is>
      </c>
      <c r="B235" s="1" t="n">
        <v>44386</v>
      </c>
      <c r="C235" s="1" t="n">
        <v>45181</v>
      </c>
      <c r="D235" t="inlineStr">
        <is>
          <t>VÄSTRA GÖTALANDS LÄN</t>
        </is>
      </c>
      <c r="E235" t="inlineStr">
        <is>
          <t>MARIESTAD</t>
        </is>
      </c>
      <c r="G235" t="n">
        <v>5.1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36032-2021</t>
        </is>
      </c>
      <c r="B236" s="1" t="n">
        <v>44386</v>
      </c>
      <c r="C236" s="1" t="n">
        <v>45181</v>
      </c>
      <c r="D236" t="inlineStr">
        <is>
          <t>VÄSTRA GÖTALANDS LÄN</t>
        </is>
      </c>
      <c r="E236" t="inlineStr">
        <is>
          <t>MARIESTAD</t>
        </is>
      </c>
      <c r="G236" t="n">
        <v>12.5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38054-2021</t>
        </is>
      </c>
      <c r="B237" s="1" t="n">
        <v>44404</v>
      </c>
      <c r="C237" s="1" t="n">
        <v>45181</v>
      </c>
      <c r="D237" t="inlineStr">
        <is>
          <t>VÄSTRA GÖTALANDS LÄN</t>
        </is>
      </c>
      <c r="E237" t="inlineStr">
        <is>
          <t>MARIESTAD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39055-2021</t>
        </is>
      </c>
      <c r="B238" s="1" t="n">
        <v>44412</v>
      </c>
      <c r="C238" s="1" t="n">
        <v>45181</v>
      </c>
      <c r="D238" t="inlineStr">
        <is>
          <t>VÄSTRA GÖTALANDS LÄN</t>
        </is>
      </c>
      <c r="E238" t="inlineStr">
        <is>
          <t>MARIESTAD</t>
        </is>
      </c>
      <c r="F238" t="inlineStr">
        <is>
          <t>Sveaskog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39352-2021</t>
        </is>
      </c>
      <c r="B239" s="1" t="n">
        <v>44414</v>
      </c>
      <c r="C239" s="1" t="n">
        <v>45181</v>
      </c>
      <c r="D239" t="inlineStr">
        <is>
          <t>VÄSTRA GÖTALANDS LÄN</t>
        </is>
      </c>
      <c r="E239" t="inlineStr">
        <is>
          <t>MARIESTAD</t>
        </is>
      </c>
      <c r="F239" t="inlineStr">
        <is>
          <t>Sveaskog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42161-2021</t>
        </is>
      </c>
      <c r="B240" s="1" t="n">
        <v>44426</v>
      </c>
      <c r="C240" s="1" t="n">
        <v>45181</v>
      </c>
      <c r="D240" t="inlineStr">
        <is>
          <t>VÄSTRA GÖTALANDS LÄN</t>
        </is>
      </c>
      <c r="E240" t="inlineStr">
        <is>
          <t>MARIESTAD</t>
        </is>
      </c>
      <c r="G240" t="n">
        <v>3.6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45520-2021</t>
        </is>
      </c>
      <c r="B241" s="1" t="n">
        <v>44440</v>
      </c>
      <c r="C241" s="1" t="n">
        <v>45181</v>
      </c>
      <c r="D241" t="inlineStr">
        <is>
          <t>VÄSTRA GÖTALANDS LÄN</t>
        </is>
      </c>
      <c r="E241" t="inlineStr">
        <is>
          <t>MARIESTAD</t>
        </is>
      </c>
      <c r="G241" t="n">
        <v>5.7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46573-2021</t>
        </is>
      </c>
      <c r="B242" s="1" t="n">
        <v>44445</v>
      </c>
      <c r="C242" s="1" t="n">
        <v>45181</v>
      </c>
      <c r="D242" t="inlineStr">
        <is>
          <t>VÄSTRA GÖTALANDS LÄN</t>
        </is>
      </c>
      <c r="E242" t="inlineStr">
        <is>
          <t>MARIESTAD</t>
        </is>
      </c>
      <c r="G242" t="n">
        <v>5.2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46655-2021</t>
        </is>
      </c>
      <c r="B243" s="1" t="n">
        <v>44445</v>
      </c>
      <c r="C243" s="1" t="n">
        <v>45181</v>
      </c>
      <c r="D243" t="inlineStr">
        <is>
          <t>VÄSTRA GÖTALANDS LÄN</t>
        </is>
      </c>
      <c r="E243" t="inlineStr">
        <is>
          <t>MARIESTAD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46835-2021</t>
        </is>
      </c>
      <c r="B244" s="1" t="n">
        <v>44446</v>
      </c>
      <c r="C244" s="1" t="n">
        <v>45181</v>
      </c>
      <c r="D244" t="inlineStr">
        <is>
          <t>VÄSTRA GÖTALANDS LÄN</t>
        </is>
      </c>
      <c r="E244" t="inlineStr">
        <is>
          <t>MARIESTAD</t>
        </is>
      </c>
      <c r="G244" t="n">
        <v>3.3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47076-2021</t>
        </is>
      </c>
      <c r="B245" s="1" t="n">
        <v>44446</v>
      </c>
      <c r="C245" s="1" t="n">
        <v>45181</v>
      </c>
      <c r="D245" t="inlineStr">
        <is>
          <t>VÄSTRA GÖTALANDS LÄN</t>
        </is>
      </c>
      <c r="E245" t="inlineStr">
        <is>
          <t>MARIESTAD</t>
        </is>
      </c>
      <c r="G245" t="n">
        <v>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46841-2021</t>
        </is>
      </c>
      <c r="B246" s="1" t="n">
        <v>44446</v>
      </c>
      <c r="C246" s="1" t="n">
        <v>45181</v>
      </c>
      <c r="D246" t="inlineStr">
        <is>
          <t>VÄSTRA GÖTALANDS LÄN</t>
        </is>
      </c>
      <c r="E246" t="inlineStr">
        <is>
          <t>MARIESTAD</t>
        </is>
      </c>
      <c r="G246" t="n">
        <v>6.6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51156-2021</t>
        </is>
      </c>
      <c r="B247" s="1" t="n">
        <v>44461</v>
      </c>
      <c r="C247" s="1" t="n">
        <v>45181</v>
      </c>
      <c r="D247" t="inlineStr">
        <is>
          <t>VÄSTRA GÖTALANDS LÄN</t>
        </is>
      </c>
      <c r="E247" t="inlineStr">
        <is>
          <t>MARIESTAD</t>
        </is>
      </c>
      <c r="G247" t="n">
        <v>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51154-2021</t>
        </is>
      </c>
      <c r="B248" s="1" t="n">
        <v>44461</v>
      </c>
      <c r="C248" s="1" t="n">
        <v>45181</v>
      </c>
      <c r="D248" t="inlineStr">
        <is>
          <t>VÄSTRA GÖTALANDS LÄN</t>
        </is>
      </c>
      <c r="E248" t="inlineStr">
        <is>
          <t>MARIESTAD</t>
        </is>
      </c>
      <c r="G248" t="n">
        <v>2.5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51265-2021</t>
        </is>
      </c>
      <c r="B249" s="1" t="n">
        <v>44461</v>
      </c>
      <c r="C249" s="1" t="n">
        <v>45181</v>
      </c>
      <c r="D249" t="inlineStr">
        <is>
          <t>VÄSTRA GÖTALANDS LÄN</t>
        </is>
      </c>
      <c r="E249" t="inlineStr">
        <is>
          <t>MARIESTAD</t>
        </is>
      </c>
      <c r="G249" t="n">
        <v>30.9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51153-2021</t>
        </is>
      </c>
      <c r="B250" s="1" t="n">
        <v>44461</v>
      </c>
      <c r="C250" s="1" t="n">
        <v>45181</v>
      </c>
      <c r="D250" t="inlineStr">
        <is>
          <t>VÄSTRA GÖTALANDS LÄN</t>
        </is>
      </c>
      <c r="E250" t="inlineStr">
        <is>
          <t>MARIESTAD</t>
        </is>
      </c>
      <c r="G250" t="n">
        <v>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57732-2021</t>
        </is>
      </c>
      <c r="B251" s="1" t="n">
        <v>44484</v>
      </c>
      <c r="C251" s="1" t="n">
        <v>45181</v>
      </c>
      <c r="D251" t="inlineStr">
        <is>
          <t>VÄSTRA GÖTALANDS LÄN</t>
        </is>
      </c>
      <c r="E251" t="inlineStr">
        <is>
          <t>MARIESTAD</t>
        </is>
      </c>
      <c r="F251" t="inlineStr">
        <is>
          <t>Kyrkan</t>
        </is>
      </c>
      <c r="G251" t="n">
        <v>2.6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57794-2021</t>
        </is>
      </c>
      <c r="B252" s="1" t="n">
        <v>44484</v>
      </c>
      <c r="C252" s="1" t="n">
        <v>45181</v>
      </c>
      <c r="D252" t="inlineStr">
        <is>
          <t>VÄSTRA GÖTALANDS LÄN</t>
        </is>
      </c>
      <c r="E252" t="inlineStr">
        <is>
          <t>MARIESTAD</t>
        </is>
      </c>
      <c r="G252" t="n">
        <v>2.8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58598-2021</t>
        </is>
      </c>
      <c r="B253" s="1" t="n">
        <v>44489</v>
      </c>
      <c r="C253" s="1" t="n">
        <v>45181</v>
      </c>
      <c r="D253" t="inlineStr">
        <is>
          <t>VÄSTRA GÖTALANDS LÄN</t>
        </is>
      </c>
      <c r="E253" t="inlineStr">
        <is>
          <t>MARIESTAD</t>
        </is>
      </c>
      <c r="F253" t="inlineStr">
        <is>
          <t>Sveaskog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60390-2021</t>
        </is>
      </c>
      <c r="B254" s="1" t="n">
        <v>44496</v>
      </c>
      <c r="C254" s="1" t="n">
        <v>45181</v>
      </c>
      <c r="D254" t="inlineStr">
        <is>
          <t>VÄSTRA GÖTALANDS LÄN</t>
        </is>
      </c>
      <c r="E254" t="inlineStr">
        <is>
          <t>MARIESTAD</t>
        </is>
      </c>
      <c r="F254" t="inlineStr">
        <is>
          <t>Sveaskog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65458-2021</t>
        </is>
      </c>
      <c r="B255" s="1" t="n">
        <v>44516</v>
      </c>
      <c r="C255" s="1" t="n">
        <v>45181</v>
      </c>
      <c r="D255" t="inlineStr">
        <is>
          <t>VÄSTRA GÖTALANDS LÄN</t>
        </is>
      </c>
      <c r="E255" t="inlineStr">
        <is>
          <t>MARIESTAD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65472-2021</t>
        </is>
      </c>
      <c r="B256" s="1" t="n">
        <v>44516</v>
      </c>
      <c r="C256" s="1" t="n">
        <v>45181</v>
      </c>
      <c r="D256" t="inlineStr">
        <is>
          <t>VÄSTRA GÖTALANDS LÄN</t>
        </is>
      </c>
      <c r="E256" t="inlineStr">
        <is>
          <t>MARIESTAD</t>
        </is>
      </c>
      <c r="F256" t="inlineStr">
        <is>
          <t>Sveaskog</t>
        </is>
      </c>
      <c r="G256" t="n">
        <v>2.5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66771-2021</t>
        </is>
      </c>
      <c r="B257" s="1" t="n">
        <v>44521</v>
      </c>
      <c r="C257" s="1" t="n">
        <v>45181</v>
      </c>
      <c r="D257" t="inlineStr">
        <is>
          <t>VÄSTRA GÖTALANDS LÄN</t>
        </is>
      </c>
      <c r="E257" t="inlineStr">
        <is>
          <t>MARIESTAD</t>
        </is>
      </c>
      <c r="G257" t="n">
        <v>5.6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66772-2021</t>
        </is>
      </c>
      <c r="B258" s="1" t="n">
        <v>44521</v>
      </c>
      <c r="C258" s="1" t="n">
        <v>45181</v>
      </c>
      <c r="D258" t="inlineStr">
        <is>
          <t>VÄSTRA GÖTALANDS LÄN</t>
        </is>
      </c>
      <c r="E258" t="inlineStr">
        <is>
          <t>MARIESTAD</t>
        </is>
      </c>
      <c r="G258" t="n">
        <v>0.3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67142-2021</t>
        </is>
      </c>
      <c r="B259" s="1" t="n">
        <v>44523</v>
      </c>
      <c r="C259" s="1" t="n">
        <v>45181</v>
      </c>
      <c r="D259" t="inlineStr">
        <is>
          <t>VÄSTRA GÖTALANDS LÄN</t>
        </is>
      </c>
      <c r="E259" t="inlineStr">
        <is>
          <t>MARIESTAD</t>
        </is>
      </c>
      <c r="G259" t="n">
        <v>3.7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67146-2021</t>
        </is>
      </c>
      <c r="B260" s="1" t="n">
        <v>44523</v>
      </c>
      <c r="C260" s="1" t="n">
        <v>45181</v>
      </c>
      <c r="D260" t="inlineStr">
        <is>
          <t>VÄSTRA GÖTALANDS LÄN</t>
        </is>
      </c>
      <c r="E260" t="inlineStr">
        <is>
          <t>MARIESTAD</t>
        </is>
      </c>
      <c r="G260" t="n">
        <v>2.4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68922-2021</t>
        </is>
      </c>
      <c r="B261" s="1" t="n">
        <v>44530</v>
      </c>
      <c r="C261" s="1" t="n">
        <v>45181</v>
      </c>
      <c r="D261" t="inlineStr">
        <is>
          <t>VÄSTRA GÖTALANDS LÄN</t>
        </is>
      </c>
      <c r="E261" t="inlineStr">
        <is>
          <t>MARIESTAD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70259-2021</t>
        </is>
      </c>
      <c r="B262" s="1" t="n">
        <v>44536</v>
      </c>
      <c r="C262" s="1" t="n">
        <v>45181</v>
      </c>
      <c r="D262" t="inlineStr">
        <is>
          <t>VÄSTRA GÖTALANDS LÄN</t>
        </is>
      </c>
      <c r="E262" t="inlineStr">
        <is>
          <t>MARIESTAD</t>
        </is>
      </c>
      <c r="F262" t="inlineStr">
        <is>
          <t>Sveaskog</t>
        </is>
      </c>
      <c r="G262" t="n">
        <v>2.7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70260-2021</t>
        </is>
      </c>
      <c r="B263" s="1" t="n">
        <v>44536</v>
      </c>
      <c r="C263" s="1" t="n">
        <v>45181</v>
      </c>
      <c r="D263" t="inlineStr">
        <is>
          <t>VÄSTRA GÖTALANDS LÄN</t>
        </is>
      </c>
      <c r="E263" t="inlineStr">
        <is>
          <t>MARIESTAD</t>
        </is>
      </c>
      <c r="F263" t="inlineStr">
        <is>
          <t>Sveaskog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72651-2021</t>
        </is>
      </c>
      <c r="B264" s="1" t="n">
        <v>44546</v>
      </c>
      <c r="C264" s="1" t="n">
        <v>45181</v>
      </c>
      <c r="D264" t="inlineStr">
        <is>
          <t>VÄSTRA GÖTALANDS LÄN</t>
        </is>
      </c>
      <c r="E264" t="inlineStr">
        <is>
          <t>MARIESTAD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74081-2021</t>
        </is>
      </c>
      <c r="B265" s="1" t="n">
        <v>44553</v>
      </c>
      <c r="C265" s="1" t="n">
        <v>45181</v>
      </c>
      <c r="D265" t="inlineStr">
        <is>
          <t>VÄSTRA GÖTALANDS LÄN</t>
        </is>
      </c>
      <c r="E265" t="inlineStr">
        <is>
          <t>MARIESTAD</t>
        </is>
      </c>
      <c r="G265" t="n">
        <v>2.3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813-2022</t>
        </is>
      </c>
      <c r="B266" s="1" t="n">
        <v>44571</v>
      </c>
      <c r="C266" s="1" t="n">
        <v>45181</v>
      </c>
      <c r="D266" t="inlineStr">
        <is>
          <t>VÄSTRA GÖTALANDS LÄN</t>
        </is>
      </c>
      <c r="E266" t="inlineStr">
        <is>
          <t>MARIESTAD</t>
        </is>
      </c>
      <c r="G266" t="n">
        <v>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1113-2022</t>
        </is>
      </c>
      <c r="B267" s="1" t="n">
        <v>44572</v>
      </c>
      <c r="C267" s="1" t="n">
        <v>45181</v>
      </c>
      <c r="D267" t="inlineStr">
        <is>
          <t>VÄSTRA GÖTALANDS LÄN</t>
        </is>
      </c>
      <c r="E267" t="inlineStr">
        <is>
          <t>MARIESTAD</t>
        </is>
      </c>
      <c r="F267" t="inlineStr">
        <is>
          <t>Naturvårdsverket</t>
        </is>
      </c>
      <c r="G267" t="n">
        <v>1.5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1640-2022</t>
        </is>
      </c>
      <c r="B268" s="1" t="n">
        <v>44574</v>
      </c>
      <c r="C268" s="1" t="n">
        <v>45181</v>
      </c>
      <c r="D268" t="inlineStr">
        <is>
          <t>VÄSTRA GÖTALANDS LÄN</t>
        </is>
      </c>
      <c r="E268" t="inlineStr">
        <is>
          <t>MARIESTAD</t>
        </is>
      </c>
      <c r="G268" t="n">
        <v>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3853-2022</t>
        </is>
      </c>
      <c r="B269" s="1" t="n">
        <v>44587</v>
      </c>
      <c r="C269" s="1" t="n">
        <v>45181</v>
      </c>
      <c r="D269" t="inlineStr">
        <is>
          <t>VÄSTRA GÖTALANDS LÄN</t>
        </is>
      </c>
      <c r="E269" t="inlineStr">
        <is>
          <t>MARIESTAD</t>
        </is>
      </c>
      <c r="G269" t="n">
        <v>2.4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6448-2022</t>
        </is>
      </c>
      <c r="B270" s="1" t="n">
        <v>44601</v>
      </c>
      <c r="C270" s="1" t="n">
        <v>45181</v>
      </c>
      <c r="D270" t="inlineStr">
        <is>
          <t>VÄSTRA GÖTALANDS LÄN</t>
        </is>
      </c>
      <c r="E270" t="inlineStr">
        <is>
          <t>MARIESTAD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8265-2022</t>
        </is>
      </c>
      <c r="B271" s="1" t="n">
        <v>44610</v>
      </c>
      <c r="C271" s="1" t="n">
        <v>45181</v>
      </c>
      <c r="D271" t="inlineStr">
        <is>
          <t>VÄSTRA GÖTALANDS LÄN</t>
        </is>
      </c>
      <c r="E271" t="inlineStr">
        <is>
          <t>MARIESTAD</t>
        </is>
      </c>
      <c r="G271" t="n">
        <v>5.4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8830-2022</t>
        </is>
      </c>
      <c r="B272" s="1" t="n">
        <v>44614</v>
      </c>
      <c r="C272" s="1" t="n">
        <v>45181</v>
      </c>
      <c r="D272" t="inlineStr">
        <is>
          <t>VÄSTRA GÖTALANDS LÄN</t>
        </is>
      </c>
      <c r="E272" t="inlineStr">
        <is>
          <t>MARIESTAD</t>
        </is>
      </c>
      <c r="G272" t="n">
        <v>6.6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8849-2022</t>
        </is>
      </c>
      <c r="B273" s="1" t="n">
        <v>44614</v>
      </c>
      <c r="C273" s="1" t="n">
        <v>45181</v>
      </c>
      <c r="D273" t="inlineStr">
        <is>
          <t>VÄSTRA GÖTALANDS LÄN</t>
        </is>
      </c>
      <c r="E273" t="inlineStr">
        <is>
          <t>MARIESTAD</t>
        </is>
      </c>
      <c r="F273" t="inlineStr">
        <is>
          <t>Kyrkan</t>
        </is>
      </c>
      <c r="G273" t="n">
        <v>3.3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8854-2022</t>
        </is>
      </c>
      <c r="B274" s="1" t="n">
        <v>44614</v>
      </c>
      <c r="C274" s="1" t="n">
        <v>45181</v>
      </c>
      <c r="D274" t="inlineStr">
        <is>
          <t>VÄSTRA GÖTALANDS LÄN</t>
        </is>
      </c>
      <c r="E274" t="inlineStr">
        <is>
          <t>MARIESTAD</t>
        </is>
      </c>
      <c r="F274" t="inlineStr">
        <is>
          <t>Kyrkan</t>
        </is>
      </c>
      <c r="G274" t="n">
        <v>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8853-2022</t>
        </is>
      </c>
      <c r="B275" s="1" t="n">
        <v>44614</v>
      </c>
      <c r="C275" s="1" t="n">
        <v>45181</v>
      </c>
      <c r="D275" t="inlineStr">
        <is>
          <t>VÄSTRA GÖTALANDS LÄN</t>
        </is>
      </c>
      <c r="E275" t="inlineStr">
        <is>
          <t>MARIESTAD</t>
        </is>
      </c>
      <c r="F275" t="inlineStr">
        <is>
          <t>Kyrkan</t>
        </is>
      </c>
      <c r="G275" t="n">
        <v>1.9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8852-2022</t>
        </is>
      </c>
      <c r="B276" s="1" t="n">
        <v>44614</v>
      </c>
      <c r="C276" s="1" t="n">
        <v>45181</v>
      </c>
      <c r="D276" t="inlineStr">
        <is>
          <t>VÄSTRA GÖTALANDS LÄN</t>
        </is>
      </c>
      <c r="E276" t="inlineStr">
        <is>
          <t>MARIESTAD</t>
        </is>
      </c>
      <c r="F276" t="inlineStr">
        <is>
          <t>Kyrkan</t>
        </is>
      </c>
      <c r="G276" t="n">
        <v>2.4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9444-2022</t>
        </is>
      </c>
      <c r="B277" s="1" t="n">
        <v>44616</v>
      </c>
      <c r="C277" s="1" t="n">
        <v>45181</v>
      </c>
      <c r="D277" t="inlineStr">
        <is>
          <t>VÄSTRA GÖTALANDS LÄN</t>
        </is>
      </c>
      <c r="E277" t="inlineStr">
        <is>
          <t>MARIESTAD</t>
        </is>
      </c>
      <c r="F277" t="inlineStr">
        <is>
          <t>Kyrkan</t>
        </is>
      </c>
      <c r="G277" t="n">
        <v>7.7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9410-2022</t>
        </is>
      </c>
      <c r="B278" s="1" t="n">
        <v>44616</v>
      </c>
      <c r="C278" s="1" t="n">
        <v>45181</v>
      </c>
      <c r="D278" t="inlineStr">
        <is>
          <t>VÄSTRA GÖTALANDS LÄN</t>
        </is>
      </c>
      <c r="E278" t="inlineStr">
        <is>
          <t>MARIESTAD</t>
        </is>
      </c>
      <c r="F278" t="inlineStr">
        <is>
          <t>Kyrkan</t>
        </is>
      </c>
      <c r="G278" t="n">
        <v>3.3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9451-2022</t>
        </is>
      </c>
      <c r="B279" s="1" t="n">
        <v>44616</v>
      </c>
      <c r="C279" s="1" t="n">
        <v>45181</v>
      </c>
      <c r="D279" t="inlineStr">
        <is>
          <t>VÄSTRA GÖTALANDS LÄN</t>
        </is>
      </c>
      <c r="E279" t="inlineStr">
        <is>
          <t>MARIESTAD</t>
        </is>
      </c>
      <c r="F279" t="inlineStr">
        <is>
          <t>Kyrkan</t>
        </is>
      </c>
      <c r="G279" t="n">
        <v>5.3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9300-2022</t>
        </is>
      </c>
      <c r="B280" s="1" t="n">
        <v>44616</v>
      </c>
      <c r="C280" s="1" t="n">
        <v>45181</v>
      </c>
      <c r="D280" t="inlineStr">
        <is>
          <t>VÄSTRA GÖTALANDS LÄN</t>
        </is>
      </c>
      <c r="E280" t="inlineStr">
        <is>
          <t>MARIESTAD</t>
        </is>
      </c>
      <c r="F280" t="inlineStr">
        <is>
          <t>Kyrkan</t>
        </is>
      </c>
      <c r="G280" t="n">
        <v>6.6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9413-2022</t>
        </is>
      </c>
      <c r="B281" s="1" t="n">
        <v>44616</v>
      </c>
      <c r="C281" s="1" t="n">
        <v>45181</v>
      </c>
      <c r="D281" t="inlineStr">
        <is>
          <t>VÄSTRA GÖTALANDS LÄN</t>
        </is>
      </c>
      <c r="E281" t="inlineStr">
        <is>
          <t>MARIESTAD</t>
        </is>
      </c>
      <c r="F281" t="inlineStr">
        <is>
          <t>Kyrkan</t>
        </is>
      </c>
      <c r="G281" t="n">
        <v>4.4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9633-2022</t>
        </is>
      </c>
      <c r="B282" s="1" t="n">
        <v>44617</v>
      </c>
      <c r="C282" s="1" t="n">
        <v>45181</v>
      </c>
      <c r="D282" t="inlineStr">
        <is>
          <t>VÄSTRA GÖTALANDS LÄN</t>
        </is>
      </c>
      <c r="E282" t="inlineStr">
        <is>
          <t>MARIESTAD</t>
        </is>
      </c>
      <c r="F282" t="inlineStr">
        <is>
          <t>Kyrkan</t>
        </is>
      </c>
      <c r="G282" t="n">
        <v>3.4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9610-2022</t>
        </is>
      </c>
      <c r="B283" s="1" t="n">
        <v>44617</v>
      </c>
      <c r="C283" s="1" t="n">
        <v>45181</v>
      </c>
      <c r="D283" t="inlineStr">
        <is>
          <t>VÄSTRA GÖTALANDS LÄN</t>
        </is>
      </c>
      <c r="E283" t="inlineStr">
        <is>
          <t>MARIESTAD</t>
        </is>
      </c>
      <c r="F283" t="inlineStr">
        <is>
          <t>Kyrkan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9606-2022</t>
        </is>
      </c>
      <c r="B284" s="1" t="n">
        <v>44617</v>
      </c>
      <c r="C284" s="1" t="n">
        <v>45181</v>
      </c>
      <c r="D284" t="inlineStr">
        <is>
          <t>VÄSTRA GÖTALANDS LÄN</t>
        </is>
      </c>
      <c r="E284" t="inlineStr">
        <is>
          <t>MARIESTAD</t>
        </is>
      </c>
      <c r="F284" t="inlineStr">
        <is>
          <t>Kyrkan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9651-2022</t>
        </is>
      </c>
      <c r="B285" s="1" t="n">
        <v>44617</v>
      </c>
      <c r="C285" s="1" t="n">
        <v>45181</v>
      </c>
      <c r="D285" t="inlineStr">
        <is>
          <t>VÄSTRA GÖTALANDS LÄN</t>
        </is>
      </c>
      <c r="E285" t="inlineStr">
        <is>
          <t>MARIESTAD</t>
        </is>
      </c>
      <c r="F285" t="inlineStr">
        <is>
          <t>Kyrkan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9828-2022</t>
        </is>
      </c>
      <c r="B286" s="1" t="n">
        <v>44620</v>
      </c>
      <c r="C286" s="1" t="n">
        <v>45181</v>
      </c>
      <c r="D286" t="inlineStr">
        <is>
          <t>VÄSTRA GÖTALANDS LÄN</t>
        </is>
      </c>
      <c r="E286" t="inlineStr">
        <is>
          <t>MARIESTAD</t>
        </is>
      </c>
      <c r="F286" t="inlineStr">
        <is>
          <t>Kyrkan</t>
        </is>
      </c>
      <c r="G286" t="n">
        <v>1.9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11073-2022</t>
        </is>
      </c>
      <c r="B287" s="1" t="n">
        <v>44628</v>
      </c>
      <c r="C287" s="1" t="n">
        <v>45181</v>
      </c>
      <c r="D287" t="inlineStr">
        <is>
          <t>VÄSTRA GÖTALANDS LÄN</t>
        </is>
      </c>
      <c r="E287" t="inlineStr">
        <is>
          <t>MARIESTAD</t>
        </is>
      </c>
      <c r="G287" t="n">
        <v>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11147-2022</t>
        </is>
      </c>
      <c r="B288" s="1" t="n">
        <v>44629</v>
      </c>
      <c r="C288" s="1" t="n">
        <v>45181</v>
      </c>
      <c r="D288" t="inlineStr">
        <is>
          <t>VÄSTRA GÖTALANDS LÄN</t>
        </is>
      </c>
      <c r="E288" t="inlineStr">
        <is>
          <t>MARIESTAD</t>
        </is>
      </c>
      <c r="F288" t="inlineStr">
        <is>
          <t>Kommuner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12532-2022</t>
        </is>
      </c>
      <c r="B289" s="1" t="n">
        <v>44638</v>
      </c>
      <c r="C289" s="1" t="n">
        <v>45181</v>
      </c>
      <c r="D289" t="inlineStr">
        <is>
          <t>VÄSTRA GÖTALANDS LÄN</t>
        </is>
      </c>
      <c r="E289" t="inlineStr">
        <is>
          <t>MARIESTAD</t>
        </is>
      </c>
      <c r="G289" t="n">
        <v>3.1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13315-2022</t>
        </is>
      </c>
      <c r="B290" s="1" t="n">
        <v>44645</v>
      </c>
      <c r="C290" s="1" t="n">
        <v>45181</v>
      </c>
      <c r="D290" t="inlineStr">
        <is>
          <t>VÄSTRA GÖTALANDS LÄN</t>
        </is>
      </c>
      <c r="E290" t="inlineStr">
        <is>
          <t>MARIESTAD</t>
        </is>
      </c>
      <c r="F290" t="inlineStr">
        <is>
          <t>Sveaskog</t>
        </is>
      </c>
      <c r="G290" t="n">
        <v>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13790-2022</t>
        </is>
      </c>
      <c r="B291" s="1" t="n">
        <v>44649</v>
      </c>
      <c r="C291" s="1" t="n">
        <v>45181</v>
      </c>
      <c r="D291" t="inlineStr">
        <is>
          <t>VÄSTRA GÖTALANDS LÄN</t>
        </is>
      </c>
      <c r="E291" t="inlineStr">
        <is>
          <t>MARIESTAD</t>
        </is>
      </c>
      <c r="G291" t="n">
        <v>2.5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19544-2022</t>
        </is>
      </c>
      <c r="B292" s="1" t="n">
        <v>44693</v>
      </c>
      <c r="C292" s="1" t="n">
        <v>45181</v>
      </c>
      <c r="D292" t="inlineStr">
        <is>
          <t>VÄSTRA GÖTALANDS LÄN</t>
        </is>
      </c>
      <c r="E292" t="inlineStr">
        <is>
          <t>MARIESTAD</t>
        </is>
      </c>
      <c r="G292" t="n">
        <v>2.6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19616-2022</t>
        </is>
      </c>
      <c r="B293" s="1" t="n">
        <v>44694</v>
      </c>
      <c r="C293" s="1" t="n">
        <v>45181</v>
      </c>
      <c r="D293" t="inlineStr">
        <is>
          <t>VÄSTRA GÖTALANDS LÄN</t>
        </is>
      </c>
      <c r="E293" t="inlineStr">
        <is>
          <t>MARIESTAD</t>
        </is>
      </c>
      <c r="G293" t="n">
        <v>1.5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19861-2022</t>
        </is>
      </c>
      <c r="B294" s="1" t="n">
        <v>44697</v>
      </c>
      <c r="C294" s="1" t="n">
        <v>45181</v>
      </c>
      <c r="D294" t="inlineStr">
        <is>
          <t>VÄSTRA GÖTALANDS LÄN</t>
        </is>
      </c>
      <c r="E294" t="inlineStr">
        <is>
          <t>MARIESTAD</t>
        </is>
      </c>
      <c r="F294" t="inlineStr">
        <is>
          <t>Sveaskog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26688-2022</t>
        </is>
      </c>
      <c r="B295" s="1" t="n">
        <v>44739</v>
      </c>
      <c r="C295" s="1" t="n">
        <v>45181</v>
      </c>
      <c r="D295" t="inlineStr">
        <is>
          <t>VÄSTRA GÖTALANDS LÄN</t>
        </is>
      </c>
      <c r="E295" t="inlineStr">
        <is>
          <t>MARIESTAD</t>
        </is>
      </c>
      <c r="F295" t="inlineStr">
        <is>
          <t>Kommuner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28160-2022</t>
        </is>
      </c>
      <c r="B296" s="1" t="n">
        <v>44746</v>
      </c>
      <c r="C296" s="1" t="n">
        <v>45181</v>
      </c>
      <c r="D296" t="inlineStr">
        <is>
          <t>VÄSTRA GÖTALANDS LÄN</t>
        </is>
      </c>
      <c r="E296" t="inlineStr">
        <is>
          <t>MARIESTAD</t>
        </is>
      </c>
      <c r="G296" t="n">
        <v>4.1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28165-2022</t>
        </is>
      </c>
      <c r="B297" s="1" t="n">
        <v>44746</v>
      </c>
      <c r="C297" s="1" t="n">
        <v>45181</v>
      </c>
      <c r="D297" t="inlineStr">
        <is>
          <t>VÄSTRA GÖTALANDS LÄN</t>
        </is>
      </c>
      <c r="E297" t="inlineStr">
        <is>
          <t>MARIESTAD</t>
        </is>
      </c>
      <c r="G297" t="n">
        <v>3.4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28161-2022</t>
        </is>
      </c>
      <c r="B298" s="1" t="n">
        <v>44746</v>
      </c>
      <c r="C298" s="1" t="n">
        <v>45181</v>
      </c>
      <c r="D298" t="inlineStr">
        <is>
          <t>VÄSTRA GÖTALANDS LÄN</t>
        </is>
      </c>
      <c r="E298" t="inlineStr">
        <is>
          <t>MARIESTAD</t>
        </is>
      </c>
      <c r="G298" t="n">
        <v>3.5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30827-2022</t>
        </is>
      </c>
      <c r="B299" s="1" t="n">
        <v>44758</v>
      </c>
      <c r="C299" s="1" t="n">
        <v>45181</v>
      </c>
      <c r="D299" t="inlineStr">
        <is>
          <t>VÄSTRA GÖTALANDS LÄN</t>
        </is>
      </c>
      <c r="E299" t="inlineStr">
        <is>
          <t>MARIESTAD</t>
        </is>
      </c>
      <c r="G299" t="n">
        <v>0.7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31384-2022</t>
        </is>
      </c>
      <c r="B300" s="1" t="n">
        <v>44774</v>
      </c>
      <c r="C300" s="1" t="n">
        <v>45181</v>
      </c>
      <c r="D300" t="inlineStr">
        <is>
          <t>VÄSTRA GÖTALANDS LÄN</t>
        </is>
      </c>
      <c r="E300" t="inlineStr">
        <is>
          <t>MARIESTAD</t>
        </is>
      </c>
      <c r="G300" t="n">
        <v>1.8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40880-2022</t>
        </is>
      </c>
      <c r="B301" s="1" t="n">
        <v>44825</v>
      </c>
      <c r="C301" s="1" t="n">
        <v>45181</v>
      </c>
      <c r="D301" t="inlineStr">
        <is>
          <t>VÄSTRA GÖTALANDS LÄN</t>
        </is>
      </c>
      <c r="E301" t="inlineStr">
        <is>
          <t>MARIESTAD</t>
        </is>
      </c>
      <c r="F301" t="inlineStr">
        <is>
          <t>Sveaskog</t>
        </is>
      </c>
      <c r="G301" t="n">
        <v>4.9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42000-2022</t>
        </is>
      </c>
      <c r="B302" s="1" t="n">
        <v>44830</v>
      </c>
      <c r="C302" s="1" t="n">
        <v>45181</v>
      </c>
      <c r="D302" t="inlineStr">
        <is>
          <t>VÄSTRA GÖTALANDS LÄN</t>
        </is>
      </c>
      <c r="E302" t="inlineStr">
        <is>
          <t>MARIESTAD</t>
        </is>
      </c>
      <c r="G302" t="n">
        <v>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41993-2022</t>
        </is>
      </c>
      <c r="B303" s="1" t="n">
        <v>44830</v>
      </c>
      <c r="C303" s="1" t="n">
        <v>45181</v>
      </c>
      <c r="D303" t="inlineStr">
        <is>
          <t>VÄSTRA GÖTALANDS LÄN</t>
        </is>
      </c>
      <c r="E303" t="inlineStr">
        <is>
          <t>MARIESTAD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42341-2022</t>
        </is>
      </c>
      <c r="B304" s="1" t="n">
        <v>44831</v>
      </c>
      <c r="C304" s="1" t="n">
        <v>45181</v>
      </c>
      <c r="D304" t="inlineStr">
        <is>
          <t>VÄSTRA GÖTALANDS LÄN</t>
        </is>
      </c>
      <c r="E304" t="inlineStr">
        <is>
          <t>MARIESTAD</t>
        </is>
      </c>
      <c r="F304" t="inlineStr">
        <is>
          <t>Sveaskog</t>
        </is>
      </c>
      <c r="G304" t="n">
        <v>2.6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43299-2022</t>
        </is>
      </c>
      <c r="B305" s="1" t="n">
        <v>44833</v>
      </c>
      <c r="C305" s="1" t="n">
        <v>45181</v>
      </c>
      <c r="D305" t="inlineStr">
        <is>
          <t>VÄSTRA GÖTALANDS LÄN</t>
        </is>
      </c>
      <c r="E305" t="inlineStr">
        <is>
          <t>MARIESTAD</t>
        </is>
      </c>
      <c r="G305" t="n">
        <v>4.5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45636-2022</t>
        </is>
      </c>
      <c r="B306" s="1" t="n">
        <v>44843</v>
      </c>
      <c r="C306" s="1" t="n">
        <v>45181</v>
      </c>
      <c r="D306" t="inlineStr">
        <is>
          <t>VÄSTRA GÖTALANDS LÄN</t>
        </is>
      </c>
      <c r="E306" t="inlineStr">
        <is>
          <t>MARIESTAD</t>
        </is>
      </c>
      <c r="G306" t="n">
        <v>1.8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45138-2022</t>
        </is>
      </c>
      <c r="B307" s="1" t="n">
        <v>44844</v>
      </c>
      <c r="C307" s="1" t="n">
        <v>45181</v>
      </c>
      <c r="D307" t="inlineStr">
        <is>
          <t>VÄSTRA GÖTALANDS LÄN</t>
        </is>
      </c>
      <c r="E307" t="inlineStr">
        <is>
          <t>MARIESTAD</t>
        </is>
      </c>
      <c r="F307" t="inlineStr">
        <is>
          <t>Sveaskog</t>
        </is>
      </c>
      <c r="G307" t="n">
        <v>3.3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45141-2022</t>
        </is>
      </c>
      <c r="B308" s="1" t="n">
        <v>44844</v>
      </c>
      <c r="C308" s="1" t="n">
        <v>45181</v>
      </c>
      <c r="D308" t="inlineStr">
        <is>
          <t>VÄSTRA GÖTALANDS LÄN</t>
        </is>
      </c>
      <c r="E308" t="inlineStr">
        <is>
          <t>MARIESTAD</t>
        </is>
      </c>
      <c r="F308" t="inlineStr">
        <is>
          <t>Sveaskog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46523-2022</t>
        </is>
      </c>
      <c r="B309" s="1" t="n">
        <v>44847</v>
      </c>
      <c r="C309" s="1" t="n">
        <v>45181</v>
      </c>
      <c r="D309" t="inlineStr">
        <is>
          <t>VÄSTRA GÖTALANDS LÄN</t>
        </is>
      </c>
      <c r="E309" t="inlineStr">
        <is>
          <t>MARIESTAD</t>
        </is>
      </c>
      <c r="G309" t="n">
        <v>4.2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46900-2022</t>
        </is>
      </c>
      <c r="B310" s="1" t="n">
        <v>44851</v>
      </c>
      <c r="C310" s="1" t="n">
        <v>45181</v>
      </c>
      <c r="D310" t="inlineStr">
        <is>
          <t>VÄSTRA GÖTALANDS LÄN</t>
        </is>
      </c>
      <c r="E310" t="inlineStr">
        <is>
          <t>MARIESTAD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47034-2022</t>
        </is>
      </c>
      <c r="B311" s="1" t="n">
        <v>44852</v>
      </c>
      <c r="C311" s="1" t="n">
        <v>45181</v>
      </c>
      <c r="D311" t="inlineStr">
        <is>
          <t>VÄSTRA GÖTALANDS LÄN</t>
        </is>
      </c>
      <c r="E311" t="inlineStr">
        <is>
          <t>MARIESTAD</t>
        </is>
      </c>
      <c r="G311" t="n">
        <v>10.5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49932-2022</t>
        </is>
      </c>
      <c r="B312" s="1" t="n">
        <v>44865</v>
      </c>
      <c r="C312" s="1" t="n">
        <v>45181</v>
      </c>
      <c r="D312" t="inlineStr">
        <is>
          <t>VÄSTRA GÖTALANDS LÄN</t>
        </is>
      </c>
      <c r="E312" t="inlineStr">
        <is>
          <t>MARIESTAD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51032-2022</t>
        </is>
      </c>
      <c r="B313" s="1" t="n">
        <v>44868</v>
      </c>
      <c r="C313" s="1" t="n">
        <v>45181</v>
      </c>
      <c r="D313" t="inlineStr">
        <is>
          <t>VÄSTRA GÖTALANDS LÄN</t>
        </is>
      </c>
      <c r="E313" t="inlineStr">
        <is>
          <t>MARIESTAD</t>
        </is>
      </c>
      <c r="G313" t="n">
        <v>1.2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53579-2022</t>
        </is>
      </c>
      <c r="B314" s="1" t="n">
        <v>44879</v>
      </c>
      <c r="C314" s="1" t="n">
        <v>45181</v>
      </c>
      <c r="D314" t="inlineStr">
        <is>
          <t>VÄSTRA GÖTALANDS LÄN</t>
        </is>
      </c>
      <c r="E314" t="inlineStr">
        <is>
          <t>MARIESTAD</t>
        </is>
      </c>
      <c r="G314" t="n">
        <v>7.1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53758-2022</t>
        </is>
      </c>
      <c r="B315" s="1" t="n">
        <v>44880</v>
      </c>
      <c r="C315" s="1" t="n">
        <v>45181</v>
      </c>
      <c r="D315" t="inlineStr">
        <is>
          <t>VÄSTRA GÖTALANDS LÄN</t>
        </is>
      </c>
      <c r="E315" t="inlineStr">
        <is>
          <t>MARIESTAD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53822-2022</t>
        </is>
      </c>
      <c r="B316" s="1" t="n">
        <v>44880</v>
      </c>
      <c r="C316" s="1" t="n">
        <v>45181</v>
      </c>
      <c r="D316" t="inlineStr">
        <is>
          <t>VÄSTRA GÖTALANDS LÄN</t>
        </is>
      </c>
      <c r="E316" t="inlineStr">
        <is>
          <t>MARIESTAD</t>
        </is>
      </c>
      <c r="G316" t="n">
        <v>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54225-2022</t>
        </is>
      </c>
      <c r="B317" s="1" t="n">
        <v>44881</v>
      </c>
      <c r="C317" s="1" t="n">
        <v>45181</v>
      </c>
      <c r="D317" t="inlineStr">
        <is>
          <t>VÄSTRA GÖTALANDS LÄN</t>
        </is>
      </c>
      <c r="E317" t="inlineStr">
        <is>
          <t>MARIESTAD</t>
        </is>
      </c>
      <c r="G317" t="n">
        <v>4.3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58077-2022</t>
        </is>
      </c>
      <c r="B318" s="1" t="n">
        <v>44900</v>
      </c>
      <c r="C318" s="1" t="n">
        <v>45181</v>
      </c>
      <c r="D318" t="inlineStr">
        <is>
          <t>VÄSTRA GÖTALANDS LÄN</t>
        </is>
      </c>
      <c r="E318" t="inlineStr">
        <is>
          <t>MARIESTAD</t>
        </is>
      </c>
      <c r="G318" t="n">
        <v>3.1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61716-2022</t>
        </is>
      </c>
      <c r="B319" s="1" t="n">
        <v>44917</v>
      </c>
      <c r="C319" s="1" t="n">
        <v>45181</v>
      </c>
      <c r="D319" t="inlineStr">
        <is>
          <t>VÄSTRA GÖTALANDS LÄN</t>
        </is>
      </c>
      <c r="E319" t="inlineStr">
        <is>
          <t>MARIESTAD</t>
        </is>
      </c>
      <c r="G319" t="n">
        <v>2.9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1315-2023</t>
        </is>
      </c>
      <c r="B320" s="1" t="n">
        <v>44936</v>
      </c>
      <c r="C320" s="1" t="n">
        <v>45181</v>
      </c>
      <c r="D320" t="inlineStr">
        <is>
          <t>VÄSTRA GÖTALANDS LÄN</t>
        </is>
      </c>
      <c r="E320" t="inlineStr">
        <is>
          <t>MARIESTAD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1283-2023</t>
        </is>
      </c>
      <c r="B321" s="1" t="n">
        <v>44936</v>
      </c>
      <c r="C321" s="1" t="n">
        <v>45181</v>
      </c>
      <c r="D321" t="inlineStr">
        <is>
          <t>VÄSTRA GÖTALANDS LÄN</t>
        </is>
      </c>
      <c r="E321" t="inlineStr">
        <is>
          <t>MARIESTAD</t>
        </is>
      </c>
      <c r="G321" t="n">
        <v>4.1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1544-2023</t>
        </is>
      </c>
      <c r="B322" s="1" t="n">
        <v>44937</v>
      </c>
      <c r="C322" s="1" t="n">
        <v>45181</v>
      </c>
      <c r="D322" t="inlineStr">
        <is>
          <t>VÄSTRA GÖTALANDS LÄN</t>
        </is>
      </c>
      <c r="E322" t="inlineStr">
        <is>
          <t>MARIESTAD</t>
        </is>
      </c>
      <c r="G322" t="n">
        <v>5.3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1545-2023</t>
        </is>
      </c>
      <c r="B323" s="1" t="n">
        <v>44937</v>
      </c>
      <c r="C323" s="1" t="n">
        <v>45181</v>
      </c>
      <c r="D323" t="inlineStr">
        <is>
          <t>VÄSTRA GÖTALANDS LÄN</t>
        </is>
      </c>
      <c r="E323" t="inlineStr">
        <is>
          <t>MARIESTAD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2390-2023</t>
        </is>
      </c>
      <c r="B324" s="1" t="n">
        <v>44942</v>
      </c>
      <c r="C324" s="1" t="n">
        <v>45181</v>
      </c>
      <c r="D324" t="inlineStr">
        <is>
          <t>VÄSTRA GÖTALANDS LÄN</t>
        </is>
      </c>
      <c r="E324" t="inlineStr">
        <is>
          <t>MARIESTAD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2583-2023</t>
        </is>
      </c>
      <c r="B325" s="1" t="n">
        <v>44943</v>
      </c>
      <c r="C325" s="1" t="n">
        <v>45181</v>
      </c>
      <c r="D325" t="inlineStr">
        <is>
          <t>VÄSTRA GÖTALANDS LÄN</t>
        </is>
      </c>
      <c r="E325" t="inlineStr">
        <is>
          <t>MARIESTAD</t>
        </is>
      </c>
      <c r="G325" t="n">
        <v>5.9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2809-2023</t>
        </is>
      </c>
      <c r="B326" s="1" t="n">
        <v>44944</v>
      </c>
      <c r="C326" s="1" t="n">
        <v>45181</v>
      </c>
      <c r="D326" t="inlineStr">
        <is>
          <t>VÄSTRA GÖTALANDS LÄN</t>
        </is>
      </c>
      <c r="E326" t="inlineStr">
        <is>
          <t>MARIESTAD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2808-2023</t>
        </is>
      </c>
      <c r="B327" s="1" t="n">
        <v>44944</v>
      </c>
      <c r="C327" s="1" t="n">
        <v>45181</v>
      </c>
      <c r="D327" t="inlineStr">
        <is>
          <t>VÄSTRA GÖTALANDS LÄN</t>
        </is>
      </c>
      <c r="E327" t="inlineStr">
        <is>
          <t>MARIESTAD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4685-2023</t>
        </is>
      </c>
      <c r="B328" s="1" t="n">
        <v>44957</v>
      </c>
      <c r="C328" s="1" t="n">
        <v>45181</v>
      </c>
      <c r="D328" t="inlineStr">
        <is>
          <t>VÄSTRA GÖTALANDS LÄN</t>
        </is>
      </c>
      <c r="E328" t="inlineStr">
        <is>
          <t>MARIESTAD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5011-2023</t>
        </is>
      </c>
      <c r="B329" s="1" t="n">
        <v>44958</v>
      </c>
      <c r="C329" s="1" t="n">
        <v>45181</v>
      </c>
      <c r="D329" t="inlineStr">
        <is>
          <t>VÄSTRA GÖTALANDS LÄN</t>
        </is>
      </c>
      <c r="E329" t="inlineStr">
        <is>
          <t>MARIESTAD</t>
        </is>
      </c>
      <c r="G329" t="n">
        <v>4.4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7168-2023</t>
        </is>
      </c>
      <c r="B330" s="1" t="n">
        <v>44965</v>
      </c>
      <c r="C330" s="1" t="n">
        <v>45181</v>
      </c>
      <c r="D330" t="inlineStr">
        <is>
          <t>VÄSTRA GÖTALANDS LÄN</t>
        </is>
      </c>
      <c r="E330" t="inlineStr">
        <is>
          <t>MARIESTAD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7418-2023</t>
        </is>
      </c>
      <c r="B331" s="1" t="n">
        <v>44971</v>
      </c>
      <c r="C331" s="1" t="n">
        <v>45181</v>
      </c>
      <c r="D331" t="inlineStr">
        <is>
          <t>VÄSTRA GÖTALANDS LÄN</t>
        </is>
      </c>
      <c r="E331" t="inlineStr">
        <is>
          <t>MARIESTAD</t>
        </is>
      </c>
      <c r="G331" t="n">
        <v>0.5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7419-2023</t>
        </is>
      </c>
      <c r="B332" s="1" t="n">
        <v>44971</v>
      </c>
      <c r="C332" s="1" t="n">
        <v>45181</v>
      </c>
      <c r="D332" t="inlineStr">
        <is>
          <t>VÄSTRA GÖTALANDS LÄN</t>
        </is>
      </c>
      <c r="E332" t="inlineStr">
        <is>
          <t>MARIESTAD</t>
        </is>
      </c>
      <c r="G332" t="n">
        <v>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8771-2023</t>
        </is>
      </c>
      <c r="B333" s="1" t="n">
        <v>44973</v>
      </c>
      <c r="C333" s="1" t="n">
        <v>45181</v>
      </c>
      <c r="D333" t="inlineStr">
        <is>
          <t>VÄSTRA GÖTALANDS LÄN</t>
        </is>
      </c>
      <c r="E333" t="inlineStr">
        <is>
          <t>MARIESTAD</t>
        </is>
      </c>
      <c r="G333" t="n">
        <v>2.5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8753-2023</t>
        </is>
      </c>
      <c r="B334" s="1" t="n">
        <v>44973</v>
      </c>
      <c r="C334" s="1" t="n">
        <v>45181</v>
      </c>
      <c r="D334" t="inlineStr">
        <is>
          <t>VÄSTRA GÖTALANDS LÄN</t>
        </is>
      </c>
      <c r="E334" t="inlineStr">
        <is>
          <t>MARIESTAD</t>
        </is>
      </c>
      <c r="G334" t="n">
        <v>9.5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8146-2023</t>
        </is>
      </c>
      <c r="B335" s="1" t="n">
        <v>44974</v>
      </c>
      <c r="C335" s="1" t="n">
        <v>45181</v>
      </c>
      <c r="D335" t="inlineStr">
        <is>
          <t>VÄSTRA GÖTALANDS LÄN</t>
        </is>
      </c>
      <c r="E335" t="inlineStr">
        <is>
          <t>MARIESTAD</t>
        </is>
      </c>
      <c r="G335" t="n">
        <v>2.2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10500-2023</t>
        </is>
      </c>
      <c r="B336" s="1" t="n">
        <v>44981</v>
      </c>
      <c r="C336" s="1" t="n">
        <v>45181</v>
      </c>
      <c r="D336" t="inlineStr">
        <is>
          <t>VÄSTRA GÖTALANDS LÄN</t>
        </is>
      </c>
      <c r="E336" t="inlineStr">
        <is>
          <t>MARIESTAD</t>
        </is>
      </c>
      <c r="G336" t="n">
        <v>0.6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10182-2023</t>
        </is>
      </c>
      <c r="B337" s="1" t="n">
        <v>44986</v>
      </c>
      <c r="C337" s="1" t="n">
        <v>45181</v>
      </c>
      <c r="D337" t="inlineStr">
        <is>
          <t>VÄSTRA GÖTALANDS LÄN</t>
        </is>
      </c>
      <c r="E337" t="inlineStr">
        <is>
          <t>MARIESTAD</t>
        </is>
      </c>
      <c r="G337" t="n">
        <v>0.4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10205-2023</t>
        </is>
      </c>
      <c r="B338" s="1" t="n">
        <v>44986</v>
      </c>
      <c r="C338" s="1" t="n">
        <v>45181</v>
      </c>
      <c r="D338" t="inlineStr">
        <is>
          <t>VÄSTRA GÖTALANDS LÄN</t>
        </is>
      </c>
      <c r="E338" t="inlineStr">
        <is>
          <t>MARIESTAD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11089-2023</t>
        </is>
      </c>
      <c r="B339" s="1" t="n">
        <v>44986</v>
      </c>
      <c r="C339" s="1" t="n">
        <v>45181</v>
      </c>
      <c r="D339" t="inlineStr">
        <is>
          <t>VÄSTRA GÖTALANDS LÄN</t>
        </is>
      </c>
      <c r="E339" t="inlineStr">
        <is>
          <t>MARIESTAD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11415-2023</t>
        </is>
      </c>
      <c r="B340" s="1" t="n">
        <v>44993</v>
      </c>
      <c r="C340" s="1" t="n">
        <v>45181</v>
      </c>
      <c r="D340" t="inlineStr">
        <is>
          <t>VÄSTRA GÖTALANDS LÄN</t>
        </is>
      </c>
      <c r="E340" t="inlineStr">
        <is>
          <t>MARIESTAD</t>
        </is>
      </c>
      <c r="F340" t="inlineStr">
        <is>
          <t>Sveaskog</t>
        </is>
      </c>
      <c r="G340" t="n">
        <v>2.6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11413-2023</t>
        </is>
      </c>
      <c r="B341" s="1" t="n">
        <v>44993</v>
      </c>
      <c r="C341" s="1" t="n">
        <v>45181</v>
      </c>
      <c r="D341" t="inlineStr">
        <is>
          <t>VÄSTRA GÖTALANDS LÄN</t>
        </is>
      </c>
      <c r="E341" t="inlineStr">
        <is>
          <t>MARIESTAD</t>
        </is>
      </c>
      <c r="F341" t="inlineStr">
        <is>
          <t>Sveaskog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11414-2023</t>
        </is>
      </c>
      <c r="B342" s="1" t="n">
        <v>44993</v>
      </c>
      <c r="C342" s="1" t="n">
        <v>45181</v>
      </c>
      <c r="D342" t="inlineStr">
        <is>
          <t>VÄSTRA GÖTALANDS LÄN</t>
        </is>
      </c>
      <c r="E342" t="inlineStr">
        <is>
          <t>MARIESTAD</t>
        </is>
      </c>
      <c r="F342" t="inlineStr">
        <is>
          <t>Sveaskog</t>
        </is>
      </c>
      <c r="G342" t="n">
        <v>2.6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12361-2023</t>
        </is>
      </c>
      <c r="B343" s="1" t="n">
        <v>44999</v>
      </c>
      <c r="C343" s="1" t="n">
        <v>45181</v>
      </c>
      <c r="D343" t="inlineStr">
        <is>
          <t>VÄSTRA GÖTALANDS LÄN</t>
        </is>
      </c>
      <c r="E343" t="inlineStr">
        <is>
          <t>MARIESTAD</t>
        </is>
      </c>
      <c r="G343" t="n">
        <v>4.5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12884-2023</t>
        </is>
      </c>
      <c r="B344" s="1" t="n">
        <v>45001</v>
      </c>
      <c r="C344" s="1" t="n">
        <v>45181</v>
      </c>
      <c r="D344" t="inlineStr">
        <is>
          <t>VÄSTRA GÖTALANDS LÄN</t>
        </is>
      </c>
      <c r="E344" t="inlineStr">
        <is>
          <t>MARIESTAD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12883-2023</t>
        </is>
      </c>
      <c r="B345" s="1" t="n">
        <v>45001</v>
      </c>
      <c r="C345" s="1" t="n">
        <v>45181</v>
      </c>
      <c r="D345" t="inlineStr">
        <is>
          <t>VÄSTRA GÖTALANDS LÄN</t>
        </is>
      </c>
      <c r="E345" t="inlineStr">
        <is>
          <t>MARIESTAD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13293-2023</t>
        </is>
      </c>
      <c r="B346" s="1" t="n">
        <v>45005</v>
      </c>
      <c r="C346" s="1" t="n">
        <v>45181</v>
      </c>
      <c r="D346" t="inlineStr">
        <is>
          <t>VÄSTRA GÖTALANDS LÄN</t>
        </is>
      </c>
      <c r="E346" t="inlineStr">
        <is>
          <t>MARIESTAD</t>
        </is>
      </c>
      <c r="F346" t="inlineStr">
        <is>
          <t>Sveaskog</t>
        </is>
      </c>
      <c r="G346" t="n">
        <v>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13582-2023</t>
        </is>
      </c>
      <c r="B347" s="1" t="n">
        <v>45006</v>
      </c>
      <c r="C347" s="1" t="n">
        <v>45181</v>
      </c>
      <c r="D347" t="inlineStr">
        <is>
          <t>VÄSTRA GÖTALANDS LÄN</t>
        </is>
      </c>
      <c r="E347" t="inlineStr">
        <is>
          <t>MARIESTAD</t>
        </is>
      </c>
      <c r="G347" t="n">
        <v>0.9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13655-2023</t>
        </is>
      </c>
      <c r="B348" s="1" t="n">
        <v>45006</v>
      </c>
      <c r="C348" s="1" t="n">
        <v>45181</v>
      </c>
      <c r="D348" t="inlineStr">
        <is>
          <t>VÄSTRA GÖTALANDS LÄN</t>
        </is>
      </c>
      <c r="E348" t="inlineStr">
        <is>
          <t>MARIESTAD</t>
        </is>
      </c>
      <c r="G348" t="n">
        <v>0.1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16867-2023</t>
        </is>
      </c>
      <c r="B349" s="1" t="n">
        <v>45033</v>
      </c>
      <c r="C349" s="1" t="n">
        <v>45181</v>
      </c>
      <c r="D349" t="inlineStr">
        <is>
          <t>VÄSTRA GÖTALANDS LÄN</t>
        </is>
      </c>
      <c r="E349" t="inlineStr">
        <is>
          <t>MARIESTAD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17268-2023</t>
        </is>
      </c>
      <c r="B350" s="1" t="n">
        <v>45035</v>
      </c>
      <c r="C350" s="1" t="n">
        <v>45181</v>
      </c>
      <c r="D350" t="inlineStr">
        <is>
          <t>VÄSTRA GÖTALANDS LÄN</t>
        </is>
      </c>
      <c r="E350" t="inlineStr">
        <is>
          <t>MARIESTAD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22240-2023</t>
        </is>
      </c>
      <c r="B351" s="1" t="n">
        <v>45070</v>
      </c>
      <c r="C351" s="1" t="n">
        <v>45181</v>
      </c>
      <c r="D351" t="inlineStr">
        <is>
          <t>VÄSTRA GÖTALANDS LÄN</t>
        </is>
      </c>
      <c r="E351" t="inlineStr">
        <is>
          <t>MARIESTAD</t>
        </is>
      </c>
      <c r="F351" t="inlineStr">
        <is>
          <t>Sveaskog</t>
        </is>
      </c>
      <c r="G351" t="n">
        <v>1.7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22236-2023</t>
        </is>
      </c>
      <c r="B352" s="1" t="n">
        <v>45070</v>
      </c>
      <c r="C352" s="1" t="n">
        <v>45181</v>
      </c>
      <c r="D352" t="inlineStr">
        <is>
          <t>VÄSTRA GÖTALANDS LÄN</t>
        </is>
      </c>
      <c r="E352" t="inlineStr">
        <is>
          <t>MARIESTAD</t>
        </is>
      </c>
      <c r="F352" t="inlineStr">
        <is>
          <t>Sveaskog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24736-2023</t>
        </is>
      </c>
      <c r="B353" s="1" t="n">
        <v>45084</v>
      </c>
      <c r="C353" s="1" t="n">
        <v>45181</v>
      </c>
      <c r="D353" t="inlineStr">
        <is>
          <t>VÄSTRA GÖTALANDS LÄN</t>
        </is>
      </c>
      <c r="E353" t="inlineStr">
        <is>
          <t>MARIESTAD</t>
        </is>
      </c>
      <c r="G353" t="n">
        <v>31.7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30652-2023</t>
        </is>
      </c>
      <c r="B354" s="1" t="n">
        <v>45112</v>
      </c>
      <c r="C354" s="1" t="n">
        <v>45181</v>
      </c>
      <c r="D354" t="inlineStr">
        <is>
          <t>VÄSTRA GÖTALANDS LÄN</t>
        </is>
      </c>
      <c r="E354" t="inlineStr">
        <is>
          <t>MARIESTAD</t>
        </is>
      </c>
      <c r="F354" t="inlineStr">
        <is>
          <t>Kommuner</t>
        </is>
      </c>
      <c r="G354" t="n">
        <v>2.6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35594-2023</t>
        </is>
      </c>
      <c r="B355" s="1" t="n">
        <v>45147</v>
      </c>
      <c r="C355" s="1" t="n">
        <v>45181</v>
      </c>
      <c r="D355" t="inlineStr">
        <is>
          <t>VÄSTRA GÖTALANDS LÄN</t>
        </is>
      </c>
      <c r="E355" t="inlineStr">
        <is>
          <t>MARIESTAD</t>
        </is>
      </c>
      <c r="F355" t="inlineStr">
        <is>
          <t>Sveaskog</t>
        </is>
      </c>
      <c r="G355" t="n">
        <v>5.2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35591-2023</t>
        </is>
      </c>
      <c r="B356" s="1" t="n">
        <v>45147</v>
      </c>
      <c r="C356" s="1" t="n">
        <v>45181</v>
      </c>
      <c r="D356" t="inlineStr">
        <is>
          <t>VÄSTRA GÖTALANDS LÄN</t>
        </is>
      </c>
      <c r="E356" t="inlineStr">
        <is>
          <t>MARIESTAD</t>
        </is>
      </c>
      <c r="F356" t="inlineStr">
        <is>
          <t>Sveaskog</t>
        </is>
      </c>
      <c r="G356" t="n">
        <v>4.2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>
      <c r="A357" t="inlineStr">
        <is>
          <t>A 38580-2023</t>
        </is>
      </c>
      <c r="B357" s="1" t="n">
        <v>45162</v>
      </c>
      <c r="C357" s="1" t="n">
        <v>45181</v>
      </c>
      <c r="D357" t="inlineStr">
        <is>
          <t>VÄSTRA GÖTALANDS LÄN</t>
        </is>
      </c>
      <c r="E357" t="inlineStr">
        <is>
          <t>MARIESTAD</t>
        </is>
      </c>
      <c r="F357" t="inlineStr">
        <is>
          <t>Kommuner</t>
        </is>
      </c>
      <c r="G357" t="n">
        <v>4.6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2023-09-12T04:13:42Z</dcterms:created>
  <dcterms:modified xmlns:dcterms="http://purl.org/dc/terms/" xmlns:xsi="http://www.w3.org/2001/XMLSchema-instance" xsi:type="dcterms:W3CDTF">2023-09-12T04:13:42Z</dcterms:modified>
</cp:coreProperties>
</file>