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45206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31665-2023.xlsx", "A 31665-2023")</f>
        <v/>
      </c>
      <c r="T2">
        <f>HYPERLINK("https://klasma.github.io/Logging_MONSTERAS/kartor/A 31665-2023.png", "A 31665-2023")</f>
        <v/>
      </c>
      <c r="V2">
        <f>HYPERLINK("https://klasma.github.io/Logging_MONSTERAS/klagomål/A 31665-2023.docx", "A 31665-2023")</f>
        <v/>
      </c>
      <c r="W2">
        <f>HYPERLINK("https://klasma.github.io/Logging_MONSTERAS/klagomålsmail/A 31665-2023.docx", "A 31665-2023")</f>
        <v/>
      </c>
      <c r="X2">
        <f>HYPERLINK("https://klasma.github.io/Logging_MONSTERAS/tillsyn/A 31665-2023.docx", "A 31665-2023")</f>
        <v/>
      </c>
      <c r="Y2">
        <f>HYPERLINK("https://klasma.github.io/Logging_MONSTERAS/tillsynsmail/A 31665-2023.docx", "A 31665-2023")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45206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41266-2021.xlsx", "A 41266-2021")</f>
        <v/>
      </c>
      <c r="T3">
        <f>HYPERLINK("https://klasma.github.io/Logging_MONSTERAS/kartor/A 41266-2021.png", "A 41266-2021")</f>
        <v/>
      </c>
      <c r="V3">
        <f>HYPERLINK("https://klasma.github.io/Logging_MONSTERAS/klagomål/A 41266-2021.docx", "A 41266-2021")</f>
        <v/>
      </c>
      <c r="W3">
        <f>HYPERLINK("https://klasma.github.io/Logging_MONSTERAS/klagomålsmail/A 41266-2021.docx", "A 41266-2021")</f>
        <v/>
      </c>
      <c r="X3">
        <f>HYPERLINK("https://klasma.github.io/Logging_MONSTERAS/tillsyn/A 41266-2021.docx", "A 41266-2021")</f>
        <v/>
      </c>
      <c r="Y3">
        <f>HYPERLINK("https://klasma.github.io/Logging_MONSTERAS/tillsynsmail/A 41266-2021.docx", "A 41266-2021")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45206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21924-2019.xlsx", "A 21924-2019")</f>
        <v/>
      </c>
      <c r="T4">
        <f>HYPERLINK("https://klasma.github.io/Logging_MONSTERAS/kartor/A 21924-2019.png", "A 21924-2019")</f>
        <v/>
      </c>
      <c r="V4">
        <f>HYPERLINK("https://klasma.github.io/Logging_MONSTERAS/klagomål/A 21924-2019.docx", "A 21924-2019")</f>
        <v/>
      </c>
      <c r="W4">
        <f>HYPERLINK("https://klasma.github.io/Logging_MONSTERAS/klagomålsmail/A 21924-2019.docx", "A 21924-2019")</f>
        <v/>
      </c>
      <c r="X4">
        <f>HYPERLINK("https://klasma.github.io/Logging_MONSTERAS/tillsyn/A 21924-2019.docx", "A 21924-2019")</f>
        <v/>
      </c>
      <c r="Y4">
        <f>HYPERLINK("https://klasma.github.io/Logging_MONSTERAS/tillsynsmail/A 21924-2019.docx", "A 21924-2019")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45206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7475-2023.xlsx", "A 7475-2023")</f>
        <v/>
      </c>
      <c r="T5">
        <f>HYPERLINK("https://klasma.github.io/Logging_MONSTERAS/kartor/A 7475-2023.png", "A 7475-2023")</f>
        <v/>
      </c>
      <c r="U5">
        <f>HYPERLINK("https://klasma.github.io/Logging_MONSTERAS/knärot/A 7475-2023.png", "A 7475-2023")</f>
        <v/>
      </c>
      <c r="V5">
        <f>HYPERLINK("https://klasma.github.io/Logging_MONSTERAS/klagomål/A 7475-2023.docx", "A 7475-2023")</f>
        <v/>
      </c>
      <c r="W5">
        <f>HYPERLINK("https://klasma.github.io/Logging_MONSTERAS/klagomålsmail/A 7475-2023.docx", "A 7475-2023")</f>
        <v/>
      </c>
      <c r="X5">
        <f>HYPERLINK("https://klasma.github.io/Logging_MONSTERAS/tillsyn/A 7475-2023.docx", "A 7475-2023")</f>
        <v/>
      </c>
      <c r="Y5">
        <f>HYPERLINK("https://klasma.github.io/Logging_MONSTERAS/tillsynsmail/A 7475-2023.docx", "A 7475-2023")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45206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21915-2019.xlsx", "A 21915-2019")</f>
        <v/>
      </c>
      <c r="T6">
        <f>HYPERLINK("https://klasma.github.io/Logging_MONSTERAS/kartor/A 21915-2019.png", "A 21915-2019")</f>
        <v/>
      </c>
      <c r="V6">
        <f>HYPERLINK("https://klasma.github.io/Logging_MONSTERAS/klagomål/A 21915-2019.docx", "A 21915-2019")</f>
        <v/>
      </c>
      <c r="W6">
        <f>HYPERLINK("https://klasma.github.io/Logging_MONSTERAS/klagomålsmail/A 21915-2019.docx", "A 21915-2019")</f>
        <v/>
      </c>
      <c r="X6">
        <f>HYPERLINK("https://klasma.github.io/Logging_MONSTERAS/tillsyn/A 21915-2019.docx", "A 21915-2019")</f>
        <v/>
      </c>
      <c r="Y6">
        <f>HYPERLINK("https://klasma.github.io/Logging_MONSTERAS/tillsynsmail/A 21915-2019.docx", "A 21915-2019")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45206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39281-2022.xlsx", "A 39281-2022")</f>
        <v/>
      </c>
      <c r="T7">
        <f>HYPERLINK("https://klasma.github.io/Logging_MONSTERAS/kartor/A 39281-2022.png", "A 39281-2022")</f>
        <v/>
      </c>
      <c r="V7">
        <f>HYPERLINK("https://klasma.github.io/Logging_MONSTERAS/klagomål/A 39281-2022.docx", "A 39281-2022")</f>
        <v/>
      </c>
      <c r="W7">
        <f>HYPERLINK("https://klasma.github.io/Logging_MONSTERAS/klagomålsmail/A 39281-2022.docx", "A 39281-2022")</f>
        <v/>
      </c>
      <c r="X7">
        <f>HYPERLINK("https://klasma.github.io/Logging_MONSTERAS/tillsyn/A 39281-2022.docx", "A 39281-2022")</f>
        <v/>
      </c>
      <c r="Y7">
        <f>HYPERLINK("https://klasma.github.io/Logging_MONSTERAS/tillsynsmail/A 39281-2022.docx", "A 39281-2022")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45206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20013-2023.xlsx", "A 20013-2023")</f>
        <v/>
      </c>
      <c r="T8">
        <f>HYPERLINK("https://klasma.github.io/Logging_MONSTERAS/kartor/A 20013-2023.png", "A 20013-2023")</f>
        <v/>
      </c>
      <c r="V8">
        <f>HYPERLINK("https://klasma.github.io/Logging_MONSTERAS/klagomål/A 20013-2023.docx", "A 20013-2023")</f>
        <v/>
      </c>
      <c r="W8">
        <f>HYPERLINK("https://klasma.github.io/Logging_MONSTERAS/klagomålsmail/A 20013-2023.docx", "A 20013-2023")</f>
        <v/>
      </c>
      <c r="X8">
        <f>HYPERLINK("https://klasma.github.io/Logging_MONSTERAS/tillsyn/A 20013-2023.docx", "A 20013-2023")</f>
        <v/>
      </c>
      <c r="Y8">
        <f>HYPERLINK("https://klasma.github.io/Logging_MONSTERAS/tillsynsmail/A 20013-2023.docx", "A 20013-2023")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45206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53162-2022.xlsx", "A 53162-2022")</f>
        <v/>
      </c>
      <c r="T9">
        <f>HYPERLINK("https://klasma.github.io/Logging_MONSTERAS/kartor/A 53162-2022.png", "A 53162-2022")</f>
        <v/>
      </c>
      <c r="V9">
        <f>HYPERLINK("https://klasma.github.io/Logging_MONSTERAS/klagomål/A 53162-2022.docx", "A 53162-2022")</f>
        <v/>
      </c>
      <c r="W9">
        <f>HYPERLINK("https://klasma.github.io/Logging_MONSTERAS/klagomålsmail/A 53162-2022.docx", "A 53162-2022")</f>
        <v/>
      </c>
      <c r="X9">
        <f>HYPERLINK("https://klasma.github.io/Logging_MONSTERAS/tillsyn/A 53162-2022.docx", "A 53162-2022")</f>
        <v/>
      </c>
      <c r="Y9">
        <f>HYPERLINK("https://klasma.github.io/Logging_MONSTERAS/tillsynsmail/A 53162-2022.docx", "A 53162-2022")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45206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70338-2018.xlsx", "A 70338-2018")</f>
        <v/>
      </c>
      <c r="T10">
        <f>HYPERLINK("https://klasma.github.io/Logging_MONSTERAS/kartor/A 70338-2018.png", "A 70338-2018")</f>
        <v/>
      </c>
      <c r="V10">
        <f>HYPERLINK("https://klasma.github.io/Logging_MONSTERAS/klagomål/A 70338-2018.docx", "A 70338-2018")</f>
        <v/>
      </c>
      <c r="W10">
        <f>HYPERLINK("https://klasma.github.io/Logging_MONSTERAS/klagomålsmail/A 70338-2018.docx", "A 70338-2018")</f>
        <v/>
      </c>
      <c r="X10">
        <f>HYPERLINK("https://klasma.github.io/Logging_MONSTERAS/tillsyn/A 70338-2018.docx", "A 70338-2018")</f>
        <v/>
      </c>
      <c r="Y10">
        <f>HYPERLINK("https://klasma.github.io/Logging_MONSTERAS/tillsynsmail/A 70338-2018.docx", "A 70338-2018")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45206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55371-2020.xlsx", "A 55371-2020")</f>
        <v/>
      </c>
      <c r="T11">
        <f>HYPERLINK("https://klasma.github.io/Logging_MONSTERAS/kartor/A 55371-2020.png", "A 55371-2020")</f>
        <v/>
      </c>
      <c r="V11">
        <f>HYPERLINK("https://klasma.github.io/Logging_MONSTERAS/klagomål/A 55371-2020.docx", "A 55371-2020")</f>
        <v/>
      </c>
      <c r="W11">
        <f>HYPERLINK("https://klasma.github.io/Logging_MONSTERAS/klagomålsmail/A 55371-2020.docx", "A 55371-2020")</f>
        <v/>
      </c>
      <c r="X11">
        <f>HYPERLINK("https://klasma.github.io/Logging_MONSTERAS/tillsyn/A 55371-2020.docx", "A 55371-2020")</f>
        <v/>
      </c>
      <c r="Y11">
        <f>HYPERLINK("https://klasma.github.io/Logging_MONSTERAS/tillsynsmail/A 55371-2020.docx", "A 55371-2020")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45206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53167-2022.xlsx", "A 53167-2022")</f>
        <v/>
      </c>
      <c r="T12">
        <f>HYPERLINK("https://klasma.github.io/Logging_MONSTERAS/kartor/A 53167-2022.png", "A 53167-2022")</f>
        <v/>
      </c>
      <c r="V12">
        <f>HYPERLINK("https://klasma.github.io/Logging_MONSTERAS/klagomål/A 53167-2022.docx", "A 53167-2022")</f>
        <v/>
      </c>
      <c r="W12">
        <f>HYPERLINK("https://klasma.github.io/Logging_MONSTERAS/klagomålsmail/A 53167-2022.docx", "A 53167-2022")</f>
        <v/>
      </c>
      <c r="X12">
        <f>HYPERLINK("https://klasma.github.io/Logging_MONSTERAS/tillsyn/A 53167-2022.docx", "A 53167-2022")</f>
        <v/>
      </c>
      <c r="Y12">
        <f>HYPERLINK("https://klasma.github.io/Logging_MONSTERAS/tillsynsmail/A 53167-2022.docx", "A 53167-2022")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45206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6509-2020.xlsx", "A 6509-2020")</f>
        <v/>
      </c>
      <c r="T13">
        <f>HYPERLINK("https://klasma.github.io/Logging_MONSTERAS/kartor/A 6509-2020.png", "A 6509-2020")</f>
        <v/>
      </c>
      <c r="U13">
        <f>HYPERLINK("https://klasma.github.io/Logging_MONSTERAS/knärot/A 6509-2020.png", "A 6509-2020")</f>
        <v/>
      </c>
      <c r="V13">
        <f>HYPERLINK("https://klasma.github.io/Logging_MONSTERAS/klagomål/A 6509-2020.docx", "A 6509-2020")</f>
        <v/>
      </c>
      <c r="W13">
        <f>HYPERLINK("https://klasma.github.io/Logging_MONSTERAS/klagomålsmail/A 6509-2020.docx", "A 6509-2020")</f>
        <v/>
      </c>
      <c r="X13">
        <f>HYPERLINK("https://klasma.github.io/Logging_MONSTERAS/tillsyn/A 6509-2020.docx", "A 6509-2020")</f>
        <v/>
      </c>
      <c r="Y13">
        <f>HYPERLINK("https://klasma.github.io/Logging_MONSTERAS/tillsynsmail/A 6509-2020.docx", "A 6509-2020")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45206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25348-2020.xlsx", "A 25348-2020")</f>
        <v/>
      </c>
      <c r="T14">
        <f>HYPERLINK("https://klasma.github.io/Logging_MONSTERAS/kartor/A 25348-2020.png", "A 25348-2020")</f>
        <v/>
      </c>
      <c r="U14">
        <f>HYPERLINK("https://klasma.github.io/Logging_MONSTERAS/knärot/A 25348-2020.png", "A 25348-2020")</f>
        <v/>
      </c>
      <c r="V14">
        <f>HYPERLINK("https://klasma.github.io/Logging_MONSTERAS/klagomål/A 25348-2020.docx", "A 25348-2020")</f>
        <v/>
      </c>
      <c r="W14">
        <f>HYPERLINK("https://klasma.github.io/Logging_MONSTERAS/klagomålsmail/A 25348-2020.docx", "A 25348-2020")</f>
        <v/>
      </c>
      <c r="X14">
        <f>HYPERLINK("https://klasma.github.io/Logging_MONSTERAS/tillsyn/A 25348-2020.docx", "A 25348-2020")</f>
        <v/>
      </c>
      <c r="Y14">
        <f>HYPERLINK("https://klasma.github.io/Logging_MONSTERAS/tillsynsmail/A 25348-2020.docx", "A 25348-2020")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45206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46995-2021.xlsx", "A 46995-2021")</f>
        <v/>
      </c>
      <c r="T15">
        <f>HYPERLINK("https://klasma.github.io/Logging_MONSTERAS/kartor/A 46995-2021.png", "A 46995-2021")</f>
        <v/>
      </c>
      <c r="U15">
        <f>HYPERLINK("https://klasma.github.io/Logging_MONSTERAS/knärot/A 46995-2021.png", "A 46995-2021")</f>
        <v/>
      </c>
      <c r="V15">
        <f>HYPERLINK("https://klasma.github.io/Logging_MONSTERAS/klagomål/A 46995-2021.docx", "A 46995-2021")</f>
        <v/>
      </c>
      <c r="W15">
        <f>HYPERLINK("https://klasma.github.io/Logging_MONSTERAS/klagomålsmail/A 46995-2021.docx", "A 46995-2021")</f>
        <v/>
      </c>
      <c r="X15">
        <f>HYPERLINK("https://klasma.github.io/Logging_MONSTERAS/tillsyn/A 46995-2021.docx", "A 46995-2021")</f>
        <v/>
      </c>
      <c r="Y15">
        <f>HYPERLINK("https://klasma.github.io/Logging_MONSTERAS/tillsynsmail/A 46995-2021.docx", "A 46995-2021")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45206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25192-2023.xlsx", "A 25192-2023")</f>
        <v/>
      </c>
      <c r="T16">
        <f>HYPERLINK("https://klasma.github.io/Logging_MONSTERAS/kartor/A 25192-2023.png", "A 25192-2023")</f>
        <v/>
      </c>
      <c r="U16">
        <f>HYPERLINK("https://klasma.github.io/Logging_MONSTERAS/knärot/A 25192-2023.png", "A 25192-2023")</f>
        <v/>
      </c>
      <c r="V16">
        <f>HYPERLINK("https://klasma.github.io/Logging_MONSTERAS/klagomål/A 25192-2023.docx", "A 25192-2023")</f>
        <v/>
      </c>
      <c r="W16">
        <f>HYPERLINK("https://klasma.github.io/Logging_MONSTERAS/klagomålsmail/A 25192-2023.docx", "A 25192-2023")</f>
        <v/>
      </c>
      <c r="X16">
        <f>HYPERLINK("https://klasma.github.io/Logging_MONSTERAS/tillsyn/A 25192-2023.docx", "A 25192-2023")</f>
        <v/>
      </c>
      <c r="Y16">
        <f>HYPERLINK("https://klasma.github.io/Logging_MONSTERAS/tillsynsmail/A 25192-2023.docx", "A 25192-2023")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45206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30705-2023.xlsx", "A 30705-2023")</f>
        <v/>
      </c>
      <c r="T17">
        <f>HYPERLINK("https://klasma.github.io/Logging_MONSTERAS/kartor/A 30705-2023.png", "A 30705-2023")</f>
        <v/>
      </c>
      <c r="U17">
        <f>HYPERLINK("https://klasma.github.io/Logging_MONSTERAS/knärot/A 30705-2023.png", "A 30705-2023")</f>
        <v/>
      </c>
      <c r="V17">
        <f>HYPERLINK("https://klasma.github.io/Logging_MONSTERAS/klagomål/A 30705-2023.docx", "A 30705-2023")</f>
        <v/>
      </c>
      <c r="W17">
        <f>HYPERLINK("https://klasma.github.io/Logging_MONSTERAS/klagomålsmail/A 30705-2023.docx", "A 30705-2023")</f>
        <v/>
      </c>
      <c r="X17">
        <f>HYPERLINK("https://klasma.github.io/Logging_MONSTERAS/tillsyn/A 30705-2023.docx", "A 30705-2023")</f>
        <v/>
      </c>
      <c r="Y17">
        <f>HYPERLINK("https://klasma.github.io/Logging_MONSTERAS/tillsynsmail/A 30705-2023.docx", "A 30705-2023")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45206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62254-2018.xlsx", "A 62254-2018")</f>
        <v/>
      </c>
      <c r="T18">
        <f>HYPERLINK("https://klasma.github.io/Logging_MONSTERAS/kartor/A 62254-2018.png", "A 62254-2018")</f>
        <v/>
      </c>
      <c r="U18">
        <f>HYPERLINK("https://klasma.github.io/Logging_MONSTERAS/knärot/A 62254-2018.png", "A 62254-2018")</f>
        <v/>
      </c>
      <c r="V18">
        <f>HYPERLINK("https://klasma.github.io/Logging_MONSTERAS/klagomål/A 62254-2018.docx", "A 62254-2018")</f>
        <v/>
      </c>
      <c r="W18">
        <f>HYPERLINK("https://klasma.github.io/Logging_MONSTERAS/klagomålsmail/A 62254-2018.docx", "A 62254-2018")</f>
        <v/>
      </c>
      <c r="X18">
        <f>HYPERLINK("https://klasma.github.io/Logging_MONSTERAS/tillsyn/A 62254-2018.docx", "A 62254-2018")</f>
        <v/>
      </c>
      <c r="Y18">
        <f>HYPERLINK("https://klasma.github.io/Logging_MONSTERAS/tillsynsmail/A 62254-2018.docx", "A 62254-2018")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45206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38441-2019.xlsx", "A 38441-2019")</f>
        <v/>
      </c>
      <c r="T19">
        <f>HYPERLINK("https://klasma.github.io/Logging_MONSTERAS/kartor/A 38441-2019.png", "A 38441-2019")</f>
        <v/>
      </c>
      <c r="V19">
        <f>HYPERLINK("https://klasma.github.io/Logging_MONSTERAS/klagomål/A 38441-2019.docx", "A 38441-2019")</f>
        <v/>
      </c>
      <c r="W19">
        <f>HYPERLINK("https://klasma.github.io/Logging_MONSTERAS/klagomålsmail/A 38441-2019.docx", "A 38441-2019")</f>
        <v/>
      </c>
      <c r="X19">
        <f>HYPERLINK("https://klasma.github.io/Logging_MONSTERAS/tillsyn/A 38441-2019.docx", "A 38441-2019")</f>
        <v/>
      </c>
      <c r="Y19">
        <f>HYPERLINK("https://klasma.github.io/Logging_MONSTERAS/tillsynsmail/A 38441-2019.docx", "A 38441-2019")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45206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43490-2019.xlsx", "A 43490-2019")</f>
        <v/>
      </c>
      <c r="T20">
        <f>HYPERLINK("https://klasma.github.io/Logging_MONSTERAS/kartor/A 43490-2019.png", "A 43490-2019")</f>
        <v/>
      </c>
      <c r="V20">
        <f>HYPERLINK("https://klasma.github.io/Logging_MONSTERAS/klagomål/A 43490-2019.docx", "A 43490-2019")</f>
        <v/>
      </c>
      <c r="W20">
        <f>HYPERLINK("https://klasma.github.io/Logging_MONSTERAS/klagomålsmail/A 43490-2019.docx", "A 43490-2019")</f>
        <v/>
      </c>
      <c r="X20">
        <f>HYPERLINK("https://klasma.github.io/Logging_MONSTERAS/tillsyn/A 43490-2019.docx", "A 43490-2019")</f>
        <v/>
      </c>
      <c r="Y20">
        <f>HYPERLINK("https://klasma.github.io/Logging_MONSTERAS/tillsynsmail/A 43490-2019.docx", "A 43490-2019")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45206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8898-2020.xlsx", "A 8898-2020")</f>
        <v/>
      </c>
      <c r="T21">
        <f>HYPERLINK("https://klasma.github.io/Logging_MONSTERAS/kartor/A 8898-2020.png", "A 8898-2020")</f>
        <v/>
      </c>
      <c r="V21">
        <f>HYPERLINK("https://klasma.github.io/Logging_MONSTERAS/klagomål/A 8898-2020.docx", "A 8898-2020")</f>
        <v/>
      </c>
      <c r="W21">
        <f>HYPERLINK("https://klasma.github.io/Logging_MONSTERAS/klagomålsmail/A 8898-2020.docx", "A 8898-2020")</f>
        <v/>
      </c>
      <c r="X21">
        <f>HYPERLINK("https://klasma.github.io/Logging_MONSTERAS/tillsyn/A 8898-2020.docx", "A 8898-2020")</f>
        <v/>
      </c>
      <c r="Y21">
        <f>HYPERLINK("https://klasma.github.io/Logging_MONSTERAS/tillsynsmail/A 8898-2020.docx", "A 8898-2020")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45206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33362-2020.xlsx", "A 33362-2020")</f>
        <v/>
      </c>
      <c r="T22">
        <f>HYPERLINK("https://klasma.github.io/Logging_MONSTERAS/kartor/A 33362-2020.png", "A 33362-2020")</f>
        <v/>
      </c>
      <c r="V22">
        <f>HYPERLINK("https://klasma.github.io/Logging_MONSTERAS/klagomål/A 33362-2020.docx", "A 33362-2020")</f>
        <v/>
      </c>
      <c r="W22">
        <f>HYPERLINK("https://klasma.github.io/Logging_MONSTERAS/klagomålsmail/A 33362-2020.docx", "A 33362-2020")</f>
        <v/>
      </c>
      <c r="X22">
        <f>HYPERLINK("https://klasma.github.io/Logging_MONSTERAS/tillsyn/A 33362-2020.docx", "A 33362-2020")</f>
        <v/>
      </c>
      <c r="Y22">
        <f>HYPERLINK("https://klasma.github.io/Logging_MONSTERAS/tillsynsmail/A 33362-2020.docx", "A 33362-2020")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45206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3238-2021.xlsx", "A 3238-2021")</f>
        <v/>
      </c>
      <c r="T23">
        <f>HYPERLINK("https://klasma.github.io/Logging_MONSTERAS/kartor/A 3238-2021.png", "A 3238-2021")</f>
        <v/>
      </c>
      <c r="V23">
        <f>HYPERLINK("https://klasma.github.io/Logging_MONSTERAS/klagomål/A 3238-2021.docx", "A 3238-2021")</f>
        <v/>
      </c>
      <c r="W23">
        <f>HYPERLINK("https://klasma.github.io/Logging_MONSTERAS/klagomålsmail/A 3238-2021.docx", "A 3238-2021")</f>
        <v/>
      </c>
      <c r="X23">
        <f>HYPERLINK("https://klasma.github.io/Logging_MONSTERAS/tillsyn/A 3238-2021.docx", "A 3238-2021")</f>
        <v/>
      </c>
      <c r="Y23">
        <f>HYPERLINK("https://klasma.github.io/Logging_MONSTERAS/tillsynsmail/A 3238-2021.docx", "A 3238-2021")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45206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40785-2022.xlsx", "A 40785-2022")</f>
        <v/>
      </c>
      <c r="T24">
        <f>HYPERLINK("https://klasma.github.io/Logging_MONSTERAS/kartor/A 40785-2022.png", "A 40785-2022")</f>
        <v/>
      </c>
      <c r="U24">
        <f>HYPERLINK("https://klasma.github.io/Logging_MONSTERAS/knärot/A 40785-2022.png", "A 40785-2022")</f>
        <v/>
      </c>
      <c r="V24">
        <f>HYPERLINK("https://klasma.github.io/Logging_MONSTERAS/klagomål/A 40785-2022.docx", "A 40785-2022")</f>
        <v/>
      </c>
      <c r="W24">
        <f>HYPERLINK("https://klasma.github.io/Logging_MONSTERAS/klagomålsmail/A 40785-2022.docx", "A 40785-2022")</f>
        <v/>
      </c>
      <c r="X24">
        <f>HYPERLINK("https://klasma.github.io/Logging_MONSTERAS/tillsyn/A 40785-2022.docx", "A 40785-2022")</f>
        <v/>
      </c>
      <c r="Y24">
        <f>HYPERLINK("https://klasma.github.io/Logging_MONSTERAS/tillsynsmail/A 40785-2022.docx", "A 40785-2022")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45206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41881-2022.xlsx", "A 41881-2022")</f>
        <v/>
      </c>
      <c r="T25">
        <f>HYPERLINK("https://klasma.github.io/Logging_MONSTERAS/kartor/A 41881-2022.png", "A 41881-2022")</f>
        <v/>
      </c>
      <c r="V25">
        <f>HYPERLINK("https://klasma.github.io/Logging_MONSTERAS/klagomål/A 41881-2022.docx", "A 41881-2022")</f>
        <v/>
      </c>
      <c r="W25">
        <f>HYPERLINK("https://klasma.github.io/Logging_MONSTERAS/klagomålsmail/A 41881-2022.docx", "A 41881-2022")</f>
        <v/>
      </c>
      <c r="X25">
        <f>HYPERLINK("https://klasma.github.io/Logging_MONSTERAS/tillsyn/A 41881-2022.docx", "A 41881-2022")</f>
        <v/>
      </c>
      <c r="Y25">
        <f>HYPERLINK("https://klasma.github.io/Logging_MONSTERAS/tillsynsmail/A 41881-2022.docx", "A 41881-2022")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45206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61121-2022.xlsx", "A 61121-2022")</f>
        <v/>
      </c>
      <c r="T26">
        <f>HYPERLINK("https://klasma.github.io/Logging_MONSTERAS/kartor/A 61121-2022.png", "A 61121-2022")</f>
        <v/>
      </c>
      <c r="V26">
        <f>HYPERLINK("https://klasma.github.io/Logging_MONSTERAS/klagomål/A 61121-2022.docx", "A 61121-2022")</f>
        <v/>
      </c>
      <c r="W26">
        <f>HYPERLINK("https://klasma.github.io/Logging_MONSTERAS/klagomålsmail/A 61121-2022.docx", "A 61121-2022")</f>
        <v/>
      </c>
      <c r="X26">
        <f>HYPERLINK("https://klasma.github.io/Logging_MONSTERAS/tillsyn/A 61121-2022.docx", "A 61121-2022")</f>
        <v/>
      </c>
      <c r="Y26">
        <f>HYPERLINK("https://klasma.github.io/Logging_MONSTERAS/tillsynsmail/A 61121-2022.docx", "A 61121-2022")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45206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1991-2023.xlsx", "A 1991-2023")</f>
        <v/>
      </c>
      <c r="T27">
        <f>HYPERLINK("https://klasma.github.io/Logging_MONSTERAS/kartor/A 1991-2023.png", "A 1991-2023")</f>
        <v/>
      </c>
      <c r="V27">
        <f>HYPERLINK("https://klasma.github.io/Logging_MONSTERAS/klagomål/A 1991-2023.docx", "A 1991-2023")</f>
        <v/>
      </c>
      <c r="W27">
        <f>HYPERLINK("https://klasma.github.io/Logging_MONSTERAS/klagomålsmail/A 1991-2023.docx", "A 1991-2023")</f>
        <v/>
      </c>
      <c r="X27">
        <f>HYPERLINK("https://klasma.github.io/Logging_MONSTERAS/tillsyn/A 1991-2023.docx", "A 1991-2023")</f>
        <v/>
      </c>
      <c r="Y27">
        <f>HYPERLINK("https://klasma.github.io/Logging_MONSTERAS/tillsynsmail/A 1991-2023.docx", "A 1991-2023")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45206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16431-2023.xlsx", "A 16431-2023")</f>
        <v/>
      </c>
      <c r="T28">
        <f>HYPERLINK("https://klasma.github.io/Logging_MONSTERAS/kartor/A 16431-2023.png", "A 16431-2023")</f>
        <v/>
      </c>
      <c r="V28">
        <f>HYPERLINK("https://klasma.github.io/Logging_MONSTERAS/klagomål/A 16431-2023.docx", "A 16431-2023")</f>
        <v/>
      </c>
      <c r="W28">
        <f>HYPERLINK("https://klasma.github.io/Logging_MONSTERAS/klagomålsmail/A 16431-2023.docx", "A 16431-2023")</f>
        <v/>
      </c>
      <c r="X28">
        <f>HYPERLINK("https://klasma.github.io/Logging_MONSTERAS/tillsyn/A 16431-2023.docx", "A 16431-2023")</f>
        <v/>
      </c>
      <c r="Y28">
        <f>HYPERLINK("https://klasma.github.io/Logging_MONSTERAS/tillsynsmail/A 16431-2023.docx", "A 16431-2023")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45206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32298-2023.xlsx", "A 32298-2023")</f>
        <v/>
      </c>
      <c r="T29">
        <f>HYPERLINK("https://klasma.github.io/Logging_MONSTERAS/kartor/A 32298-2023.png", "A 32298-2023")</f>
        <v/>
      </c>
      <c r="U29">
        <f>HYPERLINK("https://klasma.github.io/Logging_MONSTERAS/knärot/A 32298-2023.png", "A 32298-2023")</f>
        <v/>
      </c>
      <c r="V29">
        <f>HYPERLINK("https://klasma.github.io/Logging_MONSTERAS/klagomål/A 32298-2023.docx", "A 32298-2023")</f>
        <v/>
      </c>
      <c r="W29">
        <f>HYPERLINK("https://klasma.github.io/Logging_MONSTERAS/klagomålsmail/A 32298-2023.docx", "A 32298-2023")</f>
        <v/>
      </c>
      <c r="X29">
        <f>HYPERLINK("https://klasma.github.io/Logging_MONSTERAS/tillsyn/A 32298-2023.docx", "A 32298-2023")</f>
        <v/>
      </c>
      <c r="Y29">
        <f>HYPERLINK("https://klasma.github.io/Logging_MONSTERAS/tillsynsmail/A 32298-2023.docx", "A 32298-2023")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45206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64017-2018.xlsx", "A 64017-2018")</f>
        <v/>
      </c>
      <c r="T30">
        <f>HYPERLINK("https://klasma.github.io/Logging_MONSTERAS/kartor/A 64017-2018.png", "A 64017-2018")</f>
        <v/>
      </c>
      <c r="V30">
        <f>HYPERLINK("https://klasma.github.io/Logging_MONSTERAS/klagomål/A 64017-2018.docx", "A 64017-2018")</f>
        <v/>
      </c>
      <c r="W30">
        <f>HYPERLINK("https://klasma.github.io/Logging_MONSTERAS/klagomålsmail/A 64017-2018.docx", "A 64017-2018")</f>
        <v/>
      </c>
      <c r="X30">
        <f>HYPERLINK("https://klasma.github.io/Logging_MONSTERAS/tillsyn/A 64017-2018.docx", "A 64017-2018")</f>
        <v/>
      </c>
      <c r="Y30">
        <f>HYPERLINK("https://klasma.github.io/Logging_MONSTERAS/tillsynsmail/A 64017-2018.docx", "A 64017-2018")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45206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34728-2019.xlsx", "A 34728-2019")</f>
        <v/>
      </c>
      <c r="T31">
        <f>HYPERLINK("https://klasma.github.io/Logging_MONSTERAS/kartor/A 34728-2019.png", "A 34728-2019")</f>
        <v/>
      </c>
      <c r="V31">
        <f>HYPERLINK("https://klasma.github.io/Logging_MONSTERAS/klagomål/A 34728-2019.docx", "A 34728-2019")</f>
        <v/>
      </c>
      <c r="W31">
        <f>HYPERLINK("https://klasma.github.io/Logging_MONSTERAS/klagomålsmail/A 34728-2019.docx", "A 34728-2019")</f>
        <v/>
      </c>
      <c r="X31">
        <f>HYPERLINK("https://klasma.github.io/Logging_MONSTERAS/tillsyn/A 34728-2019.docx", "A 34728-2019")</f>
        <v/>
      </c>
      <c r="Y31">
        <f>HYPERLINK("https://klasma.github.io/Logging_MONSTERAS/tillsynsmail/A 34728-2019.docx", "A 34728-2019")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45206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41664-2019.xlsx", "A 41664-2019")</f>
        <v/>
      </c>
      <c r="T32">
        <f>HYPERLINK("https://klasma.github.io/Logging_MONSTERAS/kartor/A 41664-2019.png", "A 41664-2019")</f>
        <v/>
      </c>
      <c r="V32">
        <f>HYPERLINK("https://klasma.github.io/Logging_MONSTERAS/klagomål/A 41664-2019.docx", "A 41664-2019")</f>
        <v/>
      </c>
      <c r="W32">
        <f>HYPERLINK("https://klasma.github.io/Logging_MONSTERAS/klagomålsmail/A 41664-2019.docx", "A 41664-2019")</f>
        <v/>
      </c>
      <c r="X32">
        <f>HYPERLINK("https://klasma.github.io/Logging_MONSTERAS/tillsyn/A 41664-2019.docx", "A 41664-2019")</f>
        <v/>
      </c>
      <c r="Y32">
        <f>HYPERLINK("https://klasma.github.io/Logging_MONSTERAS/tillsynsmail/A 41664-2019.docx", "A 41664-2019")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45206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43503-2019.xlsx", "A 43503-2019")</f>
        <v/>
      </c>
      <c r="T33">
        <f>HYPERLINK("https://klasma.github.io/Logging_MONSTERAS/kartor/A 43503-2019.png", "A 43503-2019")</f>
        <v/>
      </c>
      <c r="V33">
        <f>HYPERLINK("https://klasma.github.io/Logging_MONSTERAS/klagomål/A 43503-2019.docx", "A 43503-2019")</f>
        <v/>
      </c>
      <c r="W33">
        <f>HYPERLINK("https://klasma.github.io/Logging_MONSTERAS/klagomålsmail/A 43503-2019.docx", "A 43503-2019")</f>
        <v/>
      </c>
      <c r="X33">
        <f>HYPERLINK("https://klasma.github.io/Logging_MONSTERAS/tillsyn/A 43503-2019.docx", "A 43503-2019")</f>
        <v/>
      </c>
      <c r="Y33">
        <f>HYPERLINK("https://klasma.github.io/Logging_MONSTERAS/tillsynsmail/A 43503-2019.docx", "A 43503-2019")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45206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57302-2019.xlsx", "A 57302-2019")</f>
        <v/>
      </c>
      <c r="T34">
        <f>HYPERLINK("https://klasma.github.io/Logging_MONSTERAS/kartor/A 57302-2019.png", "A 57302-2019")</f>
        <v/>
      </c>
      <c r="V34">
        <f>HYPERLINK("https://klasma.github.io/Logging_MONSTERAS/klagomål/A 57302-2019.docx", "A 57302-2019")</f>
        <v/>
      </c>
      <c r="W34">
        <f>HYPERLINK("https://klasma.github.io/Logging_MONSTERAS/klagomålsmail/A 57302-2019.docx", "A 57302-2019")</f>
        <v/>
      </c>
      <c r="X34">
        <f>HYPERLINK("https://klasma.github.io/Logging_MONSTERAS/tillsyn/A 57302-2019.docx", "A 57302-2019")</f>
        <v/>
      </c>
      <c r="Y34">
        <f>HYPERLINK("https://klasma.github.io/Logging_MONSTERAS/tillsynsmail/A 57302-2019.docx", "A 57302-2019")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45206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65105-2019.xlsx", "A 65105-2019")</f>
        <v/>
      </c>
      <c r="T35">
        <f>HYPERLINK("https://klasma.github.io/Logging_MONSTERAS/kartor/A 65105-2019.png", "A 65105-2019")</f>
        <v/>
      </c>
      <c r="V35">
        <f>HYPERLINK("https://klasma.github.io/Logging_MONSTERAS/klagomål/A 65105-2019.docx", "A 65105-2019")</f>
        <v/>
      </c>
      <c r="W35">
        <f>HYPERLINK("https://klasma.github.io/Logging_MONSTERAS/klagomålsmail/A 65105-2019.docx", "A 65105-2019")</f>
        <v/>
      </c>
      <c r="X35">
        <f>HYPERLINK("https://klasma.github.io/Logging_MONSTERAS/tillsyn/A 65105-2019.docx", "A 65105-2019")</f>
        <v/>
      </c>
      <c r="Y35">
        <f>HYPERLINK("https://klasma.github.io/Logging_MONSTERAS/tillsynsmail/A 65105-2019.docx", "A 65105-2019")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45206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69121-2019.xlsx", "A 69121-2019")</f>
        <v/>
      </c>
      <c r="T36">
        <f>HYPERLINK("https://klasma.github.io/Logging_MONSTERAS/kartor/A 69121-2019.png", "A 69121-2019")</f>
        <v/>
      </c>
      <c r="V36">
        <f>HYPERLINK("https://klasma.github.io/Logging_MONSTERAS/klagomål/A 69121-2019.docx", "A 69121-2019")</f>
        <v/>
      </c>
      <c r="W36">
        <f>HYPERLINK("https://klasma.github.io/Logging_MONSTERAS/klagomålsmail/A 69121-2019.docx", "A 69121-2019")</f>
        <v/>
      </c>
      <c r="X36">
        <f>HYPERLINK("https://klasma.github.io/Logging_MONSTERAS/tillsyn/A 69121-2019.docx", "A 69121-2019")</f>
        <v/>
      </c>
      <c r="Y36">
        <f>HYPERLINK("https://klasma.github.io/Logging_MONSTERAS/tillsynsmail/A 69121-2019.docx", "A 69121-2019")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45206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5038-2020.xlsx", "A 5038-2020")</f>
        <v/>
      </c>
      <c r="T37">
        <f>HYPERLINK("https://klasma.github.io/Logging_MONSTERAS/kartor/A 5038-2020.png", "A 5038-2020")</f>
        <v/>
      </c>
      <c r="U37">
        <f>HYPERLINK("https://klasma.github.io/Logging_MONSTERAS/knärot/A 5038-2020.png", "A 5038-2020")</f>
        <v/>
      </c>
      <c r="V37">
        <f>HYPERLINK("https://klasma.github.io/Logging_MONSTERAS/klagomål/A 5038-2020.docx", "A 5038-2020")</f>
        <v/>
      </c>
      <c r="W37">
        <f>HYPERLINK("https://klasma.github.io/Logging_MONSTERAS/klagomålsmail/A 5038-2020.docx", "A 5038-2020")</f>
        <v/>
      </c>
      <c r="X37">
        <f>HYPERLINK("https://klasma.github.io/Logging_MONSTERAS/tillsyn/A 5038-2020.docx", "A 5038-2020")</f>
        <v/>
      </c>
      <c r="Y37">
        <f>HYPERLINK("https://klasma.github.io/Logging_MONSTERAS/tillsynsmail/A 5038-2020.docx", "A 5038-2020")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45206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7371-2020.xlsx", "A 7371-2020")</f>
        <v/>
      </c>
      <c r="T38">
        <f>HYPERLINK("https://klasma.github.io/Logging_MONSTERAS/kartor/A 7371-2020.png", "A 7371-2020")</f>
        <v/>
      </c>
      <c r="V38">
        <f>HYPERLINK("https://klasma.github.io/Logging_MONSTERAS/klagomål/A 7371-2020.docx", "A 7371-2020")</f>
        <v/>
      </c>
      <c r="W38">
        <f>HYPERLINK("https://klasma.github.io/Logging_MONSTERAS/klagomålsmail/A 7371-2020.docx", "A 7371-2020")</f>
        <v/>
      </c>
      <c r="X38">
        <f>HYPERLINK("https://klasma.github.io/Logging_MONSTERAS/tillsyn/A 7371-2020.docx", "A 7371-2020")</f>
        <v/>
      </c>
      <c r="Y38">
        <f>HYPERLINK("https://klasma.github.io/Logging_MONSTERAS/tillsynsmail/A 7371-2020.docx", "A 7371-2020")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45206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29616-2020.xlsx", "A 29616-2020")</f>
        <v/>
      </c>
      <c r="T39">
        <f>HYPERLINK("https://klasma.github.io/Logging_MONSTERAS/kartor/A 29616-2020.png", "A 29616-2020")</f>
        <v/>
      </c>
      <c r="V39">
        <f>HYPERLINK("https://klasma.github.io/Logging_MONSTERAS/klagomål/A 29616-2020.docx", "A 29616-2020")</f>
        <v/>
      </c>
      <c r="W39">
        <f>HYPERLINK("https://klasma.github.io/Logging_MONSTERAS/klagomålsmail/A 29616-2020.docx", "A 29616-2020")</f>
        <v/>
      </c>
      <c r="X39">
        <f>HYPERLINK("https://klasma.github.io/Logging_MONSTERAS/tillsyn/A 29616-2020.docx", "A 29616-2020")</f>
        <v/>
      </c>
      <c r="Y39">
        <f>HYPERLINK("https://klasma.github.io/Logging_MONSTERAS/tillsynsmail/A 29616-2020.docx", "A 29616-2020")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45206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32143-2020.xlsx", "A 32143-2020")</f>
        <v/>
      </c>
      <c r="T40">
        <f>HYPERLINK("https://klasma.github.io/Logging_MONSTERAS/kartor/A 32143-2020.png", "A 32143-2020")</f>
        <v/>
      </c>
      <c r="V40">
        <f>HYPERLINK("https://klasma.github.io/Logging_MONSTERAS/klagomål/A 32143-2020.docx", "A 32143-2020")</f>
        <v/>
      </c>
      <c r="W40">
        <f>HYPERLINK("https://klasma.github.io/Logging_MONSTERAS/klagomålsmail/A 32143-2020.docx", "A 32143-2020")</f>
        <v/>
      </c>
      <c r="X40">
        <f>HYPERLINK("https://klasma.github.io/Logging_MONSTERAS/tillsyn/A 32143-2020.docx", "A 32143-2020")</f>
        <v/>
      </c>
      <c r="Y40">
        <f>HYPERLINK("https://klasma.github.io/Logging_MONSTERAS/tillsynsmail/A 32143-2020.docx", "A 32143-2020")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45206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4313-2021.xlsx", "A 4313-2021")</f>
        <v/>
      </c>
      <c r="T41">
        <f>HYPERLINK("https://klasma.github.io/Logging_MONSTERAS/kartor/A 4313-2021.png", "A 4313-2021")</f>
        <v/>
      </c>
      <c r="U41">
        <f>HYPERLINK("https://klasma.github.io/Logging_MONSTERAS/knärot/A 4313-2021.png", "A 4313-2021")</f>
        <v/>
      </c>
      <c r="V41">
        <f>HYPERLINK("https://klasma.github.io/Logging_MONSTERAS/klagomål/A 4313-2021.docx", "A 4313-2021")</f>
        <v/>
      </c>
      <c r="W41">
        <f>HYPERLINK("https://klasma.github.io/Logging_MONSTERAS/klagomålsmail/A 4313-2021.docx", "A 4313-2021")</f>
        <v/>
      </c>
      <c r="X41">
        <f>HYPERLINK("https://klasma.github.io/Logging_MONSTERAS/tillsyn/A 4313-2021.docx", "A 4313-2021")</f>
        <v/>
      </c>
      <c r="Y41">
        <f>HYPERLINK("https://klasma.github.io/Logging_MONSTERAS/tillsynsmail/A 4313-2021.docx", "A 4313-2021")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45206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31170-2021.xlsx", "A 31170-2021")</f>
        <v/>
      </c>
      <c r="T42">
        <f>HYPERLINK("https://klasma.github.io/Logging_MONSTERAS/kartor/A 31170-2021.png", "A 31170-2021")</f>
        <v/>
      </c>
      <c r="U42">
        <f>HYPERLINK("https://klasma.github.io/Logging_MONSTERAS/knärot/A 31170-2021.png", "A 31170-2021")</f>
        <v/>
      </c>
      <c r="V42">
        <f>HYPERLINK("https://klasma.github.io/Logging_MONSTERAS/klagomål/A 31170-2021.docx", "A 31170-2021")</f>
        <v/>
      </c>
      <c r="W42">
        <f>HYPERLINK("https://klasma.github.io/Logging_MONSTERAS/klagomålsmail/A 31170-2021.docx", "A 31170-2021")</f>
        <v/>
      </c>
      <c r="X42">
        <f>HYPERLINK("https://klasma.github.io/Logging_MONSTERAS/tillsyn/A 31170-2021.docx", "A 31170-2021")</f>
        <v/>
      </c>
      <c r="Y42">
        <f>HYPERLINK("https://klasma.github.io/Logging_MONSTERAS/tillsynsmail/A 31170-2021.docx", "A 31170-2021")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45206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41263-2021.xlsx", "A 41263-2021")</f>
        <v/>
      </c>
      <c r="T43">
        <f>HYPERLINK("https://klasma.github.io/Logging_MONSTERAS/kartor/A 41263-2021.png", "A 41263-2021")</f>
        <v/>
      </c>
      <c r="V43">
        <f>HYPERLINK("https://klasma.github.io/Logging_MONSTERAS/klagomål/A 41263-2021.docx", "A 41263-2021")</f>
        <v/>
      </c>
      <c r="W43">
        <f>HYPERLINK("https://klasma.github.io/Logging_MONSTERAS/klagomålsmail/A 41263-2021.docx", "A 41263-2021")</f>
        <v/>
      </c>
      <c r="X43">
        <f>HYPERLINK("https://klasma.github.io/Logging_MONSTERAS/tillsyn/A 41263-2021.docx", "A 41263-2021")</f>
        <v/>
      </c>
      <c r="Y43">
        <f>HYPERLINK("https://klasma.github.io/Logging_MONSTERAS/tillsynsmail/A 41263-2021.docx", "A 41263-2021")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45206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34081-2022.xlsx", "A 34081-2022")</f>
        <v/>
      </c>
      <c r="T44">
        <f>HYPERLINK("https://klasma.github.io/Logging_MONSTERAS/kartor/A 34081-2022.png", "A 34081-2022")</f>
        <v/>
      </c>
      <c r="U44">
        <f>HYPERLINK("https://klasma.github.io/Logging_MONSTERAS/knärot/A 34081-2022.png", "A 34081-2022")</f>
        <v/>
      </c>
      <c r="V44">
        <f>HYPERLINK("https://klasma.github.io/Logging_MONSTERAS/klagomål/A 34081-2022.docx", "A 34081-2022")</f>
        <v/>
      </c>
      <c r="W44">
        <f>HYPERLINK("https://klasma.github.io/Logging_MONSTERAS/klagomålsmail/A 34081-2022.docx", "A 34081-2022")</f>
        <v/>
      </c>
      <c r="X44">
        <f>HYPERLINK("https://klasma.github.io/Logging_MONSTERAS/tillsyn/A 34081-2022.docx", "A 34081-2022")</f>
        <v/>
      </c>
      <c r="Y44">
        <f>HYPERLINK("https://klasma.github.io/Logging_MONSTERAS/tillsynsmail/A 34081-2022.docx", "A 34081-2022")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45206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39199-2022.xlsx", "A 39199-2022")</f>
        <v/>
      </c>
      <c r="T45">
        <f>HYPERLINK("https://klasma.github.io/Logging_MONSTERAS/kartor/A 39199-2022.png", "A 39199-2022")</f>
        <v/>
      </c>
      <c r="V45">
        <f>HYPERLINK("https://klasma.github.io/Logging_MONSTERAS/klagomål/A 39199-2022.docx", "A 39199-2022")</f>
        <v/>
      </c>
      <c r="W45">
        <f>HYPERLINK("https://klasma.github.io/Logging_MONSTERAS/klagomålsmail/A 39199-2022.docx", "A 39199-2022")</f>
        <v/>
      </c>
      <c r="X45">
        <f>HYPERLINK("https://klasma.github.io/Logging_MONSTERAS/tillsyn/A 39199-2022.docx", "A 39199-2022")</f>
        <v/>
      </c>
      <c r="Y45">
        <f>HYPERLINK("https://klasma.github.io/Logging_MONSTERAS/tillsynsmail/A 39199-2022.docx", "A 39199-2022")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45206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41879-2022.xlsx", "A 41879-2022")</f>
        <v/>
      </c>
      <c r="T46">
        <f>HYPERLINK("https://klasma.github.io/Logging_MONSTERAS/kartor/A 41879-2022.png", "A 41879-2022")</f>
        <v/>
      </c>
      <c r="V46">
        <f>HYPERLINK("https://klasma.github.io/Logging_MONSTERAS/klagomål/A 41879-2022.docx", "A 41879-2022")</f>
        <v/>
      </c>
      <c r="W46">
        <f>HYPERLINK("https://klasma.github.io/Logging_MONSTERAS/klagomålsmail/A 41879-2022.docx", "A 41879-2022")</f>
        <v/>
      </c>
      <c r="X46">
        <f>HYPERLINK("https://klasma.github.io/Logging_MONSTERAS/tillsyn/A 41879-2022.docx", "A 41879-2022")</f>
        <v/>
      </c>
      <c r="Y46">
        <f>HYPERLINK("https://klasma.github.io/Logging_MONSTERAS/tillsynsmail/A 41879-2022.docx", "A 41879-2022")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45206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47672-2022.xlsx", "A 47672-2022")</f>
        <v/>
      </c>
      <c r="T47">
        <f>HYPERLINK("https://klasma.github.io/Logging_MONSTERAS/kartor/A 47672-2022.png", "A 47672-2022")</f>
        <v/>
      </c>
      <c r="U47">
        <f>HYPERLINK("https://klasma.github.io/Logging_MONSTERAS/knärot/A 47672-2022.png", "A 47672-2022")</f>
        <v/>
      </c>
      <c r="V47">
        <f>HYPERLINK("https://klasma.github.io/Logging_MONSTERAS/klagomål/A 47672-2022.docx", "A 47672-2022")</f>
        <v/>
      </c>
      <c r="W47">
        <f>HYPERLINK("https://klasma.github.io/Logging_MONSTERAS/klagomålsmail/A 47672-2022.docx", "A 47672-2022")</f>
        <v/>
      </c>
      <c r="X47">
        <f>HYPERLINK("https://klasma.github.io/Logging_MONSTERAS/tillsyn/A 47672-2022.docx", "A 47672-2022")</f>
        <v/>
      </c>
      <c r="Y47">
        <f>HYPERLINK("https://klasma.github.io/Logging_MONSTERAS/tillsynsmail/A 47672-2022.docx", "A 47672-2022")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45206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54924-2022.xlsx", "A 54924-2022")</f>
        <v/>
      </c>
      <c r="T48">
        <f>HYPERLINK("https://klasma.github.io/Logging_MONSTERAS/kartor/A 54924-2022.png", "A 54924-2022")</f>
        <v/>
      </c>
      <c r="U48">
        <f>HYPERLINK("https://klasma.github.io/Logging_MONSTERAS/knärot/A 54924-2022.png", "A 54924-2022")</f>
        <v/>
      </c>
      <c r="V48">
        <f>HYPERLINK("https://klasma.github.io/Logging_MONSTERAS/klagomål/A 54924-2022.docx", "A 54924-2022")</f>
        <v/>
      </c>
      <c r="W48">
        <f>HYPERLINK("https://klasma.github.io/Logging_MONSTERAS/klagomålsmail/A 54924-2022.docx", "A 54924-2022")</f>
        <v/>
      </c>
      <c r="X48">
        <f>HYPERLINK("https://klasma.github.io/Logging_MONSTERAS/tillsyn/A 54924-2022.docx", "A 54924-2022")</f>
        <v/>
      </c>
      <c r="Y48">
        <f>HYPERLINK("https://klasma.github.io/Logging_MONSTERAS/tillsynsmail/A 54924-2022.docx", "A 54924-2022")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45206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4371-2023.xlsx", "A 4371-2023")</f>
        <v/>
      </c>
      <c r="T49">
        <f>HYPERLINK("https://klasma.github.io/Logging_MONSTERAS/kartor/A 4371-2023.png", "A 4371-2023")</f>
        <v/>
      </c>
      <c r="V49">
        <f>HYPERLINK("https://klasma.github.io/Logging_MONSTERAS/klagomål/A 4371-2023.docx", "A 4371-2023")</f>
        <v/>
      </c>
      <c r="W49">
        <f>HYPERLINK("https://klasma.github.io/Logging_MONSTERAS/klagomålsmail/A 4371-2023.docx", "A 4371-2023")</f>
        <v/>
      </c>
      <c r="X49">
        <f>HYPERLINK("https://klasma.github.io/Logging_MONSTERAS/tillsyn/A 4371-2023.docx", "A 4371-2023")</f>
        <v/>
      </c>
      <c r="Y49">
        <f>HYPERLINK("https://klasma.github.io/Logging_MONSTERAS/tillsynsmail/A 4371-2023.docx", "A 4371-2023")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45206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8886-2023.xlsx", "A 8886-2023")</f>
        <v/>
      </c>
      <c r="T50">
        <f>HYPERLINK("https://klasma.github.io/Logging_MONSTERAS/kartor/A 8886-2023.png", "A 8886-2023")</f>
        <v/>
      </c>
      <c r="U50">
        <f>HYPERLINK("https://klasma.github.io/Logging_MONSTERAS/knärot/A 8886-2023.png", "A 8886-2023")</f>
        <v/>
      </c>
      <c r="V50">
        <f>HYPERLINK("https://klasma.github.io/Logging_MONSTERAS/klagomål/A 8886-2023.docx", "A 8886-2023")</f>
        <v/>
      </c>
      <c r="W50">
        <f>HYPERLINK("https://klasma.github.io/Logging_MONSTERAS/klagomålsmail/A 8886-2023.docx", "A 8886-2023")</f>
        <v/>
      </c>
      <c r="X50">
        <f>HYPERLINK("https://klasma.github.io/Logging_MONSTERAS/tillsyn/A 8886-2023.docx", "A 8886-2023")</f>
        <v/>
      </c>
      <c r="Y50">
        <f>HYPERLINK("https://klasma.github.io/Logging_MONSTERAS/tillsynsmail/A 8886-2023.docx", "A 8886-2023")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45206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25218-2023.xlsx", "A 25218-2023")</f>
        <v/>
      </c>
      <c r="T51">
        <f>HYPERLINK("https://klasma.github.io/Logging_MONSTERAS/kartor/A 25218-2023.png", "A 25218-2023")</f>
        <v/>
      </c>
      <c r="V51">
        <f>HYPERLINK("https://klasma.github.io/Logging_MONSTERAS/klagomål/A 25218-2023.docx", "A 25218-2023")</f>
        <v/>
      </c>
      <c r="W51">
        <f>HYPERLINK("https://klasma.github.io/Logging_MONSTERAS/klagomålsmail/A 25218-2023.docx", "A 25218-2023")</f>
        <v/>
      </c>
      <c r="X51">
        <f>HYPERLINK("https://klasma.github.io/Logging_MONSTERAS/tillsyn/A 25218-2023.docx", "A 25218-2023")</f>
        <v/>
      </c>
      <c r="Y51">
        <f>HYPERLINK("https://klasma.github.io/Logging_MONSTERAS/tillsynsmail/A 25218-2023.docx", "A 25218-2023")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45206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25231-2023.xlsx", "A 25231-2023")</f>
        <v/>
      </c>
      <c r="T52">
        <f>HYPERLINK("https://klasma.github.io/Logging_MONSTERAS/kartor/A 25231-2023.png", "A 25231-2023")</f>
        <v/>
      </c>
      <c r="V52">
        <f>HYPERLINK("https://klasma.github.io/Logging_MONSTERAS/klagomål/A 25231-2023.docx", "A 25231-2023")</f>
        <v/>
      </c>
      <c r="W52">
        <f>HYPERLINK("https://klasma.github.io/Logging_MONSTERAS/klagomålsmail/A 25231-2023.docx", "A 25231-2023")</f>
        <v/>
      </c>
      <c r="X52">
        <f>HYPERLINK("https://klasma.github.io/Logging_MONSTERAS/tillsyn/A 25231-2023.docx", "A 25231-2023")</f>
        <v/>
      </c>
      <c r="Y52">
        <f>HYPERLINK("https://klasma.github.io/Logging_MONSTERAS/tillsynsmail/A 25231-2023.docx", "A 25231-2023")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45206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27546-2023.xlsx", "A 27546-2023")</f>
        <v/>
      </c>
      <c r="T53">
        <f>HYPERLINK("https://klasma.github.io/Logging_MONSTERAS/kartor/A 27546-2023.png", "A 27546-2023")</f>
        <v/>
      </c>
      <c r="V53">
        <f>HYPERLINK("https://klasma.github.io/Logging_MONSTERAS/klagomål/A 27546-2023.docx", "A 27546-2023")</f>
        <v/>
      </c>
      <c r="W53">
        <f>HYPERLINK("https://klasma.github.io/Logging_MONSTERAS/klagomålsmail/A 27546-2023.docx", "A 27546-2023")</f>
        <v/>
      </c>
      <c r="X53">
        <f>HYPERLINK("https://klasma.github.io/Logging_MONSTERAS/tillsyn/A 27546-2023.docx", "A 27546-2023")</f>
        <v/>
      </c>
      <c r="Y53">
        <f>HYPERLINK("https://klasma.github.io/Logging_MONSTERAS/tillsynsmail/A 27546-2023.docx", "A 27546-2023")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45206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45206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45206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45206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45206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45206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45206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45206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45206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45206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45206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45206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45206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45206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45206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45206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45206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45206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45206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45206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45206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45206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45206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45206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45206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45206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45206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45206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45206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45206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45206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45206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45206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45206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45206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45206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45206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45206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45206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45206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45206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45206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45206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45206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45206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45206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45206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45206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45206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45206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45206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45206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45206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45206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45206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45206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45206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45206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45206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45206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45206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45206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45206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45206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45206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45206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45206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45206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45206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45206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45206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45206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45206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45206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45206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45206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45206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45206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45206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45206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45206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45206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45206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45206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45206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45206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45206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45206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45206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45206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45206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45206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45206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45206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45206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45206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45206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45206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45206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45206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45206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45206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45206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45206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45206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45206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45206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45206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45206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45206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45206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45206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45206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45206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45206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45206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45206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45206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45206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45206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45206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45206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45206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45206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45206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45206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45206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45206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45206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45206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45206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45206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45206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45206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45206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45206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45206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45206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45206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45206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45206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45206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45206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45206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45206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45206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45206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45206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45206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45206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45206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45206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45206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45206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45206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45206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45206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45206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45206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45206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45206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45206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45206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45206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45206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45206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45206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45206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45206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45206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45206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45206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45206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45206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45206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45206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45206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45206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45206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45206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45206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45206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45206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HYPERLINK("https://klasma.github.io/Logging_MONSTERAS/knärot/A 29118-2020.png", "A 29118-2020")</f>
        <v/>
      </c>
      <c r="V236">
        <f>HYPERLINK("https://klasma.github.io/Logging_MONSTERAS/klagomål/A 29118-2020.docx", "A 29118-2020")</f>
        <v/>
      </c>
      <c r="W236">
        <f>HYPERLINK("https://klasma.github.io/Logging_MONSTERAS/klagomålsmail/A 29118-2020.docx", "A 29118-2020")</f>
        <v/>
      </c>
      <c r="X236">
        <f>HYPERLINK("https://klasma.github.io/Logging_MONSTERAS/tillsyn/A 29118-2020.docx", "A 29118-2020")</f>
        <v/>
      </c>
      <c r="Y236">
        <f>HYPERLINK("https://klasma.github.io/Logging_MONSTERAS/tillsynsmail/A 29118-2020.docx", "A 29118-2020")</f>
        <v/>
      </c>
    </row>
    <row r="237" ht="15" customHeight="1">
      <c r="A237" t="inlineStr">
        <is>
          <t>A 29605-2020</t>
        </is>
      </c>
      <c r="B237" s="1" t="n">
        <v>44004</v>
      </c>
      <c r="C237" s="1" t="n">
        <v>45206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45206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45206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45206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45206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45206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45206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45206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45206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45206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45206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45206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45206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45206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45206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45206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45206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45206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45206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45206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45206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45206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45206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45206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45206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45206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45206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45206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45206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45206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45206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45206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45206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45206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45206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45206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45206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45206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45206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45206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45206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45206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45206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45206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45206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45206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45206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45206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45206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45206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45206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45206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45206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45206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45206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45206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45206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45206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45206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45206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45206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45206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45206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45206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45206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45206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45206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45206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45206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45206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45206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45206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45206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45206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45206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45206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45206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45206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45206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45206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45206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45206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45206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45206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45206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45206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45206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45206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45206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45206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45206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45206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45206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45206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45206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45206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45206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45206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45206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45206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45206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45206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45206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45206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45206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45206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45206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45206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45206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45206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45206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45206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45206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45206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45206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45206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45206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45206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45206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45206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45206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45206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45206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45206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45206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45206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45206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45206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45206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45206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45206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45206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45206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45206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45206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45206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45206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45206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45206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45206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45206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45206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45206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45206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45206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45206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45206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45206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45206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45206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45206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45206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45206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45206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45206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45206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45206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45206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45206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45206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45206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45206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45206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45206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45206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45206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45206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45206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45206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45206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45206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45206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45206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45206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45206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45206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45206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45206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45206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45206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45206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45206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45206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45206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45206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45206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45206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45206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45206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45206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45206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45206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45206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45206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45206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45206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45206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45206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45206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45206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45206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45206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45206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45206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45206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45206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45206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45206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45206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45206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45206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45206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45206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45206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45206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45206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45206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45206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45206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45206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45206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45206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45206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45206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45206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45206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45206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45206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45206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45206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45206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45206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45206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45206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45206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45206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45206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45206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45206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45206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45206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45206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45206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45206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45206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45206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45206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45206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45206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45206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45206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45206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45206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45206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45206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45206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45206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45206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45206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40185-2023</t>
        </is>
      </c>
      <c r="B496" s="1" t="n">
        <v>45169</v>
      </c>
      <c r="C496" s="1" t="n">
        <v>45206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43583-2023</t>
        </is>
      </c>
      <c r="B497" s="1" t="n">
        <v>45184</v>
      </c>
      <c r="C497" s="1" t="n">
        <v>45206</v>
      </c>
      <c r="D497" t="inlineStr">
        <is>
          <t>KALMAR LÄN</t>
        </is>
      </c>
      <c r="E497" t="inlineStr">
        <is>
          <t>MÖNSTERÅS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44001-2023</t>
        </is>
      </c>
      <c r="B498" s="1" t="n">
        <v>45188</v>
      </c>
      <c r="C498" s="1" t="n">
        <v>45206</v>
      </c>
      <c r="D498" t="inlineStr">
        <is>
          <t>KALMAR LÄN</t>
        </is>
      </c>
      <c r="E498" t="inlineStr">
        <is>
          <t>MÖNSTERÅS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2023-10-07T22:45:37Z</dcterms:created>
  <dcterms:modified xmlns:dcterms="http://purl.org/dc/terms/" xmlns:xsi="http://www.w3.org/2001/XMLSchema-instance" xsi:type="dcterms:W3CDTF">2023-10-07T22:45:37Z</dcterms:modified>
</cp:coreProperties>
</file>