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25404-2021</t>
        </is>
      </c>
      <c r="B2" s="1" t="n">
        <v>44342</v>
      </c>
      <c r="C2" s="1" t="n">
        <v>45186</v>
      </c>
      <c r="D2" t="inlineStr">
        <is>
          <t>VÄSTRA GÖTALANDS LÄN</t>
        </is>
      </c>
      <c r="E2" t="inlineStr">
        <is>
          <t>MUNKEDAL</t>
        </is>
      </c>
      <c r="G2" t="n">
        <v>4.5</v>
      </c>
      <c r="H2" t="n">
        <v>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7</v>
      </c>
      <c r="R2" s="2" t="inlineStr">
        <is>
          <t>Spillkråka
Blåmossa
Klippfrullania
Platt fjädermossa
Stor revmossa
Västlig hakmossa
Blåsippa</t>
        </is>
      </c>
      <c r="S2">
        <f>HYPERLINK("https://klasma.github.io/Logging_MUNKEDAL/artfynd/A 25404-2021.xlsx", "A 25404-2021")</f>
        <v/>
      </c>
      <c r="T2">
        <f>HYPERLINK("https://klasma.github.io/Logging_MUNKEDAL/kartor/A 25404-2021.png", "A 25404-2021")</f>
        <v/>
      </c>
      <c r="V2">
        <f>HYPERLINK("https://klasma.github.io/Logging_MUNKEDAL/klagomål/A 25404-2021.docx", "A 25404-2021")</f>
        <v/>
      </c>
      <c r="W2">
        <f>HYPERLINK("https://klasma.github.io/Logging_MUNKEDAL/klagomålsmail/A 25404-2021.docx", "A 25404-2021")</f>
        <v/>
      </c>
      <c r="X2">
        <f>HYPERLINK("https://klasma.github.io/Logging_MUNKEDAL/tillsyn/A 25404-2021.docx", "A 25404-2021")</f>
        <v/>
      </c>
      <c r="Y2">
        <f>HYPERLINK("https://klasma.github.io/Logging_MUNKEDAL/tillsynsmail/A 25404-2021.docx", "A 25404-2021")</f>
        <v/>
      </c>
    </row>
    <row r="3" ht="15" customHeight="1">
      <c r="A3" t="inlineStr">
        <is>
          <t>A 20974-2019</t>
        </is>
      </c>
      <c r="B3" s="1" t="n">
        <v>43578</v>
      </c>
      <c r="C3" s="1" t="n">
        <v>45186</v>
      </c>
      <c r="D3" t="inlineStr">
        <is>
          <t>VÄSTRA GÖTALANDS LÄN</t>
        </is>
      </c>
      <c r="E3" t="inlineStr">
        <is>
          <t>MUNKEDAL</t>
        </is>
      </c>
      <c r="G3" t="n">
        <v>1.7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5</v>
      </c>
      <c r="R3" s="2" t="inlineStr">
        <is>
          <t>Åkerrättika
Svinrot
Vårstarr
Blek stjärnmossa
Revlummer</t>
        </is>
      </c>
      <c r="S3">
        <f>HYPERLINK("https://klasma.github.io/Logging_MUNKEDAL/artfynd/A 20974-2019.xlsx", "A 20974-2019")</f>
        <v/>
      </c>
      <c r="T3">
        <f>HYPERLINK("https://klasma.github.io/Logging_MUNKEDAL/kartor/A 20974-2019.png", "A 20974-2019")</f>
        <v/>
      </c>
      <c r="V3">
        <f>HYPERLINK("https://klasma.github.io/Logging_MUNKEDAL/klagomål/A 20974-2019.docx", "A 20974-2019")</f>
        <v/>
      </c>
      <c r="W3">
        <f>HYPERLINK("https://klasma.github.io/Logging_MUNKEDAL/klagomålsmail/A 20974-2019.docx", "A 20974-2019")</f>
        <v/>
      </c>
      <c r="X3">
        <f>HYPERLINK("https://klasma.github.io/Logging_MUNKEDAL/tillsyn/A 20974-2019.docx", "A 20974-2019")</f>
        <v/>
      </c>
      <c r="Y3">
        <f>HYPERLINK("https://klasma.github.io/Logging_MUNKEDAL/tillsynsmail/A 20974-2019.docx", "A 20974-2019")</f>
        <v/>
      </c>
    </row>
    <row r="4" ht="15" customHeight="1">
      <c r="A4" t="inlineStr">
        <is>
          <t>A 1067-2020</t>
        </is>
      </c>
      <c r="B4" s="1" t="n">
        <v>43819</v>
      </c>
      <c r="C4" s="1" t="n">
        <v>45186</v>
      </c>
      <c r="D4" t="inlineStr">
        <is>
          <t>VÄSTRA GÖTALANDS LÄN</t>
        </is>
      </c>
      <c r="E4" t="inlineStr">
        <is>
          <t>MUNKEDAL</t>
        </is>
      </c>
      <c r="G4" t="n">
        <v>7.2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Fällmossa
Klippfrullania
Blåsippa</t>
        </is>
      </c>
      <c r="S4">
        <f>HYPERLINK("https://klasma.github.io/Logging_MUNKEDAL/artfynd/A 1067-2020.xlsx", "A 1067-2020")</f>
        <v/>
      </c>
      <c r="T4">
        <f>HYPERLINK("https://klasma.github.io/Logging_MUNKEDAL/kartor/A 1067-2020.png", "A 1067-2020")</f>
        <v/>
      </c>
      <c r="V4">
        <f>HYPERLINK("https://klasma.github.io/Logging_MUNKEDAL/klagomål/A 1067-2020.docx", "A 1067-2020")</f>
        <v/>
      </c>
      <c r="W4">
        <f>HYPERLINK("https://klasma.github.io/Logging_MUNKEDAL/klagomålsmail/A 1067-2020.docx", "A 1067-2020")</f>
        <v/>
      </c>
      <c r="X4">
        <f>HYPERLINK("https://klasma.github.io/Logging_MUNKEDAL/tillsyn/A 1067-2020.docx", "A 1067-2020")</f>
        <v/>
      </c>
      <c r="Y4">
        <f>HYPERLINK("https://klasma.github.io/Logging_MUNKEDAL/tillsynsmail/A 1067-2020.docx", "A 1067-2020")</f>
        <v/>
      </c>
    </row>
    <row r="5" ht="15" customHeight="1">
      <c r="A5" t="inlineStr">
        <is>
          <t>A 5516-2020</t>
        </is>
      </c>
      <c r="B5" s="1" t="n">
        <v>43858</v>
      </c>
      <c r="C5" s="1" t="n">
        <v>45186</v>
      </c>
      <c r="D5" t="inlineStr">
        <is>
          <t>VÄSTRA GÖTALANDS LÄN</t>
        </is>
      </c>
      <c r="E5" t="inlineStr">
        <is>
          <t>MUNKEDAL</t>
        </is>
      </c>
      <c r="G5" t="n">
        <v>2.8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Barkkornlav
Fällmossa
Klippfrullania</t>
        </is>
      </c>
      <c r="S5">
        <f>HYPERLINK("https://klasma.github.io/Logging_MUNKEDAL/artfynd/A 5516-2020.xlsx", "A 5516-2020")</f>
        <v/>
      </c>
      <c r="T5">
        <f>HYPERLINK("https://klasma.github.io/Logging_MUNKEDAL/kartor/A 5516-2020.png", "A 5516-2020")</f>
        <v/>
      </c>
      <c r="V5">
        <f>HYPERLINK("https://klasma.github.io/Logging_MUNKEDAL/klagomål/A 5516-2020.docx", "A 5516-2020")</f>
        <v/>
      </c>
      <c r="W5">
        <f>HYPERLINK("https://klasma.github.io/Logging_MUNKEDAL/klagomålsmail/A 5516-2020.docx", "A 5516-2020")</f>
        <v/>
      </c>
      <c r="X5">
        <f>HYPERLINK("https://klasma.github.io/Logging_MUNKEDAL/tillsyn/A 5516-2020.docx", "A 5516-2020")</f>
        <v/>
      </c>
      <c r="Y5">
        <f>HYPERLINK("https://klasma.github.io/Logging_MUNKEDAL/tillsynsmail/A 5516-2020.docx", "A 5516-2020")</f>
        <v/>
      </c>
    </row>
    <row r="6" ht="15" customHeight="1">
      <c r="A6" t="inlineStr">
        <is>
          <t>A 5490-2020</t>
        </is>
      </c>
      <c r="B6" s="1" t="n">
        <v>43858</v>
      </c>
      <c r="C6" s="1" t="n">
        <v>45186</v>
      </c>
      <c r="D6" t="inlineStr">
        <is>
          <t>VÄSTRA GÖTALANDS LÄN</t>
        </is>
      </c>
      <c r="E6" t="inlineStr">
        <is>
          <t>MUNKEDAL</t>
        </is>
      </c>
      <c r="G6" t="n">
        <v>4.2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Fällmossa
Klippfrullania
Blåsippa</t>
        </is>
      </c>
      <c r="S6">
        <f>HYPERLINK("https://klasma.github.io/Logging_MUNKEDAL/artfynd/A 5490-2020.xlsx", "A 5490-2020")</f>
        <v/>
      </c>
      <c r="T6">
        <f>HYPERLINK("https://klasma.github.io/Logging_MUNKEDAL/kartor/A 5490-2020.png", "A 5490-2020")</f>
        <v/>
      </c>
      <c r="V6">
        <f>HYPERLINK("https://klasma.github.io/Logging_MUNKEDAL/klagomål/A 5490-2020.docx", "A 5490-2020")</f>
        <v/>
      </c>
      <c r="W6">
        <f>HYPERLINK("https://klasma.github.io/Logging_MUNKEDAL/klagomålsmail/A 5490-2020.docx", "A 5490-2020")</f>
        <v/>
      </c>
      <c r="X6">
        <f>HYPERLINK("https://klasma.github.io/Logging_MUNKEDAL/tillsyn/A 5490-2020.docx", "A 5490-2020")</f>
        <v/>
      </c>
      <c r="Y6">
        <f>HYPERLINK("https://klasma.github.io/Logging_MUNKEDAL/tillsynsmail/A 5490-2020.docx", "A 5490-2020")</f>
        <v/>
      </c>
    </row>
    <row r="7" ht="15" customHeight="1">
      <c r="A7" t="inlineStr">
        <is>
          <t>A 62104-2022</t>
        </is>
      </c>
      <c r="B7" s="1" t="n">
        <v>44920</v>
      </c>
      <c r="C7" s="1" t="n">
        <v>45186</v>
      </c>
      <c r="D7" t="inlineStr">
        <is>
          <t>VÄSTRA GÖTALANDS LÄN</t>
        </is>
      </c>
      <c r="E7" t="inlineStr">
        <is>
          <t>MUNKEDAL</t>
        </is>
      </c>
      <c r="G7" t="n">
        <v>2.1</v>
      </c>
      <c r="H7" t="n">
        <v>2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Talltita
Tretåig hackspett
Blåmossa</t>
        </is>
      </c>
      <c r="S7">
        <f>HYPERLINK("https://klasma.github.io/Logging_MUNKEDAL/artfynd/A 62104-2022.xlsx", "A 62104-2022")</f>
        <v/>
      </c>
      <c r="T7">
        <f>HYPERLINK("https://klasma.github.io/Logging_MUNKEDAL/kartor/A 62104-2022.png", "A 62104-2022")</f>
        <v/>
      </c>
      <c r="V7">
        <f>HYPERLINK("https://klasma.github.io/Logging_MUNKEDAL/klagomål/A 62104-2022.docx", "A 62104-2022")</f>
        <v/>
      </c>
      <c r="W7">
        <f>HYPERLINK("https://klasma.github.io/Logging_MUNKEDAL/klagomålsmail/A 62104-2022.docx", "A 62104-2022")</f>
        <v/>
      </c>
      <c r="X7">
        <f>HYPERLINK("https://klasma.github.io/Logging_MUNKEDAL/tillsyn/A 62104-2022.docx", "A 62104-2022")</f>
        <v/>
      </c>
      <c r="Y7">
        <f>HYPERLINK("https://klasma.github.io/Logging_MUNKEDAL/tillsynsmail/A 62104-2022.docx", "A 62104-2022")</f>
        <v/>
      </c>
    </row>
    <row r="8" ht="15" customHeight="1">
      <c r="A8" t="inlineStr">
        <is>
          <t>A 41077-2019</t>
        </is>
      </c>
      <c r="B8" s="1" t="n">
        <v>43695</v>
      </c>
      <c r="C8" s="1" t="n">
        <v>45186</v>
      </c>
      <c r="D8" t="inlineStr">
        <is>
          <t>VÄSTRA GÖTALANDS LÄN</t>
        </is>
      </c>
      <c r="E8" t="inlineStr">
        <is>
          <t>MUNKEDAL</t>
        </is>
      </c>
      <c r="G8" t="n">
        <v>32.2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Spillkråka
Västlig hakmossa</t>
        </is>
      </c>
      <c r="S8">
        <f>HYPERLINK("https://klasma.github.io/Logging_MUNKEDAL/artfynd/A 41077-2019.xlsx", "A 41077-2019")</f>
        <v/>
      </c>
      <c r="T8">
        <f>HYPERLINK("https://klasma.github.io/Logging_MUNKEDAL/kartor/A 41077-2019.png", "A 41077-2019")</f>
        <v/>
      </c>
      <c r="V8">
        <f>HYPERLINK("https://klasma.github.io/Logging_MUNKEDAL/klagomål/A 41077-2019.docx", "A 41077-2019")</f>
        <v/>
      </c>
      <c r="W8">
        <f>HYPERLINK("https://klasma.github.io/Logging_MUNKEDAL/klagomålsmail/A 41077-2019.docx", "A 41077-2019")</f>
        <v/>
      </c>
      <c r="X8">
        <f>HYPERLINK("https://klasma.github.io/Logging_MUNKEDAL/tillsyn/A 41077-2019.docx", "A 41077-2019")</f>
        <v/>
      </c>
      <c r="Y8">
        <f>HYPERLINK("https://klasma.github.io/Logging_MUNKEDAL/tillsynsmail/A 41077-2019.docx", "A 41077-2019")</f>
        <v/>
      </c>
    </row>
    <row r="9" ht="15" customHeight="1">
      <c r="A9" t="inlineStr">
        <is>
          <t>A 43665-2020</t>
        </is>
      </c>
      <c r="B9" s="1" t="n">
        <v>44078</v>
      </c>
      <c r="C9" s="1" t="n">
        <v>45186</v>
      </c>
      <c r="D9" t="inlineStr">
        <is>
          <t>VÄSTRA GÖTALANDS LÄN</t>
        </is>
      </c>
      <c r="E9" t="inlineStr">
        <is>
          <t>MUNKEDAL</t>
        </is>
      </c>
      <c r="G9" t="n">
        <v>8.9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Blåsippa
Mattlummer</t>
        </is>
      </c>
      <c r="S9">
        <f>HYPERLINK("https://klasma.github.io/Logging_MUNKEDAL/artfynd/A 43665-2020.xlsx", "A 43665-2020")</f>
        <v/>
      </c>
      <c r="T9">
        <f>HYPERLINK("https://klasma.github.io/Logging_MUNKEDAL/kartor/A 43665-2020.png", "A 43665-2020")</f>
        <v/>
      </c>
      <c r="V9">
        <f>HYPERLINK("https://klasma.github.io/Logging_MUNKEDAL/klagomål/A 43665-2020.docx", "A 43665-2020")</f>
        <v/>
      </c>
      <c r="W9">
        <f>HYPERLINK("https://klasma.github.io/Logging_MUNKEDAL/klagomålsmail/A 43665-2020.docx", "A 43665-2020")</f>
        <v/>
      </c>
      <c r="X9">
        <f>HYPERLINK("https://klasma.github.io/Logging_MUNKEDAL/tillsyn/A 43665-2020.docx", "A 43665-2020")</f>
        <v/>
      </c>
      <c r="Y9">
        <f>HYPERLINK("https://klasma.github.io/Logging_MUNKEDAL/tillsynsmail/A 43665-2020.docx", "A 43665-2020")</f>
        <v/>
      </c>
    </row>
    <row r="10" ht="15" customHeight="1">
      <c r="A10" t="inlineStr">
        <is>
          <t>A 24680-2021</t>
        </is>
      </c>
      <c r="B10" s="1" t="n">
        <v>44340</v>
      </c>
      <c r="C10" s="1" t="n">
        <v>45186</v>
      </c>
      <c r="D10" t="inlineStr">
        <is>
          <t>VÄSTRA GÖTALANDS LÄN</t>
        </is>
      </c>
      <c r="E10" t="inlineStr">
        <is>
          <t>MUNKEDAL</t>
        </is>
      </c>
      <c r="G10" t="n">
        <v>1.1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Mattlummer
Revlummer</t>
        </is>
      </c>
      <c r="S10">
        <f>HYPERLINK("https://klasma.github.io/Logging_MUNKEDAL/artfynd/A 24680-2021.xlsx", "A 24680-2021")</f>
        <v/>
      </c>
      <c r="T10">
        <f>HYPERLINK("https://klasma.github.io/Logging_MUNKEDAL/kartor/A 24680-2021.png", "A 24680-2021")</f>
        <v/>
      </c>
      <c r="V10">
        <f>HYPERLINK("https://klasma.github.io/Logging_MUNKEDAL/klagomål/A 24680-2021.docx", "A 24680-2021")</f>
        <v/>
      </c>
      <c r="W10">
        <f>HYPERLINK("https://klasma.github.io/Logging_MUNKEDAL/klagomålsmail/A 24680-2021.docx", "A 24680-2021")</f>
        <v/>
      </c>
      <c r="X10">
        <f>HYPERLINK("https://klasma.github.io/Logging_MUNKEDAL/tillsyn/A 24680-2021.docx", "A 24680-2021")</f>
        <v/>
      </c>
      <c r="Y10">
        <f>HYPERLINK("https://klasma.github.io/Logging_MUNKEDAL/tillsynsmail/A 24680-2021.docx", "A 24680-2021")</f>
        <v/>
      </c>
    </row>
    <row r="11" ht="15" customHeight="1">
      <c r="A11" t="inlineStr">
        <is>
          <t>A 29344-2021</t>
        </is>
      </c>
      <c r="B11" s="1" t="n">
        <v>44361</v>
      </c>
      <c r="C11" s="1" t="n">
        <v>45186</v>
      </c>
      <c r="D11" t="inlineStr">
        <is>
          <t>VÄSTRA GÖTALANDS LÄN</t>
        </is>
      </c>
      <c r="E11" t="inlineStr">
        <is>
          <t>MUNKEDAL</t>
        </is>
      </c>
      <c r="G11" t="n">
        <v>10.6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Dunmossa
Grön sköldmossa</t>
        </is>
      </c>
      <c r="S11">
        <f>HYPERLINK("https://klasma.github.io/Logging_MUNKEDAL/artfynd/A 29344-2021.xlsx", "A 29344-2021")</f>
        <v/>
      </c>
      <c r="T11">
        <f>HYPERLINK("https://klasma.github.io/Logging_MUNKEDAL/kartor/A 29344-2021.png", "A 29344-2021")</f>
        <v/>
      </c>
      <c r="V11">
        <f>HYPERLINK("https://klasma.github.io/Logging_MUNKEDAL/klagomål/A 29344-2021.docx", "A 29344-2021")</f>
        <v/>
      </c>
      <c r="W11">
        <f>HYPERLINK("https://klasma.github.io/Logging_MUNKEDAL/klagomålsmail/A 29344-2021.docx", "A 29344-2021")</f>
        <v/>
      </c>
      <c r="X11">
        <f>HYPERLINK("https://klasma.github.io/Logging_MUNKEDAL/tillsyn/A 29344-2021.docx", "A 29344-2021")</f>
        <v/>
      </c>
      <c r="Y11">
        <f>HYPERLINK("https://klasma.github.io/Logging_MUNKEDAL/tillsynsmail/A 29344-2021.docx", "A 29344-2021")</f>
        <v/>
      </c>
    </row>
    <row r="12" ht="15" customHeight="1">
      <c r="A12" t="inlineStr">
        <is>
          <t>A 16972-2022</t>
        </is>
      </c>
      <c r="B12" s="1" t="n">
        <v>44676</v>
      </c>
      <c r="C12" s="1" t="n">
        <v>45186</v>
      </c>
      <c r="D12" t="inlineStr">
        <is>
          <t>VÄSTRA GÖTALANDS LÄN</t>
        </is>
      </c>
      <c r="E12" t="inlineStr">
        <is>
          <t>MUNKEDAL</t>
        </is>
      </c>
      <c r="G12" t="n">
        <v>10.6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Dunmossa
Grön sköldmossa</t>
        </is>
      </c>
      <c r="S12">
        <f>HYPERLINK("https://klasma.github.io/Logging_MUNKEDAL/artfynd/A 16972-2022.xlsx", "A 16972-2022")</f>
        <v/>
      </c>
      <c r="T12">
        <f>HYPERLINK("https://klasma.github.io/Logging_MUNKEDAL/kartor/A 16972-2022.png", "A 16972-2022")</f>
        <v/>
      </c>
      <c r="V12">
        <f>HYPERLINK("https://klasma.github.io/Logging_MUNKEDAL/klagomål/A 16972-2022.docx", "A 16972-2022")</f>
        <v/>
      </c>
      <c r="W12">
        <f>HYPERLINK("https://klasma.github.io/Logging_MUNKEDAL/klagomålsmail/A 16972-2022.docx", "A 16972-2022")</f>
        <v/>
      </c>
      <c r="X12">
        <f>HYPERLINK("https://klasma.github.io/Logging_MUNKEDAL/tillsyn/A 16972-2022.docx", "A 16972-2022")</f>
        <v/>
      </c>
      <c r="Y12">
        <f>HYPERLINK("https://klasma.github.io/Logging_MUNKEDAL/tillsynsmail/A 16972-2022.docx", "A 16972-2022")</f>
        <v/>
      </c>
    </row>
    <row r="13" ht="15" customHeight="1">
      <c r="A13" t="inlineStr">
        <is>
          <t>A 26286-2022</t>
        </is>
      </c>
      <c r="B13" s="1" t="n">
        <v>44735</v>
      </c>
      <c r="C13" s="1" t="n">
        <v>45186</v>
      </c>
      <c r="D13" t="inlineStr">
        <is>
          <t>VÄSTRA GÖTALANDS LÄN</t>
        </is>
      </c>
      <c r="E13" t="inlineStr">
        <is>
          <t>MUNKEDAL</t>
        </is>
      </c>
      <c r="F13" t="inlineStr">
        <is>
          <t>Övriga Aktiebolag</t>
        </is>
      </c>
      <c r="G13" t="n">
        <v>5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  <c r="P13" t="n">
        <v>1</v>
      </c>
      <c r="Q13" t="n">
        <v>2</v>
      </c>
      <c r="R13" s="2" t="inlineStr">
        <is>
          <t>Skogsalm
Skogssvingel</t>
        </is>
      </c>
      <c r="S13">
        <f>HYPERLINK("https://klasma.github.io/Logging_MUNKEDAL/artfynd/A 26286-2022.xlsx", "A 26286-2022")</f>
        <v/>
      </c>
      <c r="T13">
        <f>HYPERLINK("https://klasma.github.io/Logging_MUNKEDAL/kartor/A 26286-2022.png", "A 26286-2022")</f>
        <v/>
      </c>
      <c r="V13">
        <f>HYPERLINK("https://klasma.github.io/Logging_MUNKEDAL/klagomål/A 26286-2022.docx", "A 26286-2022")</f>
        <v/>
      </c>
      <c r="W13">
        <f>HYPERLINK("https://klasma.github.io/Logging_MUNKEDAL/klagomålsmail/A 26286-2022.docx", "A 26286-2022")</f>
        <v/>
      </c>
      <c r="X13">
        <f>HYPERLINK("https://klasma.github.io/Logging_MUNKEDAL/tillsyn/A 26286-2022.docx", "A 26286-2022")</f>
        <v/>
      </c>
      <c r="Y13">
        <f>HYPERLINK("https://klasma.github.io/Logging_MUNKEDAL/tillsynsmail/A 26286-2022.docx", "A 26286-2022")</f>
        <v/>
      </c>
    </row>
    <row r="14" ht="15" customHeight="1">
      <c r="A14" t="inlineStr">
        <is>
          <t>A 39812-2022</t>
        </is>
      </c>
      <c r="B14" s="1" t="n">
        <v>44817</v>
      </c>
      <c r="C14" s="1" t="n">
        <v>45186</v>
      </c>
      <c r="D14" t="inlineStr">
        <is>
          <t>VÄSTRA GÖTALANDS LÄN</t>
        </is>
      </c>
      <c r="E14" t="inlineStr">
        <is>
          <t>MUNKEDAL</t>
        </is>
      </c>
      <c r="G14" t="n">
        <v>5.2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Lopplummer
Revlummer</t>
        </is>
      </c>
      <c r="S14">
        <f>HYPERLINK("https://klasma.github.io/Logging_MUNKEDAL/artfynd/A 39812-2022.xlsx", "A 39812-2022")</f>
        <v/>
      </c>
      <c r="T14">
        <f>HYPERLINK("https://klasma.github.io/Logging_MUNKEDAL/kartor/A 39812-2022.png", "A 39812-2022")</f>
        <v/>
      </c>
      <c r="V14">
        <f>HYPERLINK("https://klasma.github.io/Logging_MUNKEDAL/klagomål/A 39812-2022.docx", "A 39812-2022")</f>
        <v/>
      </c>
      <c r="W14">
        <f>HYPERLINK("https://klasma.github.io/Logging_MUNKEDAL/klagomålsmail/A 39812-2022.docx", "A 39812-2022")</f>
        <v/>
      </c>
      <c r="X14">
        <f>HYPERLINK("https://klasma.github.io/Logging_MUNKEDAL/tillsyn/A 39812-2022.docx", "A 39812-2022")</f>
        <v/>
      </c>
      <c r="Y14">
        <f>HYPERLINK("https://klasma.github.io/Logging_MUNKEDAL/tillsynsmail/A 39812-2022.docx", "A 39812-2022")</f>
        <v/>
      </c>
    </row>
    <row r="15" ht="15" customHeight="1">
      <c r="A15" t="inlineStr">
        <is>
          <t>A 58890-2022</t>
        </is>
      </c>
      <c r="B15" s="1" t="n">
        <v>44903</v>
      </c>
      <c r="C15" s="1" t="n">
        <v>45186</v>
      </c>
      <c r="D15" t="inlineStr">
        <is>
          <t>VÄSTRA GÖTALANDS LÄN</t>
        </is>
      </c>
      <c r="E15" t="inlineStr">
        <is>
          <t>MUNKEDAL</t>
        </is>
      </c>
      <c r="G15" t="n">
        <v>5.4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Svart taggsvamp
Stor revmossa</t>
        </is>
      </c>
      <c r="S15">
        <f>HYPERLINK("https://klasma.github.io/Logging_MUNKEDAL/artfynd/A 58890-2022.xlsx", "A 58890-2022")</f>
        <v/>
      </c>
      <c r="T15">
        <f>HYPERLINK("https://klasma.github.io/Logging_MUNKEDAL/kartor/A 58890-2022.png", "A 58890-2022")</f>
        <v/>
      </c>
      <c r="V15">
        <f>HYPERLINK("https://klasma.github.io/Logging_MUNKEDAL/klagomål/A 58890-2022.docx", "A 58890-2022")</f>
        <v/>
      </c>
      <c r="W15">
        <f>HYPERLINK("https://klasma.github.io/Logging_MUNKEDAL/klagomålsmail/A 58890-2022.docx", "A 58890-2022")</f>
        <v/>
      </c>
      <c r="X15">
        <f>HYPERLINK("https://klasma.github.io/Logging_MUNKEDAL/tillsyn/A 58890-2022.docx", "A 58890-2022")</f>
        <v/>
      </c>
      <c r="Y15">
        <f>HYPERLINK("https://klasma.github.io/Logging_MUNKEDAL/tillsynsmail/A 58890-2022.docx", "A 58890-2022")</f>
        <v/>
      </c>
    </row>
    <row r="16" ht="15" customHeight="1">
      <c r="A16" t="inlineStr">
        <is>
          <t>A 18784-2019</t>
        </is>
      </c>
      <c r="B16" s="1" t="n">
        <v>43562</v>
      </c>
      <c r="C16" s="1" t="n">
        <v>45186</v>
      </c>
      <c r="D16" t="inlineStr">
        <is>
          <t>VÄSTRA GÖTALANDS LÄN</t>
        </is>
      </c>
      <c r="E16" t="inlineStr">
        <is>
          <t>MUNKEDAL</t>
        </is>
      </c>
      <c r="G16" t="n">
        <v>0.6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Västlig hakmossa</t>
        </is>
      </c>
      <c r="S16">
        <f>HYPERLINK("https://klasma.github.io/Logging_MUNKEDAL/artfynd/A 18784-2019.xlsx", "A 18784-2019")</f>
        <v/>
      </c>
      <c r="T16">
        <f>HYPERLINK("https://klasma.github.io/Logging_MUNKEDAL/kartor/A 18784-2019.png", "A 18784-2019")</f>
        <v/>
      </c>
      <c r="V16">
        <f>HYPERLINK("https://klasma.github.io/Logging_MUNKEDAL/klagomål/A 18784-2019.docx", "A 18784-2019")</f>
        <v/>
      </c>
      <c r="W16">
        <f>HYPERLINK("https://klasma.github.io/Logging_MUNKEDAL/klagomålsmail/A 18784-2019.docx", "A 18784-2019")</f>
        <v/>
      </c>
      <c r="X16">
        <f>HYPERLINK("https://klasma.github.io/Logging_MUNKEDAL/tillsyn/A 18784-2019.docx", "A 18784-2019")</f>
        <v/>
      </c>
      <c r="Y16">
        <f>HYPERLINK("https://klasma.github.io/Logging_MUNKEDAL/tillsynsmail/A 18784-2019.docx", "A 18784-2019")</f>
        <v/>
      </c>
    </row>
    <row r="17" ht="15" customHeight="1">
      <c r="A17" t="inlineStr">
        <is>
          <t>A 33245-2019</t>
        </is>
      </c>
      <c r="B17" s="1" t="n">
        <v>43650</v>
      </c>
      <c r="C17" s="1" t="n">
        <v>45186</v>
      </c>
      <c r="D17" t="inlineStr">
        <is>
          <t>VÄSTRA GÖTALANDS LÄN</t>
        </is>
      </c>
      <c r="E17" t="inlineStr">
        <is>
          <t>MUNKEDAL</t>
        </is>
      </c>
      <c r="G17" t="n">
        <v>10.4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Revlummer</t>
        </is>
      </c>
      <c r="S17">
        <f>HYPERLINK("https://klasma.github.io/Logging_MUNKEDAL/artfynd/A 33245-2019.xlsx", "A 33245-2019")</f>
        <v/>
      </c>
      <c r="T17">
        <f>HYPERLINK("https://klasma.github.io/Logging_MUNKEDAL/kartor/A 33245-2019.png", "A 33245-2019")</f>
        <v/>
      </c>
      <c r="V17">
        <f>HYPERLINK("https://klasma.github.io/Logging_MUNKEDAL/klagomål/A 33245-2019.docx", "A 33245-2019")</f>
        <v/>
      </c>
      <c r="W17">
        <f>HYPERLINK("https://klasma.github.io/Logging_MUNKEDAL/klagomålsmail/A 33245-2019.docx", "A 33245-2019")</f>
        <v/>
      </c>
      <c r="X17">
        <f>HYPERLINK("https://klasma.github.io/Logging_MUNKEDAL/tillsyn/A 33245-2019.docx", "A 33245-2019")</f>
        <v/>
      </c>
      <c r="Y17">
        <f>HYPERLINK("https://klasma.github.io/Logging_MUNKEDAL/tillsynsmail/A 33245-2019.docx", "A 33245-2019")</f>
        <v/>
      </c>
    </row>
    <row r="18" ht="15" customHeight="1">
      <c r="A18" t="inlineStr">
        <is>
          <t>A 3899-2021</t>
        </is>
      </c>
      <c r="B18" s="1" t="n">
        <v>44217</v>
      </c>
      <c r="C18" s="1" t="n">
        <v>45186</v>
      </c>
      <c r="D18" t="inlineStr">
        <is>
          <t>VÄSTRA GÖTALANDS LÄN</t>
        </is>
      </c>
      <c r="E18" t="inlineStr">
        <is>
          <t>MUNKEDAL</t>
        </is>
      </c>
      <c r="G18" t="n">
        <v>34.1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Vanlig groda</t>
        </is>
      </c>
      <c r="S18">
        <f>HYPERLINK("https://klasma.github.io/Logging_MUNKEDAL/artfynd/A 3899-2021.xlsx", "A 3899-2021")</f>
        <v/>
      </c>
      <c r="T18">
        <f>HYPERLINK("https://klasma.github.io/Logging_MUNKEDAL/kartor/A 3899-2021.png", "A 3899-2021")</f>
        <v/>
      </c>
      <c r="V18">
        <f>HYPERLINK("https://klasma.github.io/Logging_MUNKEDAL/klagomål/A 3899-2021.docx", "A 3899-2021")</f>
        <v/>
      </c>
      <c r="W18">
        <f>HYPERLINK("https://klasma.github.io/Logging_MUNKEDAL/klagomålsmail/A 3899-2021.docx", "A 3899-2021")</f>
        <v/>
      </c>
      <c r="X18">
        <f>HYPERLINK("https://klasma.github.io/Logging_MUNKEDAL/tillsyn/A 3899-2021.docx", "A 3899-2021")</f>
        <v/>
      </c>
      <c r="Y18">
        <f>HYPERLINK("https://klasma.github.io/Logging_MUNKEDAL/tillsynsmail/A 3899-2021.docx", "A 3899-2021")</f>
        <v/>
      </c>
    </row>
    <row r="19" ht="15" customHeight="1">
      <c r="A19" t="inlineStr">
        <is>
          <t>A 6545-2022</t>
        </is>
      </c>
      <c r="B19" s="1" t="n">
        <v>44601</v>
      </c>
      <c r="C19" s="1" t="n">
        <v>45186</v>
      </c>
      <c r="D19" t="inlineStr">
        <is>
          <t>VÄSTRA GÖTALANDS LÄN</t>
        </is>
      </c>
      <c r="E19" t="inlineStr">
        <is>
          <t>MUNKEDAL</t>
        </is>
      </c>
      <c r="G19" t="n">
        <v>4.1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Revlummer</t>
        </is>
      </c>
      <c r="S19">
        <f>HYPERLINK("https://klasma.github.io/Logging_MUNKEDAL/artfynd/A 6545-2022.xlsx", "A 6545-2022")</f>
        <v/>
      </c>
      <c r="T19">
        <f>HYPERLINK("https://klasma.github.io/Logging_MUNKEDAL/kartor/A 6545-2022.png", "A 6545-2022")</f>
        <v/>
      </c>
      <c r="V19">
        <f>HYPERLINK("https://klasma.github.io/Logging_MUNKEDAL/klagomål/A 6545-2022.docx", "A 6545-2022")</f>
        <v/>
      </c>
      <c r="W19">
        <f>HYPERLINK("https://klasma.github.io/Logging_MUNKEDAL/klagomålsmail/A 6545-2022.docx", "A 6545-2022")</f>
        <v/>
      </c>
      <c r="X19">
        <f>HYPERLINK("https://klasma.github.io/Logging_MUNKEDAL/tillsyn/A 6545-2022.docx", "A 6545-2022")</f>
        <v/>
      </c>
      <c r="Y19">
        <f>HYPERLINK("https://klasma.github.io/Logging_MUNKEDAL/tillsynsmail/A 6545-2022.docx", "A 6545-2022")</f>
        <v/>
      </c>
    </row>
    <row r="20" ht="15" customHeight="1">
      <c r="A20" t="inlineStr">
        <is>
          <t>A 26040-2022</t>
        </is>
      </c>
      <c r="B20" s="1" t="n">
        <v>44734</v>
      </c>
      <c r="C20" s="1" t="n">
        <v>45186</v>
      </c>
      <c r="D20" t="inlineStr">
        <is>
          <t>VÄSTRA GÖTALANDS LÄN</t>
        </is>
      </c>
      <c r="E20" t="inlineStr">
        <is>
          <t>MUNKEDAL</t>
        </is>
      </c>
      <c r="F20" t="inlineStr">
        <is>
          <t>Övriga Aktiebolag</t>
        </is>
      </c>
      <c r="G20" t="n">
        <v>3.2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Vätteros</t>
        </is>
      </c>
      <c r="S20">
        <f>HYPERLINK("https://klasma.github.io/Logging_MUNKEDAL/artfynd/A 26040-2022.xlsx", "A 26040-2022")</f>
        <v/>
      </c>
      <c r="T20">
        <f>HYPERLINK("https://klasma.github.io/Logging_MUNKEDAL/kartor/A 26040-2022.png", "A 26040-2022")</f>
        <v/>
      </c>
      <c r="V20">
        <f>HYPERLINK("https://klasma.github.io/Logging_MUNKEDAL/klagomål/A 26040-2022.docx", "A 26040-2022")</f>
        <v/>
      </c>
      <c r="W20">
        <f>HYPERLINK("https://klasma.github.io/Logging_MUNKEDAL/klagomålsmail/A 26040-2022.docx", "A 26040-2022")</f>
        <v/>
      </c>
      <c r="X20">
        <f>HYPERLINK("https://klasma.github.io/Logging_MUNKEDAL/tillsyn/A 26040-2022.docx", "A 26040-2022")</f>
        <v/>
      </c>
      <c r="Y20">
        <f>HYPERLINK("https://klasma.github.io/Logging_MUNKEDAL/tillsynsmail/A 26040-2022.docx", "A 26040-2022")</f>
        <v/>
      </c>
    </row>
    <row r="21" ht="15" customHeight="1">
      <c r="A21" t="inlineStr">
        <is>
          <t>A 47881-2022</t>
        </is>
      </c>
      <c r="B21" s="1" t="n">
        <v>44855</v>
      </c>
      <c r="C21" s="1" t="n">
        <v>45186</v>
      </c>
      <c r="D21" t="inlineStr">
        <is>
          <t>VÄSTRA GÖTALANDS LÄN</t>
        </is>
      </c>
      <c r="E21" t="inlineStr">
        <is>
          <t>MUNKEDAL</t>
        </is>
      </c>
      <c r="G21" t="n">
        <v>3.2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Skogsklocka</t>
        </is>
      </c>
      <c r="S21">
        <f>HYPERLINK("https://klasma.github.io/Logging_MUNKEDAL/artfynd/A 47881-2022.xlsx", "A 47881-2022")</f>
        <v/>
      </c>
      <c r="T21">
        <f>HYPERLINK("https://klasma.github.io/Logging_MUNKEDAL/kartor/A 47881-2022.png", "A 47881-2022")</f>
        <v/>
      </c>
      <c r="V21">
        <f>HYPERLINK("https://klasma.github.io/Logging_MUNKEDAL/klagomål/A 47881-2022.docx", "A 47881-2022")</f>
        <v/>
      </c>
      <c r="W21">
        <f>HYPERLINK("https://klasma.github.io/Logging_MUNKEDAL/klagomålsmail/A 47881-2022.docx", "A 47881-2022")</f>
        <v/>
      </c>
      <c r="X21">
        <f>HYPERLINK("https://klasma.github.io/Logging_MUNKEDAL/tillsyn/A 47881-2022.docx", "A 47881-2022")</f>
        <v/>
      </c>
      <c r="Y21">
        <f>HYPERLINK("https://klasma.github.io/Logging_MUNKEDAL/tillsynsmail/A 47881-2022.docx", "A 47881-2022")</f>
        <v/>
      </c>
    </row>
    <row r="22" ht="15" customHeight="1">
      <c r="A22" t="inlineStr">
        <is>
          <t>A 2555-2023</t>
        </is>
      </c>
      <c r="B22" s="1" t="n">
        <v>44943</v>
      </c>
      <c r="C22" s="1" t="n">
        <v>45186</v>
      </c>
      <c r="D22" t="inlineStr">
        <is>
          <t>VÄSTRA GÖTALANDS LÄN</t>
        </is>
      </c>
      <c r="E22" t="inlineStr">
        <is>
          <t>MUNKEDAL</t>
        </is>
      </c>
      <c r="G22" t="n">
        <v>3.1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Svart trolldruva</t>
        </is>
      </c>
      <c r="S22">
        <f>HYPERLINK("https://klasma.github.io/Logging_MUNKEDAL/artfynd/A 2555-2023.xlsx", "A 2555-2023")</f>
        <v/>
      </c>
      <c r="T22">
        <f>HYPERLINK("https://klasma.github.io/Logging_MUNKEDAL/kartor/A 2555-2023.png", "A 2555-2023")</f>
        <v/>
      </c>
      <c r="V22">
        <f>HYPERLINK("https://klasma.github.io/Logging_MUNKEDAL/klagomål/A 2555-2023.docx", "A 2555-2023")</f>
        <v/>
      </c>
      <c r="W22">
        <f>HYPERLINK("https://klasma.github.io/Logging_MUNKEDAL/klagomålsmail/A 2555-2023.docx", "A 2555-2023")</f>
        <v/>
      </c>
      <c r="X22">
        <f>HYPERLINK("https://klasma.github.io/Logging_MUNKEDAL/tillsyn/A 2555-2023.docx", "A 2555-2023")</f>
        <v/>
      </c>
      <c r="Y22">
        <f>HYPERLINK("https://klasma.github.io/Logging_MUNKEDAL/tillsynsmail/A 2555-2023.docx", "A 2555-2023")</f>
        <v/>
      </c>
    </row>
    <row r="23" ht="15" customHeight="1">
      <c r="A23" t="inlineStr">
        <is>
          <t>A 9934-2023</t>
        </is>
      </c>
      <c r="B23" s="1" t="n">
        <v>44978</v>
      </c>
      <c r="C23" s="1" t="n">
        <v>45186</v>
      </c>
      <c r="D23" t="inlineStr">
        <is>
          <t>VÄSTRA GÖTALANDS LÄN</t>
        </is>
      </c>
      <c r="E23" t="inlineStr">
        <is>
          <t>MUNKEDAL</t>
        </is>
      </c>
      <c r="G23" t="n">
        <v>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Spillkråka</t>
        </is>
      </c>
      <c r="S23">
        <f>HYPERLINK("https://klasma.github.io/Logging_MUNKEDAL/artfynd/A 9934-2023.xlsx", "A 9934-2023")</f>
        <v/>
      </c>
      <c r="T23">
        <f>HYPERLINK("https://klasma.github.io/Logging_MUNKEDAL/kartor/A 9934-2023.png", "A 9934-2023")</f>
        <v/>
      </c>
      <c r="V23">
        <f>HYPERLINK("https://klasma.github.io/Logging_MUNKEDAL/klagomål/A 9934-2023.docx", "A 9934-2023")</f>
        <v/>
      </c>
      <c r="W23">
        <f>HYPERLINK("https://klasma.github.io/Logging_MUNKEDAL/klagomålsmail/A 9934-2023.docx", "A 9934-2023")</f>
        <v/>
      </c>
      <c r="X23">
        <f>HYPERLINK("https://klasma.github.io/Logging_MUNKEDAL/tillsyn/A 9934-2023.docx", "A 9934-2023")</f>
        <v/>
      </c>
      <c r="Y23">
        <f>HYPERLINK("https://klasma.github.io/Logging_MUNKEDAL/tillsynsmail/A 9934-2023.docx", "A 9934-2023")</f>
        <v/>
      </c>
    </row>
    <row r="24" ht="15" customHeight="1">
      <c r="A24" t="inlineStr">
        <is>
          <t>A 39940-2018</t>
        </is>
      </c>
      <c r="B24" s="1" t="n">
        <v>43342</v>
      </c>
      <c r="C24" s="1" t="n">
        <v>45186</v>
      </c>
      <c r="D24" t="inlineStr">
        <is>
          <t>VÄSTRA GÖTALANDS LÄN</t>
        </is>
      </c>
      <c r="E24" t="inlineStr">
        <is>
          <t>MUNKEDAL</t>
        </is>
      </c>
      <c r="F24" t="inlineStr">
        <is>
          <t>Kyrkan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40426-2018</t>
        </is>
      </c>
      <c r="B25" s="1" t="n">
        <v>43342</v>
      </c>
      <c r="C25" s="1" t="n">
        <v>45186</v>
      </c>
      <c r="D25" t="inlineStr">
        <is>
          <t>VÄSTRA GÖTALANDS LÄN</t>
        </is>
      </c>
      <c r="E25" t="inlineStr">
        <is>
          <t>MUNKEDAL</t>
        </is>
      </c>
      <c r="G25" t="n">
        <v>7.3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40439-2018</t>
        </is>
      </c>
      <c r="B26" s="1" t="n">
        <v>43342</v>
      </c>
      <c r="C26" s="1" t="n">
        <v>45186</v>
      </c>
      <c r="D26" t="inlineStr">
        <is>
          <t>VÄSTRA GÖTALANDS LÄN</t>
        </is>
      </c>
      <c r="E26" t="inlineStr">
        <is>
          <t>MUNKEDAL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40421-2018</t>
        </is>
      </c>
      <c r="B27" s="1" t="n">
        <v>43342</v>
      </c>
      <c r="C27" s="1" t="n">
        <v>45186</v>
      </c>
      <c r="D27" t="inlineStr">
        <is>
          <t>VÄSTRA GÖTALANDS LÄN</t>
        </is>
      </c>
      <c r="E27" t="inlineStr">
        <is>
          <t>MUNKEDAL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39955-2018</t>
        </is>
      </c>
      <c r="B28" s="1" t="n">
        <v>43342</v>
      </c>
      <c r="C28" s="1" t="n">
        <v>45186</v>
      </c>
      <c r="D28" t="inlineStr">
        <is>
          <t>VÄSTRA GÖTALANDS LÄN</t>
        </is>
      </c>
      <c r="E28" t="inlineStr">
        <is>
          <t>MUNKEDAL</t>
        </is>
      </c>
      <c r="F28" t="inlineStr">
        <is>
          <t>Kyrkan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44827-2018</t>
        </is>
      </c>
      <c r="B29" s="1" t="n">
        <v>43357</v>
      </c>
      <c r="C29" s="1" t="n">
        <v>45186</v>
      </c>
      <c r="D29" t="inlineStr">
        <is>
          <t>VÄSTRA GÖTALANDS LÄN</t>
        </is>
      </c>
      <c r="E29" t="inlineStr">
        <is>
          <t>MUNKEDAL</t>
        </is>
      </c>
      <c r="F29" t="inlineStr">
        <is>
          <t>Övriga Aktiebolag</t>
        </is>
      </c>
      <c r="G29" t="n">
        <v>5.2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43959-2018</t>
        </is>
      </c>
      <c r="B30" s="1" t="n">
        <v>43360</v>
      </c>
      <c r="C30" s="1" t="n">
        <v>45186</v>
      </c>
      <c r="D30" t="inlineStr">
        <is>
          <t>VÄSTRA GÖTALANDS LÄN</t>
        </is>
      </c>
      <c r="E30" t="inlineStr">
        <is>
          <t>MUNKEDAL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46343-2018</t>
        </is>
      </c>
      <c r="B31" s="1" t="n">
        <v>43363</v>
      </c>
      <c r="C31" s="1" t="n">
        <v>45186</v>
      </c>
      <c r="D31" t="inlineStr">
        <is>
          <t>VÄSTRA GÖTALANDS LÄN</t>
        </is>
      </c>
      <c r="E31" t="inlineStr">
        <is>
          <t>MUNKEDAL</t>
        </is>
      </c>
      <c r="F31" t="inlineStr">
        <is>
          <t>Kommuner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46348-2018</t>
        </is>
      </c>
      <c r="B32" s="1" t="n">
        <v>43363</v>
      </c>
      <c r="C32" s="1" t="n">
        <v>45186</v>
      </c>
      <c r="D32" t="inlineStr">
        <is>
          <t>VÄSTRA GÖTALANDS LÄN</t>
        </is>
      </c>
      <c r="E32" t="inlineStr">
        <is>
          <t>MUNKEDAL</t>
        </is>
      </c>
      <c r="F32" t="inlineStr">
        <is>
          <t>Kommuner</t>
        </is>
      </c>
      <c r="G32" t="n">
        <v>5.5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47983-2018</t>
        </is>
      </c>
      <c r="B33" s="1" t="n">
        <v>43369</v>
      </c>
      <c r="C33" s="1" t="n">
        <v>45186</v>
      </c>
      <c r="D33" t="inlineStr">
        <is>
          <t>VÄSTRA GÖTALANDS LÄN</t>
        </is>
      </c>
      <c r="E33" t="inlineStr">
        <is>
          <t>MUNKEDAL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53490-2018</t>
        </is>
      </c>
      <c r="B34" s="1" t="n">
        <v>43385</v>
      </c>
      <c r="C34" s="1" t="n">
        <v>45186</v>
      </c>
      <c r="D34" t="inlineStr">
        <is>
          <t>VÄSTRA GÖTALANDS LÄN</t>
        </is>
      </c>
      <c r="E34" t="inlineStr">
        <is>
          <t>MUNKEDAL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65003-2018</t>
        </is>
      </c>
      <c r="B35" s="1" t="n">
        <v>43385</v>
      </c>
      <c r="C35" s="1" t="n">
        <v>45186</v>
      </c>
      <c r="D35" t="inlineStr">
        <is>
          <t>VÄSTRA GÖTALANDS LÄN</t>
        </is>
      </c>
      <c r="E35" t="inlineStr">
        <is>
          <t>MUNKEDAL</t>
        </is>
      </c>
      <c r="F35" t="inlineStr">
        <is>
          <t>Kommuner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53481-2018</t>
        </is>
      </c>
      <c r="B36" s="1" t="n">
        <v>43385</v>
      </c>
      <c r="C36" s="1" t="n">
        <v>45186</v>
      </c>
      <c r="D36" t="inlineStr">
        <is>
          <t>VÄSTRA GÖTALANDS LÄN</t>
        </is>
      </c>
      <c r="E36" t="inlineStr">
        <is>
          <t>MUNKEDAL</t>
        </is>
      </c>
      <c r="G36" t="n">
        <v>3.1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63938-2018</t>
        </is>
      </c>
      <c r="B37" s="1" t="n">
        <v>43388</v>
      </c>
      <c r="C37" s="1" t="n">
        <v>45186</v>
      </c>
      <c r="D37" t="inlineStr">
        <is>
          <t>VÄSTRA GÖTALANDS LÄN</t>
        </is>
      </c>
      <c r="E37" t="inlineStr">
        <is>
          <t>MUNKEDAL</t>
        </is>
      </c>
      <c r="F37" t="inlineStr">
        <is>
          <t>Kommuner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53673-2018</t>
        </is>
      </c>
      <c r="B38" s="1" t="n">
        <v>43391</v>
      </c>
      <c r="C38" s="1" t="n">
        <v>45186</v>
      </c>
      <c r="D38" t="inlineStr">
        <is>
          <t>VÄSTRA GÖTALANDS LÄN</t>
        </is>
      </c>
      <c r="E38" t="inlineStr">
        <is>
          <t>MUNKEDAL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54896-2018</t>
        </is>
      </c>
      <c r="B39" s="1" t="n">
        <v>43396</v>
      </c>
      <c r="C39" s="1" t="n">
        <v>45186</v>
      </c>
      <c r="D39" t="inlineStr">
        <is>
          <t>VÄSTRA GÖTALANDS LÄN</t>
        </is>
      </c>
      <c r="E39" t="inlineStr">
        <is>
          <t>MUNKEDAL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58052-2018</t>
        </is>
      </c>
      <c r="B40" s="1" t="n">
        <v>43406</v>
      </c>
      <c r="C40" s="1" t="n">
        <v>45186</v>
      </c>
      <c r="D40" t="inlineStr">
        <is>
          <t>VÄSTRA GÖTALANDS LÄN</t>
        </is>
      </c>
      <c r="E40" t="inlineStr">
        <is>
          <t>MUNKEDAL</t>
        </is>
      </c>
      <c r="G40" t="n">
        <v>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62630-2018</t>
        </is>
      </c>
      <c r="B41" s="1" t="n">
        <v>43415</v>
      </c>
      <c r="C41" s="1" t="n">
        <v>45186</v>
      </c>
      <c r="D41" t="inlineStr">
        <is>
          <t>VÄSTRA GÖTALANDS LÄN</t>
        </is>
      </c>
      <c r="E41" t="inlineStr">
        <is>
          <t>MUNKEDAL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63421-2018</t>
        </is>
      </c>
      <c r="B42" s="1" t="n">
        <v>43416</v>
      </c>
      <c r="C42" s="1" t="n">
        <v>45186</v>
      </c>
      <c r="D42" t="inlineStr">
        <is>
          <t>VÄSTRA GÖTALANDS LÄN</t>
        </is>
      </c>
      <c r="E42" t="inlineStr">
        <is>
          <t>MUNKEDAL</t>
        </is>
      </c>
      <c r="F42" t="inlineStr">
        <is>
          <t>Övriga Aktiebolag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62622-2018</t>
        </is>
      </c>
      <c r="B43" s="1" t="n">
        <v>43426</v>
      </c>
      <c r="C43" s="1" t="n">
        <v>45186</v>
      </c>
      <c r="D43" t="inlineStr">
        <is>
          <t>VÄSTRA GÖTALANDS LÄN</t>
        </is>
      </c>
      <c r="E43" t="inlineStr">
        <is>
          <t>MUNKEDAL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62570-2018</t>
        </is>
      </c>
      <c r="B44" s="1" t="n">
        <v>43426</v>
      </c>
      <c r="C44" s="1" t="n">
        <v>45186</v>
      </c>
      <c r="D44" t="inlineStr">
        <is>
          <t>VÄSTRA GÖTALANDS LÄN</t>
        </is>
      </c>
      <c r="E44" t="inlineStr">
        <is>
          <t>MUNKEDAL</t>
        </is>
      </c>
      <c r="G44" t="n">
        <v>4.5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64240-2018</t>
        </is>
      </c>
      <c r="B45" s="1" t="n">
        <v>43430</v>
      </c>
      <c r="C45" s="1" t="n">
        <v>45186</v>
      </c>
      <c r="D45" t="inlineStr">
        <is>
          <t>VÄSTRA GÖTALANDS LÄN</t>
        </is>
      </c>
      <c r="E45" t="inlineStr">
        <is>
          <t>MUNKEDAL</t>
        </is>
      </c>
      <c r="G45" t="n">
        <v>6.2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66468-2018</t>
        </is>
      </c>
      <c r="B46" s="1" t="n">
        <v>43430</v>
      </c>
      <c r="C46" s="1" t="n">
        <v>45186</v>
      </c>
      <c r="D46" t="inlineStr">
        <is>
          <t>VÄSTRA GÖTALANDS LÄN</t>
        </is>
      </c>
      <c r="E46" t="inlineStr">
        <is>
          <t>MUNKEDAL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67020-2018</t>
        </is>
      </c>
      <c r="B47" s="1" t="n">
        <v>43431</v>
      </c>
      <c r="C47" s="1" t="n">
        <v>45186</v>
      </c>
      <c r="D47" t="inlineStr">
        <is>
          <t>VÄSTRA GÖTALANDS LÄN</t>
        </is>
      </c>
      <c r="E47" t="inlineStr">
        <is>
          <t>MUNKEDAL</t>
        </is>
      </c>
      <c r="F47" t="inlineStr">
        <is>
          <t>Kyrkan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65309-2018</t>
        </is>
      </c>
      <c r="B48" s="1" t="n">
        <v>43432</v>
      </c>
      <c r="C48" s="1" t="n">
        <v>45186</v>
      </c>
      <c r="D48" t="inlineStr">
        <is>
          <t>VÄSTRA GÖTALANDS LÄN</t>
        </is>
      </c>
      <c r="E48" t="inlineStr">
        <is>
          <t>MUNKEDAL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65706-2018</t>
        </is>
      </c>
      <c r="B49" s="1" t="n">
        <v>43433</v>
      </c>
      <c r="C49" s="1" t="n">
        <v>45186</v>
      </c>
      <c r="D49" t="inlineStr">
        <is>
          <t>VÄSTRA GÖTALANDS LÄN</t>
        </is>
      </c>
      <c r="E49" t="inlineStr">
        <is>
          <t>MUNKEDAL</t>
        </is>
      </c>
      <c r="G49" t="n">
        <v>8.699999999999999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67646-2018</t>
        </is>
      </c>
      <c r="B50" s="1" t="n">
        <v>43433</v>
      </c>
      <c r="C50" s="1" t="n">
        <v>45186</v>
      </c>
      <c r="D50" t="inlineStr">
        <is>
          <t>VÄSTRA GÖTALANDS LÄN</t>
        </is>
      </c>
      <c r="E50" t="inlineStr">
        <is>
          <t>MUNKEDAL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66800-2018</t>
        </is>
      </c>
      <c r="B51" s="1" t="n">
        <v>43437</v>
      </c>
      <c r="C51" s="1" t="n">
        <v>45186</v>
      </c>
      <c r="D51" t="inlineStr">
        <is>
          <t>VÄSTRA GÖTALANDS LÄN</t>
        </is>
      </c>
      <c r="E51" t="inlineStr">
        <is>
          <t>MUNKEDAL</t>
        </is>
      </c>
      <c r="G51" t="n">
        <v>2.7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68492-2018</t>
        </is>
      </c>
      <c r="B52" s="1" t="n">
        <v>43442</v>
      </c>
      <c r="C52" s="1" t="n">
        <v>45186</v>
      </c>
      <c r="D52" t="inlineStr">
        <is>
          <t>VÄSTRA GÖTALANDS LÄN</t>
        </is>
      </c>
      <c r="E52" t="inlineStr">
        <is>
          <t>MUNKEDAL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70116-2018</t>
        </is>
      </c>
      <c r="B53" s="1" t="n">
        <v>43444</v>
      </c>
      <c r="C53" s="1" t="n">
        <v>45186</v>
      </c>
      <c r="D53" t="inlineStr">
        <is>
          <t>VÄSTRA GÖTALANDS LÄN</t>
        </is>
      </c>
      <c r="E53" t="inlineStr">
        <is>
          <t>MUNKEDAL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70036-2018</t>
        </is>
      </c>
      <c r="B54" s="1" t="n">
        <v>43445</v>
      </c>
      <c r="C54" s="1" t="n">
        <v>45186</v>
      </c>
      <c r="D54" t="inlineStr">
        <is>
          <t>VÄSTRA GÖTALANDS LÄN</t>
        </is>
      </c>
      <c r="E54" t="inlineStr">
        <is>
          <t>MUNKEDAL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70118-2018</t>
        </is>
      </c>
      <c r="B55" s="1" t="n">
        <v>43445</v>
      </c>
      <c r="C55" s="1" t="n">
        <v>45186</v>
      </c>
      <c r="D55" t="inlineStr">
        <is>
          <t>VÄSTRA GÖTALANDS LÄN</t>
        </is>
      </c>
      <c r="E55" t="inlineStr">
        <is>
          <t>MUNKEDAL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70043-2018</t>
        </is>
      </c>
      <c r="B56" s="1" t="n">
        <v>43445</v>
      </c>
      <c r="C56" s="1" t="n">
        <v>45186</v>
      </c>
      <c r="D56" t="inlineStr">
        <is>
          <t>VÄSTRA GÖTALANDS LÄN</t>
        </is>
      </c>
      <c r="E56" t="inlineStr">
        <is>
          <t>MUNKEDAL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70129-2018</t>
        </is>
      </c>
      <c r="B57" s="1" t="n">
        <v>43445</v>
      </c>
      <c r="C57" s="1" t="n">
        <v>45186</v>
      </c>
      <c r="D57" t="inlineStr">
        <is>
          <t>VÄSTRA GÖTALANDS LÄN</t>
        </is>
      </c>
      <c r="E57" t="inlineStr">
        <is>
          <t>MUNKEDAL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572-2019</t>
        </is>
      </c>
      <c r="B58" s="1" t="n">
        <v>43455</v>
      </c>
      <c r="C58" s="1" t="n">
        <v>45186</v>
      </c>
      <c r="D58" t="inlineStr">
        <is>
          <t>VÄSTRA GÖTALANDS LÄN</t>
        </is>
      </c>
      <c r="E58" t="inlineStr">
        <is>
          <t>MUNKEDAL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2030-2019</t>
        </is>
      </c>
      <c r="B59" s="1" t="n">
        <v>43475</v>
      </c>
      <c r="C59" s="1" t="n">
        <v>45186</v>
      </c>
      <c r="D59" t="inlineStr">
        <is>
          <t>VÄSTRA GÖTALANDS LÄN</t>
        </is>
      </c>
      <c r="E59" t="inlineStr">
        <is>
          <t>MUNKEDAL</t>
        </is>
      </c>
      <c r="G59" t="n">
        <v>7.5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4686-2019</t>
        </is>
      </c>
      <c r="B60" s="1" t="n">
        <v>43479</v>
      </c>
      <c r="C60" s="1" t="n">
        <v>45186</v>
      </c>
      <c r="D60" t="inlineStr">
        <is>
          <t>VÄSTRA GÖTALANDS LÄN</t>
        </is>
      </c>
      <c r="E60" t="inlineStr">
        <is>
          <t>MUNKEDAL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2729-2019</t>
        </is>
      </c>
      <c r="B61" s="1" t="n">
        <v>43479</v>
      </c>
      <c r="C61" s="1" t="n">
        <v>45186</v>
      </c>
      <c r="D61" t="inlineStr">
        <is>
          <t>VÄSTRA GÖTALANDS LÄN</t>
        </is>
      </c>
      <c r="E61" t="inlineStr">
        <is>
          <t>MUNKEDAL</t>
        </is>
      </c>
      <c r="G61" t="n">
        <v>3.1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4685-2019</t>
        </is>
      </c>
      <c r="B62" s="1" t="n">
        <v>43479</v>
      </c>
      <c r="C62" s="1" t="n">
        <v>45186</v>
      </c>
      <c r="D62" t="inlineStr">
        <is>
          <t>VÄSTRA GÖTALANDS LÄN</t>
        </is>
      </c>
      <c r="E62" t="inlineStr">
        <is>
          <t>MUNKEDAL</t>
        </is>
      </c>
      <c r="G62" t="n">
        <v>0.1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7599-2019</t>
        </is>
      </c>
      <c r="B63" s="1" t="n">
        <v>43499</v>
      </c>
      <c r="C63" s="1" t="n">
        <v>45186</v>
      </c>
      <c r="D63" t="inlineStr">
        <is>
          <t>VÄSTRA GÖTALANDS LÄN</t>
        </is>
      </c>
      <c r="E63" t="inlineStr">
        <is>
          <t>MUNKEDAL</t>
        </is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7601-2019</t>
        </is>
      </c>
      <c r="B64" s="1" t="n">
        <v>43499</v>
      </c>
      <c r="C64" s="1" t="n">
        <v>45186</v>
      </c>
      <c r="D64" t="inlineStr">
        <is>
          <t>VÄSTRA GÖTALANDS LÄN</t>
        </is>
      </c>
      <c r="E64" t="inlineStr">
        <is>
          <t>MUNKEDAL</t>
        </is>
      </c>
      <c r="G64" t="n">
        <v>15.6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7600-2019</t>
        </is>
      </c>
      <c r="B65" s="1" t="n">
        <v>43499</v>
      </c>
      <c r="C65" s="1" t="n">
        <v>45186</v>
      </c>
      <c r="D65" t="inlineStr">
        <is>
          <t>VÄSTRA GÖTALANDS LÄN</t>
        </is>
      </c>
      <c r="E65" t="inlineStr">
        <is>
          <t>MUNKEDAL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8703-2019</t>
        </is>
      </c>
      <c r="B66" s="1" t="n">
        <v>43501</v>
      </c>
      <c r="C66" s="1" t="n">
        <v>45186</v>
      </c>
      <c r="D66" t="inlineStr">
        <is>
          <t>VÄSTRA GÖTALANDS LÄN</t>
        </is>
      </c>
      <c r="E66" t="inlineStr">
        <is>
          <t>MUNKEDAL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10058-2019</t>
        </is>
      </c>
      <c r="B67" s="1" t="n">
        <v>43510</v>
      </c>
      <c r="C67" s="1" t="n">
        <v>45186</v>
      </c>
      <c r="D67" t="inlineStr">
        <is>
          <t>VÄSTRA GÖTALANDS LÄN</t>
        </is>
      </c>
      <c r="E67" t="inlineStr">
        <is>
          <t>MUNKEDAL</t>
        </is>
      </c>
      <c r="G67" t="n">
        <v>2.3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10056-2019</t>
        </is>
      </c>
      <c r="B68" s="1" t="n">
        <v>43510</v>
      </c>
      <c r="C68" s="1" t="n">
        <v>45186</v>
      </c>
      <c r="D68" t="inlineStr">
        <is>
          <t>VÄSTRA GÖTALANDS LÄN</t>
        </is>
      </c>
      <c r="E68" t="inlineStr">
        <is>
          <t>MUNKEDAL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11134-2019</t>
        </is>
      </c>
      <c r="B69" s="1" t="n">
        <v>43516</v>
      </c>
      <c r="C69" s="1" t="n">
        <v>45186</v>
      </c>
      <c r="D69" t="inlineStr">
        <is>
          <t>VÄSTRA GÖTALANDS LÄN</t>
        </is>
      </c>
      <c r="E69" t="inlineStr">
        <is>
          <t>MUNKEDAL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11360-2019</t>
        </is>
      </c>
      <c r="B70" s="1" t="n">
        <v>43517</v>
      </c>
      <c r="C70" s="1" t="n">
        <v>45186</v>
      </c>
      <c r="D70" t="inlineStr">
        <is>
          <t>VÄSTRA GÖTALANDS LÄN</t>
        </is>
      </c>
      <c r="E70" t="inlineStr">
        <is>
          <t>MUNKEDAL</t>
        </is>
      </c>
      <c r="G70" t="n">
        <v>3.3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11667-2019</t>
        </is>
      </c>
      <c r="B71" s="1" t="n">
        <v>43518</v>
      </c>
      <c r="C71" s="1" t="n">
        <v>45186</v>
      </c>
      <c r="D71" t="inlineStr">
        <is>
          <t>VÄSTRA GÖTALANDS LÄN</t>
        </is>
      </c>
      <c r="E71" t="inlineStr">
        <is>
          <t>MUNKEDAL</t>
        </is>
      </c>
      <c r="G71" t="n">
        <v>3.3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12086-2019</t>
        </is>
      </c>
      <c r="B72" s="1" t="n">
        <v>43522</v>
      </c>
      <c r="C72" s="1" t="n">
        <v>45186</v>
      </c>
      <c r="D72" t="inlineStr">
        <is>
          <t>VÄSTRA GÖTALANDS LÄN</t>
        </is>
      </c>
      <c r="E72" t="inlineStr">
        <is>
          <t>MUNKEDAL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12818-2019</t>
        </is>
      </c>
      <c r="B73" s="1" t="n">
        <v>43525</v>
      </c>
      <c r="C73" s="1" t="n">
        <v>45186</v>
      </c>
      <c r="D73" t="inlineStr">
        <is>
          <t>VÄSTRA GÖTALANDS LÄN</t>
        </is>
      </c>
      <c r="E73" t="inlineStr">
        <is>
          <t>MUNKEDAL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12983-2019</t>
        </is>
      </c>
      <c r="B74" s="1" t="n">
        <v>43527</v>
      </c>
      <c r="C74" s="1" t="n">
        <v>45186</v>
      </c>
      <c r="D74" t="inlineStr">
        <is>
          <t>VÄSTRA GÖTALANDS LÄN</t>
        </is>
      </c>
      <c r="E74" t="inlineStr">
        <is>
          <t>MUNKEDAL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13517-2019</t>
        </is>
      </c>
      <c r="B75" s="1" t="n">
        <v>43529</v>
      </c>
      <c r="C75" s="1" t="n">
        <v>45186</v>
      </c>
      <c r="D75" t="inlineStr">
        <is>
          <t>VÄSTRA GÖTALANDS LÄN</t>
        </is>
      </c>
      <c r="E75" t="inlineStr">
        <is>
          <t>MUNKEDAL</t>
        </is>
      </c>
      <c r="F75" t="inlineStr">
        <is>
          <t>Övriga Aktiebolag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13515-2019</t>
        </is>
      </c>
      <c r="B76" s="1" t="n">
        <v>43529</v>
      </c>
      <c r="C76" s="1" t="n">
        <v>45186</v>
      </c>
      <c r="D76" t="inlineStr">
        <is>
          <t>VÄSTRA GÖTALANDS LÄN</t>
        </is>
      </c>
      <c r="E76" t="inlineStr">
        <is>
          <t>MUNKEDAL</t>
        </is>
      </c>
      <c r="F76" t="inlineStr">
        <is>
          <t>Övriga Aktiebolag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13501-2019</t>
        </is>
      </c>
      <c r="B77" s="1" t="n">
        <v>43529</v>
      </c>
      <c r="C77" s="1" t="n">
        <v>45186</v>
      </c>
      <c r="D77" t="inlineStr">
        <is>
          <t>VÄSTRA GÖTALANDS LÄN</t>
        </is>
      </c>
      <c r="E77" t="inlineStr">
        <is>
          <t>MUNKEDAL</t>
        </is>
      </c>
      <c r="F77" t="inlineStr">
        <is>
          <t>Övriga Aktiebolag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14243-2019</t>
        </is>
      </c>
      <c r="B78" s="1" t="n">
        <v>43535</v>
      </c>
      <c r="C78" s="1" t="n">
        <v>45186</v>
      </c>
      <c r="D78" t="inlineStr">
        <is>
          <t>VÄSTRA GÖTALANDS LÄN</t>
        </is>
      </c>
      <c r="E78" t="inlineStr">
        <is>
          <t>MUNKEDAL</t>
        </is>
      </c>
      <c r="G78" t="n">
        <v>4.8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15957-2019</t>
        </is>
      </c>
      <c r="B79" s="1" t="n">
        <v>43537</v>
      </c>
      <c r="C79" s="1" t="n">
        <v>45186</v>
      </c>
      <c r="D79" t="inlineStr">
        <is>
          <t>VÄSTRA GÖTALANDS LÄN</t>
        </is>
      </c>
      <c r="E79" t="inlineStr">
        <is>
          <t>MUNKEDAL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16886-2019</t>
        </is>
      </c>
      <c r="B80" s="1" t="n">
        <v>43549</v>
      </c>
      <c r="C80" s="1" t="n">
        <v>45186</v>
      </c>
      <c r="D80" t="inlineStr">
        <is>
          <t>VÄSTRA GÖTALANDS LÄN</t>
        </is>
      </c>
      <c r="E80" t="inlineStr">
        <is>
          <t>MUNKEDAL</t>
        </is>
      </c>
      <c r="F80" t="inlineStr">
        <is>
          <t>Kyrkan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16772-2019</t>
        </is>
      </c>
      <c r="B81" s="1" t="n">
        <v>43549</v>
      </c>
      <c r="C81" s="1" t="n">
        <v>45186</v>
      </c>
      <c r="D81" t="inlineStr">
        <is>
          <t>VÄSTRA GÖTALANDS LÄN</t>
        </is>
      </c>
      <c r="E81" t="inlineStr">
        <is>
          <t>MUNKEDAL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17276-2019</t>
        </is>
      </c>
      <c r="B82" s="1" t="n">
        <v>43549</v>
      </c>
      <c r="C82" s="1" t="n">
        <v>45186</v>
      </c>
      <c r="D82" t="inlineStr">
        <is>
          <t>VÄSTRA GÖTALANDS LÄN</t>
        </is>
      </c>
      <c r="E82" t="inlineStr">
        <is>
          <t>MUNKEDAL</t>
        </is>
      </c>
      <c r="F82" t="inlineStr">
        <is>
          <t>Övriga Aktiebolag</t>
        </is>
      </c>
      <c r="G82" t="n">
        <v>19.1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17238-2019</t>
        </is>
      </c>
      <c r="B83" s="1" t="n">
        <v>43550</v>
      </c>
      <c r="C83" s="1" t="n">
        <v>45186</v>
      </c>
      <c r="D83" t="inlineStr">
        <is>
          <t>VÄSTRA GÖTALANDS LÄN</t>
        </is>
      </c>
      <c r="E83" t="inlineStr">
        <is>
          <t>MUNKEDAL</t>
        </is>
      </c>
      <c r="F83" t="inlineStr">
        <is>
          <t>Övriga Aktiebolag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18362-2019</t>
        </is>
      </c>
      <c r="B84" s="1" t="n">
        <v>43559</v>
      </c>
      <c r="C84" s="1" t="n">
        <v>45186</v>
      </c>
      <c r="D84" t="inlineStr">
        <is>
          <t>VÄSTRA GÖTALANDS LÄN</t>
        </is>
      </c>
      <c r="E84" t="inlineStr">
        <is>
          <t>MUNKEDAL</t>
        </is>
      </c>
      <c r="G84" t="n">
        <v>0.3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18458-2019</t>
        </is>
      </c>
      <c r="B85" s="1" t="n">
        <v>43559</v>
      </c>
      <c r="C85" s="1" t="n">
        <v>45186</v>
      </c>
      <c r="D85" t="inlineStr">
        <is>
          <t>VÄSTRA GÖTALANDS LÄN</t>
        </is>
      </c>
      <c r="E85" t="inlineStr">
        <is>
          <t>MUNKEDAL</t>
        </is>
      </c>
      <c r="G85" t="n">
        <v>2.9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18783-2019</t>
        </is>
      </c>
      <c r="B86" s="1" t="n">
        <v>43562</v>
      </c>
      <c r="C86" s="1" t="n">
        <v>45186</v>
      </c>
      <c r="D86" t="inlineStr">
        <is>
          <t>VÄSTRA GÖTALANDS LÄN</t>
        </is>
      </c>
      <c r="E86" t="inlineStr">
        <is>
          <t>MUNKEDAL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18787-2019</t>
        </is>
      </c>
      <c r="B87" s="1" t="n">
        <v>43562</v>
      </c>
      <c r="C87" s="1" t="n">
        <v>45186</v>
      </c>
      <c r="D87" t="inlineStr">
        <is>
          <t>VÄSTRA GÖTALANDS LÄN</t>
        </is>
      </c>
      <c r="E87" t="inlineStr">
        <is>
          <t>MUNKEDAL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22706-2019</t>
        </is>
      </c>
      <c r="B88" s="1" t="n">
        <v>43588</v>
      </c>
      <c r="C88" s="1" t="n">
        <v>45186</v>
      </c>
      <c r="D88" t="inlineStr">
        <is>
          <t>VÄSTRA GÖTALANDS LÄN</t>
        </is>
      </c>
      <c r="E88" t="inlineStr">
        <is>
          <t>MUNKEDAL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22768-2019</t>
        </is>
      </c>
      <c r="B89" s="1" t="n">
        <v>43588</v>
      </c>
      <c r="C89" s="1" t="n">
        <v>45186</v>
      </c>
      <c r="D89" t="inlineStr">
        <is>
          <t>VÄSTRA GÖTALANDS LÄN</t>
        </is>
      </c>
      <c r="E89" t="inlineStr">
        <is>
          <t>MUNKEDAL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29134-2019</t>
        </is>
      </c>
      <c r="B90" s="1" t="n">
        <v>43628</v>
      </c>
      <c r="C90" s="1" t="n">
        <v>45186</v>
      </c>
      <c r="D90" t="inlineStr">
        <is>
          <t>VÄSTRA GÖTALANDS LÄN</t>
        </is>
      </c>
      <c r="E90" t="inlineStr">
        <is>
          <t>MUNKEDAL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29545-2019</t>
        </is>
      </c>
      <c r="B91" s="1" t="n">
        <v>43630</v>
      </c>
      <c r="C91" s="1" t="n">
        <v>45186</v>
      </c>
      <c r="D91" t="inlineStr">
        <is>
          <t>VÄSTRA GÖTALANDS LÄN</t>
        </is>
      </c>
      <c r="E91" t="inlineStr">
        <is>
          <t>MUNKEDAL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30273-2019</t>
        </is>
      </c>
      <c r="B92" s="1" t="n">
        <v>43632</v>
      </c>
      <c r="C92" s="1" t="n">
        <v>45186</v>
      </c>
      <c r="D92" t="inlineStr">
        <is>
          <t>VÄSTRA GÖTALANDS LÄN</t>
        </is>
      </c>
      <c r="E92" t="inlineStr">
        <is>
          <t>MUNKEDAL</t>
        </is>
      </c>
      <c r="G92" t="n">
        <v>3.6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30216-2019</t>
        </is>
      </c>
      <c r="B93" s="1" t="n">
        <v>43632</v>
      </c>
      <c r="C93" s="1" t="n">
        <v>45186</v>
      </c>
      <c r="D93" t="inlineStr">
        <is>
          <t>VÄSTRA GÖTALANDS LÄN</t>
        </is>
      </c>
      <c r="E93" t="inlineStr">
        <is>
          <t>MUNKEDAL</t>
        </is>
      </c>
      <c r="G93" t="n">
        <v>7.6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31920-2019</t>
        </is>
      </c>
      <c r="B94" s="1" t="n">
        <v>43641</v>
      </c>
      <c r="C94" s="1" t="n">
        <v>45186</v>
      </c>
      <c r="D94" t="inlineStr">
        <is>
          <t>VÄSTRA GÖTALANDS LÄN</t>
        </is>
      </c>
      <c r="E94" t="inlineStr">
        <is>
          <t>MUNKEDAL</t>
        </is>
      </c>
      <c r="F94" t="inlineStr">
        <is>
          <t>Kyrkan</t>
        </is>
      </c>
      <c r="G94" t="n">
        <v>3.1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40599-2019</t>
        </is>
      </c>
      <c r="B95" s="1" t="n">
        <v>43696</v>
      </c>
      <c r="C95" s="1" t="n">
        <v>45186</v>
      </c>
      <c r="D95" t="inlineStr">
        <is>
          <t>VÄSTRA GÖTALANDS LÄN</t>
        </is>
      </c>
      <c r="E95" t="inlineStr">
        <is>
          <t>MUNKEDAL</t>
        </is>
      </c>
      <c r="G95" t="n">
        <v>13.1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44512-2019</t>
        </is>
      </c>
      <c r="B96" s="1" t="n">
        <v>43711</v>
      </c>
      <c r="C96" s="1" t="n">
        <v>45186</v>
      </c>
      <c r="D96" t="inlineStr">
        <is>
          <t>VÄSTRA GÖTALANDS LÄN</t>
        </is>
      </c>
      <c r="E96" t="inlineStr">
        <is>
          <t>MUNKEDAL</t>
        </is>
      </c>
      <c r="G96" t="n">
        <v>3.3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44517-2019</t>
        </is>
      </c>
      <c r="B97" s="1" t="n">
        <v>43711</v>
      </c>
      <c r="C97" s="1" t="n">
        <v>45186</v>
      </c>
      <c r="D97" t="inlineStr">
        <is>
          <t>VÄSTRA GÖTALANDS LÄN</t>
        </is>
      </c>
      <c r="E97" t="inlineStr">
        <is>
          <t>MUNKEDAL</t>
        </is>
      </c>
      <c r="G97" t="n">
        <v>4.2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47063-2019</t>
        </is>
      </c>
      <c r="B98" s="1" t="n">
        <v>43720</v>
      </c>
      <c r="C98" s="1" t="n">
        <v>45186</v>
      </c>
      <c r="D98" t="inlineStr">
        <is>
          <t>VÄSTRA GÖTALANDS LÄN</t>
        </is>
      </c>
      <c r="E98" t="inlineStr">
        <is>
          <t>MUNKEDAL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47538-2019</t>
        </is>
      </c>
      <c r="B99" s="1" t="n">
        <v>43724</v>
      </c>
      <c r="C99" s="1" t="n">
        <v>45186</v>
      </c>
      <c r="D99" t="inlineStr">
        <is>
          <t>VÄSTRA GÖTALANDS LÄN</t>
        </is>
      </c>
      <c r="E99" t="inlineStr">
        <is>
          <t>MUNKEDAL</t>
        </is>
      </c>
      <c r="G99" t="n">
        <v>5.6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49250-2019</t>
        </is>
      </c>
      <c r="B100" s="1" t="n">
        <v>43731</v>
      </c>
      <c r="C100" s="1" t="n">
        <v>45186</v>
      </c>
      <c r="D100" t="inlineStr">
        <is>
          <t>VÄSTRA GÖTALANDS LÄN</t>
        </is>
      </c>
      <c r="E100" t="inlineStr">
        <is>
          <t>MUNKEDAL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49486-2019</t>
        </is>
      </c>
      <c r="B101" s="1" t="n">
        <v>43732</v>
      </c>
      <c r="C101" s="1" t="n">
        <v>45186</v>
      </c>
      <c r="D101" t="inlineStr">
        <is>
          <t>VÄSTRA GÖTALANDS LÄN</t>
        </is>
      </c>
      <c r="E101" t="inlineStr">
        <is>
          <t>MUNKEDAL</t>
        </is>
      </c>
      <c r="G101" t="n">
        <v>12.2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49495-2019</t>
        </is>
      </c>
      <c r="B102" s="1" t="n">
        <v>43732</v>
      </c>
      <c r="C102" s="1" t="n">
        <v>45186</v>
      </c>
      <c r="D102" t="inlineStr">
        <is>
          <t>VÄSTRA GÖTALANDS LÄN</t>
        </is>
      </c>
      <c r="E102" t="inlineStr">
        <is>
          <t>MUNKEDAL</t>
        </is>
      </c>
      <c r="G102" t="n">
        <v>9.699999999999999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49862-2019</t>
        </is>
      </c>
      <c r="B103" s="1" t="n">
        <v>43733</v>
      </c>
      <c r="C103" s="1" t="n">
        <v>45186</v>
      </c>
      <c r="D103" t="inlineStr">
        <is>
          <t>VÄSTRA GÖTALANDS LÄN</t>
        </is>
      </c>
      <c r="E103" t="inlineStr">
        <is>
          <t>MUNKEDAL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58112-2019</t>
        </is>
      </c>
      <c r="B104" s="1" t="n">
        <v>43766</v>
      </c>
      <c r="C104" s="1" t="n">
        <v>45186</v>
      </c>
      <c r="D104" t="inlineStr">
        <is>
          <t>VÄSTRA GÖTALANDS LÄN</t>
        </is>
      </c>
      <c r="E104" t="inlineStr">
        <is>
          <t>MUNKEDAL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57778-2019</t>
        </is>
      </c>
      <c r="B105" s="1" t="n">
        <v>43768</v>
      </c>
      <c r="C105" s="1" t="n">
        <v>45186</v>
      </c>
      <c r="D105" t="inlineStr">
        <is>
          <t>VÄSTRA GÖTALANDS LÄN</t>
        </is>
      </c>
      <c r="E105" t="inlineStr">
        <is>
          <t>MUNKEDAL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60797-2019</t>
        </is>
      </c>
      <c r="B106" s="1" t="n">
        <v>43781</v>
      </c>
      <c r="C106" s="1" t="n">
        <v>45186</v>
      </c>
      <c r="D106" t="inlineStr">
        <is>
          <t>VÄSTRA GÖTALANDS LÄN</t>
        </is>
      </c>
      <c r="E106" t="inlineStr">
        <is>
          <t>MUNKEDAL</t>
        </is>
      </c>
      <c r="G106" t="n">
        <v>4.8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63173-2019</t>
        </is>
      </c>
      <c r="B107" s="1" t="n">
        <v>43791</v>
      </c>
      <c r="C107" s="1" t="n">
        <v>45186</v>
      </c>
      <c r="D107" t="inlineStr">
        <is>
          <t>VÄSTRA GÖTALANDS LÄN</t>
        </is>
      </c>
      <c r="E107" t="inlineStr">
        <is>
          <t>MUNKEDAL</t>
        </is>
      </c>
      <c r="G107" t="n">
        <v>5.6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64599-2019</t>
        </is>
      </c>
      <c r="B108" s="1" t="n">
        <v>43794</v>
      </c>
      <c r="C108" s="1" t="n">
        <v>45186</v>
      </c>
      <c r="D108" t="inlineStr">
        <is>
          <t>VÄSTRA GÖTALANDS LÄN</t>
        </is>
      </c>
      <c r="E108" t="inlineStr">
        <is>
          <t>MUNKEDAL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67288-2019</t>
        </is>
      </c>
      <c r="B109" s="1" t="n">
        <v>43812</v>
      </c>
      <c r="C109" s="1" t="n">
        <v>45186</v>
      </c>
      <c r="D109" t="inlineStr">
        <is>
          <t>VÄSTRA GÖTALANDS LÄN</t>
        </is>
      </c>
      <c r="E109" t="inlineStr">
        <is>
          <t>MUNKEDAL</t>
        </is>
      </c>
      <c r="G109" t="n">
        <v>5.5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1608-2020</t>
        </is>
      </c>
      <c r="B110" s="1" t="n">
        <v>43829</v>
      </c>
      <c r="C110" s="1" t="n">
        <v>45186</v>
      </c>
      <c r="D110" t="inlineStr">
        <is>
          <t>VÄSTRA GÖTALANDS LÄN</t>
        </is>
      </c>
      <c r="E110" t="inlineStr">
        <is>
          <t>MUNKEDAL</t>
        </is>
      </c>
      <c r="G110" t="n">
        <v>3.1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79-2020</t>
        </is>
      </c>
      <c r="B111" s="1" t="n">
        <v>43832</v>
      </c>
      <c r="C111" s="1" t="n">
        <v>45186</v>
      </c>
      <c r="D111" t="inlineStr">
        <is>
          <t>VÄSTRA GÖTALANDS LÄN</t>
        </is>
      </c>
      <c r="E111" t="inlineStr">
        <is>
          <t>MUNKEDAL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83-2020</t>
        </is>
      </c>
      <c r="B112" s="1" t="n">
        <v>43832</v>
      </c>
      <c r="C112" s="1" t="n">
        <v>45186</v>
      </c>
      <c r="D112" t="inlineStr">
        <is>
          <t>VÄSTRA GÖTALANDS LÄN</t>
        </is>
      </c>
      <c r="E112" t="inlineStr">
        <is>
          <t>MUNKEDAL</t>
        </is>
      </c>
      <c r="G112" t="n">
        <v>3.5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143-2020</t>
        </is>
      </c>
      <c r="B113" s="1" t="n">
        <v>43833</v>
      </c>
      <c r="C113" s="1" t="n">
        <v>45186</v>
      </c>
      <c r="D113" t="inlineStr">
        <is>
          <t>VÄSTRA GÖTALANDS LÄN</t>
        </is>
      </c>
      <c r="E113" t="inlineStr">
        <is>
          <t>MUNKEDAL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142-2020</t>
        </is>
      </c>
      <c r="B114" s="1" t="n">
        <v>43833</v>
      </c>
      <c r="C114" s="1" t="n">
        <v>45186</v>
      </c>
      <c r="D114" t="inlineStr">
        <is>
          <t>VÄSTRA GÖTALANDS LÄN</t>
        </is>
      </c>
      <c r="E114" t="inlineStr">
        <is>
          <t>MUNKEDAL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4638-2020</t>
        </is>
      </c>
      <c r="B115" s="1" t="n">
        <v>43851</v>
      </c>
      <c r="C115" s="1" t="n">
        <v>45186</v>
      </c>
      <c r="D115" t="inlineStr">
        <is>
          <t>VÄSTRA GÖTALANDS LÄN</t>
        </is>
      </c>
      <c r="E115" t="inlineStr">
        <is>
          <t>MUNKEDAL</t>
        </is>
      </c>
      <c r="F115" t="inlineStr">
        <is>
          <t>Övriga Aktiebolag</t>
        </is>
      </c>
      <c r="G115" t="n">
        <v>8.5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4432-2020</t>
        </is>
      </c>
      <c r="B116" s="1" t="n">
        <v>43858</v>
      </c>
      <c r="C116" s="1" t="n">
        <v>45186</v>
      </c>
      <c r="D116" t="inlineStr">
        <is>
          <t>VÄSTRA GÖTALANDS LÄN</t>
        </is>
      </c>
      <c r="E116" t="inlineStr">
        <is>
          <t>MUNKEDAL</t>
        </is>
      </c>
      <c r="G116" t="n">
        <v>2.2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5392-2020</t>
        </is>
      </c>
      <c r="B117" s="1" t="n">
        <v>43860</v>
      </c>
      <c r="C117" s="1" t="n">
        <v>45186</v>
      </c>
      <c r="D117" t="inlineStr">
        <is>
          <t>VÄSTRA GÖTALANDS LÄN</t>
        </is>
      </c>
      <c r="E117" t="inlineStr">
        <is>
          <t>MUNKEDAL</t>
        </is>
      </c>
      <c r="G117" t="n">
        <v>5.8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5895-2020</t>
        </is>
      </c>
      <c r="B118" s="1" t="n">
        <v>43861</v>
      </c>
      <c r="C118" s="1" t="n">
        <v>45186</v>
      </c>
      <c r="D118" t="inlineStr">
        <is>
          <t>VÄSTRA GÖTALANDS LÄN</t>
        </is>
      </c>
      <c r="E118" t="inlineStr">
        <is>
          <t>MUNKEDAL</t>
        </is>
      </c>
      <c r="F118" t="inlineStr">
        <is>
          <t>Övriga Aktiebolag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5893-2020</t>
        </is>
      </c>
      <c r="B119" s="1" t="n">
        <v>43861</v>
      </c>
      <c r="C119" s="1" t="n">
        <v>45186</v>
      </c>
      <c r="D119" t="inlineStr">
        <is>
          <t>VÄSTRA GÖTALANDS LÄN</t>
        </is>
      </c>
      <c r="E119" t="inlineStr">
        <is>
          <t>MUNKEDAL</t>
        </is>
      </c>
      <c r="F119" t="inlineStr">
        <is>
          <t>Övriga Aktiebolag</t>
        </is>
      </c>
      <c r="G119" t="n">
        <v>0.1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7138-2020</t>
        </is>
      </c>
      <c r="B120" s="1" t="n">
        <v>43869</v>
      </c>
      <c r="C120" s="1" t="n">
        <v>45186</v>
      </c>
      <c r="D120" t="inlineStr">
        <is>
          <t>VÄSTRA GÖTALANDS LÄN</t>
        </is>
      </c>
      <c r="E120" t="inlineStr">
        <is>
          <t>MUNKEDAL</t>
        </is>
      </c>
      <c r="G120" t="n">
        <v>6.8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9305-2020</t>
        </is>
      </c>
      <c r="B121" s="1" t="n">
        <v>43878</v>
      </c>
      <c r="C121" s="1" t="n">
        <v>45186</v>
      </c>
      <c r="D121" t="inlineStr">
        <is>
          <t>VÄSTRA GÖTALANDS LÄN</t>
        </is>
      </c>
      <c r="E121" t="inlineStr">
        <is>
          <t>MUNKEDAL</t>
        </is>
      </c>
      <c r="G121" t="n">
        <v>2.9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12263-2020</t>
        </is>
      </c>
      <c r="B122" s="1" t="n">
        <v>43895</v>
      </c>
      <c r="C122" s="1" t="n">
        <v>45186</v>
      </c>
      <c r="D122" t="inlineStr">
        <is>
          <t>VÄSTRA GÖTALANDS LÄN</t>
        </is>
      </c>
      <c r="E122" t="inlineStr">
        <is>
          <t>MUNKEDAL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13751-2020</t>
        </is>
      </c>
      <c r="B123" s="1" t="n">
        <v>43896</v>
      </c>
      <c r="C123" s="1" t="n">
        <v>45186</v>
      </c>
      <c r="D123" t="inlineStr">
        <is>
          <t>VÄSTRA GÖTALANDS LÄN</t>
        </is>
      </c>
      <c r="E123" t="inlineStr">
        <is>
          <t>MUNKEDAL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13736-2020</t>
        </is>
      </c>
      <c r="B124" s="1" t="n">
        <v>43896</v>
      </c>
      <c r="C124" s="1" t="n">
        <v>45186</v>
      </c>
      <c r="D124" t="inlineStr">
        <is>
          <t>VÄSTRA GÖTALANDS LÄN</t>
        </is>
      </c>
      <c r="E124" t="inlineStr">
        <is>
          <t>MUNKEDAL</t>
        </is>
      </c>
      <c r="G124" t="n">
        <v>18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13755-2020</t>
        </is>
      </c>
      <c r="B125" s="1" t="n">
        <v>43896</v>
      </c>
      <c r="C125" s="1" t="n">
        <v>45186</v>
      </c>
      <c r="D125" t="inlineStr">
        <is>
          <t>VÄSTRA GÖTALANDS LÄN</t>
        </is>
      </c>
      <c r="E125" t="inlineStr">
        <is>
          <t>MUNKEDAL</t>
        </is>
      </c>
      <c r="G125" t="n">
        <v>37.8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12477-2020</t>
        </is>
      </c>
      <c r="B126" s="1" t="n">
        <v>43896</v>
      </c>
      <c r="C126" s="1" t="n">
        <v>45186</v>
      </c>
      <c r="D126" t="inlineStr">
        <is>
          <t>VÄSTRA GÖTALANDS LÄN</t>
        </is>
      </c>
      <c r="E126" t="inlineStr">
        <is>
          <t>MUNKEDAL</t>
        </is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13752-2020</t>
        </is>
      </c>
      <c r="B127" s="1" t="n">
        <v>43896</v>
      </c>
      <c r="C127" s="1" t="n">
        <v>45186</v>
      </c>
      <c r="D127" t="inlineStr">
        <is>
          <t>VÄSTRA GÖTALANDS LÄN</t>
        </is>
      </c>
      <c r="E127" t="inlineStr">
        <is>
          <t>MUNKEDAL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12865-2020</t>
        </is>
      </c>
      <c r="B128" s="1" t="n">
        <v>43899</v>
      </c>
      <c r="C128" s="1" t="n">
        <v>45186</v>
      </c>
      <c r="D128" t="inlineStr">
        <is>
          <t>VÄSTRA GÖTALANDS LÄN</t>
        </is>
      </c>
      <c r="E128" t="inlineStr">
        <is>
          <t>MUNKEDAL</t>
        </is>
      </c>
      <c r="G128" t="n">
        <v>7.1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12872-2020</t>
        </is>
      </c>
      <c r="B129" s="1" t="n">
        <v>43899</v>
      </c>
      <c r="C129" s="1" t="n">
        <v>45186</v>
      </c>
      <c r="D129" t="inlineStr">
        <is>
          <t>VÄSTRA GÖTALANDS LÄN</t>
        </is>
      </c>
      <c r="E129" t="inlineStr">
        <is>
          <t>MUNKEDAL</t>
        </is>
      </c>
      <c r="G129" t="n">
        <v>3.6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14357-2020</t>
        </is>
      </c>
      <c r="B130" s="1" t="n">
        <v>43908</v>
      </c>
      <c r="C130" s="1" t="n">
        <v>45186</v>
      </c>
      <c r="D130" t="inlineStr">
        <is>
          <t>VÄSTRA GÖTALANDS LÄN</t>
        </is>
      </c>
      <c r="E130" t="inlineStr">
        <is>
          <t>MUNKEDAL</t>
        </is>
      </c>
      <c r="G130" t="n">
        <v>2.6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16744-2020</t>
        </is>
      </c>
      <c r="B131" s="1" t="n">
        <v>43920</v>
      </c>
      <c r="C131" s="1" t="n">
        <v>45186</v>
      </c>
      <c r="D131" t="inlineStr">
        <is>
          <t>VÄSTRA GÖTALANDS LÄN</t>
        </is>
      </c>
      <c r="E131" t="inlineStr">
        <is>
          <t>MUNKEDAL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16726-2020</t>
        </is>
      </c>
      <c r="B132" s="1" t="n">
        <v>43920</v>
      </c>
      <c r="C132" s="1" t="n">
        <v>45186</v>
      </c>
      <c r="D132" t="inlineStr">
        <is>
          <t>VÄSTRA GÖTALANDS LÄN</t>
        </is>
      </c>
      <c r="E132" t="inlineStr">
        <is>
          <t>MUNKEDAL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18161-2020</t>
        </is>
      </c>
      <c r="B133" s="1" t="n">
        <v>43924</v>
      </c>
      <c r="C133" s="1" t="n">
        <v>45186</v>
      </c>
      <c r="D133" t="inlineStr">
        <is>
          <t>VÄSTRA GÖTALANDS LÄN</t>
        </is>
      </c>
      <c r="E133" t="inlineStr">
        <is>
          <t>MUNKEDAL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18353-2020</t>
        </is>
      </c>
      <c r="B134" s="1" t="n">
        <v>43928</v>
      </c>
      <c r="C134" s="1" t="n">
        <v>45186</v>
      </c>
      <c r="D134" t="inlineStr">
        <is>
          <t>VÄSTRA GÖTALANDS LÄN</t>
        </is>
      </c>
      <c r="E134" t="inlineStr">
        <is>
          <t>MUNKEDAL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18794-2020</t>
        </is>
      </c>
      <c r="B135" s="1" t="n">
        <v>43932</v>
      </c>
      <c r="C135" s="1" t="n">
        <v>45186</v>
      </c>
      <c r="D135" t="inlineStr">
        <is>
          <t>VÄSTRA GÖTALANDS LÄN</t>
        </is>
      </c>
      <c r="E135" t="inlineStr">
        <is>
          <t>MUNKEDAL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20471-2020</t>
        </is>
      </c>
      <c r="B136" s="1" t="n">
        <v>43945</v>
      </c>
      <c r="C136" s="1" t="n">
        <v>45186</v>
      </c>
      <c r="D136" t="inlineStr">
        <is>
          <t>VÄSTRA GÖTALANDS LÄN</t>
        </is>
      </c>
      <c r="E136" t="inlineStr">
        <is>
          <t>MUNKEDAL</t>
        </is>
      </c>
      <c r="G136" t="n">
        <v>2.8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21627-2020</t>
        </is>
      </c>
      <c r="B137" s="1" t="n">
        <v>43957</v>
      </c>
      <c r="C137" s="1" t="n">
        <v>45186</v>
      </c>
      <c r="D137" t="inlineStr">
        <is>
          <t>VÄSTRA GÖTALANDS LÄN</t>
        </is>
      </c>
      <c r="E137" t="inlineStr">
        <is>
          <t>MUNKEDAL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23251-2020</t>
        </is>
      </c>
      <c r="B138" s="1" t="n">
        <v>43964</v>
      </c>
      <c r="C138" s="1" t="n">
        <v>45186</v>
      </c>
      <c r="D138" t="inlineStr">
        <is>
          <t>VÄSTRA GÖTALANDS LÄN</t>
        </is>
      </c>
      <c r="E138" t="inlineStr">
        <is>
          <t>MUNKEDAL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24973-2020</t>
        </is>
      </c>
      <c r="B139" s="1" t="n">
        <v>43977</v>
      </c>
      <c r="C139" s="1" t="n">
        <v>45186</v>
      </c>
      <c r="D139" t="inlineStr">
        <is>
          <t>VÄSTRA GÖTALANDS LÄN</t>
        </is>
      </c>
      <c r="E139" t="inlineStr">
        <is>
          <t>MUNKEDAL</t>
        </is>
      </c>
      <c r="F139" t="inlineStr">
        <is>
          <t>Kommuner</t>
        </is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25455-2020</t>
        </is>
      </c>
      <c r="B140" s="1" t="n">
        <v>43983</v>
      </c>
      <c r="C140" s="1" t="n">
        <v>45186</v>
      </c>
      <c r="D140" t="inlineStr">
        <is>
          <t>VÄSTRA GÖTALANDS LÄN</t>
        </is>
      </c>
      <c r="E140" t="inlineStr">
        <is>
          <t>MUNKEDAL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26417-2020</t>
        </is>
      </c>
      <c r="B141" s="1" t="n">
        <v>43987</v>
      </c>
      <c r="C141" s="1" t="n">
        <v>45186</v>
      </c>
      <c r="D141" t="inlineStr">
        <is>
          <t>VÄSTRA GÖTALANDS LÄN</t>
        </is>
      </c>
      <c r="E141" t="inlineStr">
        <is>
          <t>MUNKEDAL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30835-2020</t>
        </is>
      </c>
      <c r="B142" s="1" t="n">
        <v>44011</v>
      </c>
      <c r="C142" s="1" t="n">
        <v>45186</v>
      </c>
      <c r="D142" t="inlineStr">
        <is>
          <t>VÄSTRA GÖTALANDS LÄN</t>
        </is>
      </c>
      <c r="E142" t="inlineStr">
        <is>
          <t>MUNKEDAL</t>
        </is>
      </c>
      <c r="G142" t="n">
        <v>0.3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32125-2020</t>
        </is>
      </c>
      <c r="B143" s="1" t="n">
        <v>44014</v>
      </c>
      <c r="C143" s="1" t="n">
        <v>45186</v>
      </c>
      <c r="D143" t="inlineStr">
        <is>
          <t>VÄSTRA GÖTALANDS LÄN</t>
        </is>
      </c>
      <c r="E143" t="inlineStr">
        <is>
          <t>MUNKEDAL</t>
        </is>
      </c>
      <c r="G143" t="n">
        <v>3.9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31713-2020</t>
        </is>
      </c>
      <c r="B144" s="1" t="n">
        <v>44014</v>
      </c>
      <c r="C144" s="1" t="n">
        <v>45186</v>
      </c>
      <c r="D144" t="inlineStr">
        <is>
          <t>VÄSTRA GÖTALANDS LÄN</t>
        </is>
      </c>
      <c r="E144" t="inlineStr">
        <is>
          <t>MUNKEDAL</t>
        </is>
      </c>
      <c r="G144" t="n">
        <v>3.8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32124-2020</t>
        </is>
      </c>
      <c r="B145" s="1" t="n">
        <v>44014</v>
      </c>
      <c r="C145" s="1" t="n">
        <v>45186</v>
      </c>
      <c r="D145" t="inlineStr">
        <is>
          <t>VÄSTRA GÖTALANDS LÄN</t>
        </is>
      </c>
      <c r="E145" t="inlineStr">
        <is>
          <t>MUNKEDAL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32082-2020</t>
        </is>
      </c>
      <c r="B146" s="1" t="n">
        <v>44015</v>
      </c>
      <c r="C146" s="1" t="n">
        <v>45186</v>
      </c>
      <c r="D146" t="inlineStr">
        <is>
          <t>VÄSTRA GÖTALANDS LÄN</t>
        </is>
      </c>
      <c r="E146" t="inlineStr">
        <is>
          <t>MUNKEDAL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34358-2020</t>
        </is>
      </c>
      <c r="B147" s="1" t="n">
        <v>44028</v>
      </c>
      <c r="C147" s="1" t="n">
        <v>45186</v>
      </c>
      <c r="D147" t="inlineStr">
        <is>
          <t>VÄSTRA GÖTALANDS LÄN</t>
        </is>
      </c>
      <c r="E147" t="inlineStr">
        <is>
          <t>MUNKEDAL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35750-2020</t>
        </is>
      </c>
      <c r="B148" s="1" t="n">
        <v>44046</v>
      </c>
      <c r="C148" s="1" t="n">
        <v>45186</v>
      </c>
      <c r="D148" t="inlineStr">
        <is>
          <t>VÄSTRA GÖTALANDS LÄN</t>
        </is>
      </c>
      <c r="E148" t="inlineStr">
        <is>
          <t>MUNKEDAL</t>
        </is>
      </c>
      <c r="G148" t="n">
        <v>3.1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38927-2020</t>
        </is>
      </c>
      <c r="B149" s="1" t="n">
        <v>44062</v>
      </c>
      <c r="C149" s="1" t="n">
        <v>45186</v>
      </c>
      <c r="D149" t="inlineStr">
        <is>
          <t>VÄSTRA GÖTALANDS LÄN</t>
        </is>
      </c>
      <c r="E149" t="inlineStr">
        <is>
          <t>MUNKEDAL</t>
        </is>
      </c>
      <c r="G149" t="n">
        <v>2.2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38949-2020</t>
        </is>
      </c>
      <c r="B150" s="1" t="n">
        <v>44062</v>
      </c>
      <c r="C150" s="1" t="n">
        <v>45186</v>
      </c>
      <c r="D150" t="inlineStr">
        <is>
          <t>VÄSTRA GÖTALANDS LÄN</t>
        </is>
      </c>
      <c r="E150" t="inlineStr">
        <is>
          <t>MUNKEDAL</t>
        </is>
      </c>
      <c r="G150" t="n">
        <v>6.5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39587-2020</t>
        </is>
      </c>
      <c r="B151" s="1" t="n">
        <v>44063</v>
      </c>
      <c r="C151" s="1" t="n">
        <v>45186</v>
      </c>
      <c r="D151" t="inlineStr">
        <is>
          <t>VÄSTRA GÖTALANDS LÄN</t>
        </is>
      </c>
      <c r="E151" t="inlineStr">
        <is>
          <t>MUNKEDAL</t>
        </is>
      </c>
      <c r="G151" t="n">
        <v>7.5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39142-2020</t>
        </is>
      </c>
      <c r="B152" s="1" t="n">
        <v>44063</v>
      </c>
      <c r="C152" s="1" t="n">
        <v>45186</v>
      </c>
      <c r="D152" t="inlineStr">
        <is>
          <t>VÄSTRA GÖTALANDS LÄN</t>
        </is>
      </c>
      <c r="E152" t="inlineStr">
        <is>
          <t>MUNKEDAL</t>
        </is>
      </c>
      <c r="G152" t="n">
        <v>3.6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41593-2020</t>
        </is>
      </c>
      <c r="B153" s="1" t="n">
        <v>44070</v>
      </c>
      <c r="C153" s="1" t="n">
        <v>45186</v>
      </c>
      <c r="D153" t="inlineStr">
        <is>
          <t>VÄSTRA GÖTALANDS LÄN</t>
        </is>
      </c>
      <c r="E153" t="inlineStr">
        <is>
          <t>MUNKEDAL</t>
        </is>
      </c>
      <c r="F153" t="inlineStr">
        <is>
          <t>Övriga Aktiebolag</t>
        </is>
      </c>
      <c r="G153" t="n">
        <v>3.5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40849-2020</t>
        </is>
      </c>
      <c r="B154" s="1" t="n">
        <v>44070</v>
      </c>
      <c r="C154" s="1" t="n">
        <v>45186</v>
      </c>
      <c r="D154" t="inlineStr">
        <is>
          <t>VÄSTRA GÖTALANDS LÄN</t>
        </is>
      </c>
      <c r="E154" t="inlineStr">
        <is>
          <t>MUNKEDAL</t>
        </is>
      </c>
      <c r="G154" t="n">
        <v>6.5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41154-2020</t>
        </is>
      </c>
      <c r="B155" s="1" t="n">
        <v>44071</v>
      </c>
      <c r="C155" s="1" t="n">
        <v>45186</v>
      </c>
      <c r="D155" t="inlineStr">
        <is>
          <t>VÄSTRA GÖTALANDS LÄN</t>
        </is>
      </c>
      <c r="E155" t="inlineStr">
        <is>
          <t>MUNKEDAL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42916-2020</t>
        </is>
      </c>
      <c r="B156" s="1" t="n">
        <v>44078</v>
      </c>
      <c r="C156" s="1" t="n">
        <v>45186</v>
      </c>
      <c r="D156" t="inlineStr">
        <is>
          <t>VÄSTRA GÖTALANDS LÄN</t>
        </is>
      </c>
      <c r="E156" t="inlineStr">
        <is>
          <t>MUNKEDAL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45713-2020</t>
        </is>
      </c>
      <c r="B157" s="1" t="n">
        <v>44086</v>
      </c>
      <c r="C157" s="1" t="n">
        <v>45186</v>
      </c>
      <c r="D157" t="inlineStr">
        <is>
          <t>VÄSTRA GÖTALANDS LÄN</t>
        </is>
      </c>
      <c r="E157" t="inlineStr">
        <is>
          <t>MUNKEDAL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49427-2020</t>
        </is>
      </c>
      <c r="B158" s="1" t="n">
        <v>44105</v>
      </c>
      <c r="C158" s="1" t="n">
        <v>45186</v>
      </c>
      <c r="D158" t="inlineStr">
        <is>
          <t>VÄSTRA GÖTALANDS LÄN</t>
        </is>
      </c>
      <c r="E158" t="inlineStr">
        <is>
          <t>MUNKEDAL</t>
        </is>
      </c>
      <c r="G158" t="n">
        <v>5.8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51104-2020</t>
        </is>
      </c>
      <c r="B159" s="1" t="n">
        <v>44112</v>
      </c>
      <c r="C159" s="1" t="n">
        <v>45186</v>
      </c>
      <c r="D159" t="inlineStr">
        <is>
          <t>VÄSTRA GÖTALANDS LÄN</t>
        </is>
      </c>
      <c r="E159" t="inlineStr">
        <is>
          <t>MUNKEDAL</t>
        </is>
      </c>
      <c r="G159" t="n">
        <v>8.5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57179-2020</t>
        </is>
      </c>
      <c r="B160" s="1" t="n">
        <v>44112</v>
      </c>
      <c r="C160" s="1" t="n">
        <v>45186</v>
      </c>
      <c r="D160" t="inlineStr">
        <is>
          <t>VÄSTRA GÖTALANDS LÄN</t>
        </is>
      </c>
      <c r="E160" t="inlineStr">
        <is>
          <t>MUNKEDAL</t>
        </is>
      </c>
      <c r="G160" t="n">
        <v>6.6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57210-2020</t>
        </is>
      </c>
      <c r="B161" s="1" t="n">
        <v>44112</v>
      </c>
      <c r="C161" s="1" t="n">
        <v>45186</v>
      </c>
      <c r="D161" t="inlineStr">
        <is>
          <t>VÄSTRA GÖTALANDS LÄN</t>
        </is>
      </c>
      <c r="E161" t="inlineStr">
        <is>
          <t>MUNKEDAL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51114-2020</t>
        </is>
      </c>
      <c r="B162" s="1" t="n">
        <v>44112</v>
      </c>
      <c r="C162" s="1" t="n">
        <v>45186</v>
      </c>
      <c r="D162" t="inlineStr">
        <is>
          <t>VÄSTRA GÖTALANDS LÄN</t>
        </is>
      </c>
      <c r="E162" t="inlineStr">
        <is>
          <t>MUNKEDAL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51124-2020</t>
        </is>
      </c>
      <c r="B163" s="1" t="n">
        <v>44112</v>
      </c>
      <c r="C163" s="1" t="n">
        <v>45186</v>
      </c>
      <c r="D163" t="inlineStr">
        <is>
          <t>VÄSTRA GÖTALANDS LÄN</t>
        </is>
      </c>
      <c r="E163" t="inlineStr">
        <is>
          <t>MUNKEDAL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53913-2020</t>
        </is>
      </c>
      <c r="B164" s="1" t="n">
        <v>44125</v>
      </c>
      <c r="C164" s="1" t="n">
        <v>45186</v>
      </c>
      <c r="D164" t="inlineStr">
        <is>
          <t>VÄSTRA GÖTALANDS LÄN</t>
        </is>
      </c>
      <c r="E164" t="inlineStr">
        <is>
          <t>MUNKEDAL</t>
        </is>
      </c>
      <c r="G164" t="n">
        <v>2.3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54948-2020</t>
        </is>
      </c>
      <c r="B165" s="1" t="n">
        <v>44129</v>
      </c>
      <c r="C165" s="1" t="n">
        <v>45186</v>
      </c>
      <c r="D165" t="inlineStr">
        <is>
          <t>VÄSTRA GÖTALANDS LÄN</t>
        </is>
      </c>
      <c r="E165" t="inlineStr">
        <is>
          <t>MUNKEDAL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59964-2020</t>
        </is>
      </c>
      <c r="B166" s="1" t="n">
        <v>44148</v>
      </c>
      <c r="C166" s="1" t="n">
        <v>45186</v>
      </c>
      <c r="D166" t="inlineStr">
        <is>
          <t>VÄSTRA GÖTALANDS LÄN</t>
        </is>
      </c>
      <c r="E166" t="inlineStr">
        <is>
          <t>MUNKEDAL</t>
        </is>
      </c>
      <c r="F166" t="inlineStr">
        <is>
          <t>Övriga Aktiebolag</t>
        </is>
      </c>
      <c r="G166" t="n">
        <v>12.1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60207-2020</t>
        </is>
      </c>
      <c r="B167" s="1" t="n">
        <v>44152</v>
      </c>
      <c r="C167" s="1" t="n">
        <v>45186</v>
      </c>
      <c r="D167" t="inlineStr">
        <is>
          <t>VÄSTRA GÖTALANDS LÄN</t>
        </is>
      </c>
      <c r="E167" t="inlineStr">
        <is>
          <t>MUNKEDAL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60209-2020</t>
        </is>
      </c>
      <c r="B168" s="1" t="n">
        <v>44152</v>
      </c>
      <c r="C168" s="1" t="n">
        <v>45186</v>
      </c>
      <c r="D168" t="inlineStr">
        <is>
          <t>VÄSTRA GÖTALANDS LÄN</t>
        </is>
      </c>
      <c r="E168" t="inlineStr">
        <is>
          <t>MUNKEDAL</t>
        </is>
      </c>
      <c r="G168" t="n">
        <v>1.5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60507-2020</t>
        </is>
      </c>
      <c r="B169" s="1" t="n">
        <v>44153</v>
      </c>
      <c r="C169" s="1" t="n">
        <v>45186</v>
      </c>
      <c r="D169" t="inlineStr">
        <is>
          <t>VÄSTRA GÖTALANDS LÄN</t>
        </is>
      </c>
      <c r="E169" t="inlineStr">
        <is>
          <t>MUNKEDAL</t>
        </is>
      </c>
      <c r="G169" t="n">
        <v>12.4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60416-2020</t>
        </is>
      </c>
      <c r="B170" s="1" t="n">
        <v>44153</v>
      </c>
      <c r="C170" s="1" t="n">
        <v>45186</v>
      </c>
      <c r="D170" t="inlineStr">
        <is>
          <t>VÄSTRA GÖTALANDS LÄN</t>
        </is>
      </c>
      <c r="E170" t="inlineStr">
        <is>
          <t>MUNKEDAL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62257-2020</t>
        </is>
      </c>
      <c r="B171" s="1" t="n">
        <v>44155</v>
      </c>
      <c r="C171" s="1" t="n">
        <v>45186</v>
      </c>
      <c r="D171" t="inlineStr">
        <is>
          <t>VÄSTRA GÖTALANDS LÄN</t>
        </is>
      </c>
      <c r="E171" t="inlineStr">
        <is>
          <t>MUNKEDAL</t>
        </is>
      </c>
      <c r="F171" t="inlineStr">
        <is>
          <t>Kommuner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62313-2020</t>
        </is>
      </c>
      <c r="B172" s="1" t="n">
        <v>44160</v>
      </c>
      <c r="C172" s="1" t="n">
        <v>45186</v>
      </c>
      <c r="D172" t="inlineStr">
        <is>
          <t>VÄSTRA GÖTALANDS LÄN</t>
        </is>
      </c>
      <c r="E172" t="inlineStr">
        <is>
          <t>MUNKEDAL</t>
        </is>
      </c>
      <c r="G172" t="n">
        <v>5.9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62712-2020</t>
        </is>
      </c>
      <c r="B173" s="1" t="n">
        <v>44161</v>
      </c>
      <c r="C173" s="1" t="n">
        <v>45186</v>
      </c>
      <c r="D173" t="inlineStr">
        <is>
          <t>VÄSTRA GÖTALANDS LÄN</t>
        </is>
      </c>
      <c r="E173" t="inlineStr">
        <is>
          <t>MUNKEDAL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64122-2020</t>
        </is>
      </c>
      <c r="B174" s="1" t="n">
        <v>44166</v>
      </c>
      <c r="C174" s="1" t="n">
        <v>45186</v>
      </c>
      <c r="D174" t="inlineStr">
        <is>
          <t>VÄSTRA GÖTALANDS LÄN</t>
        </is>
      </c>
      <c r="E174" t="inlineStr">
        <is>
          <t>MUNKEDAL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65461-2020</t>
        </is>
      </c>
      <c r="B175" s="1" t="n">
        <v>44170</v>
      </c>
      <c r="C175" s="1" t="n">
        <v>45186</v>
      </c>
      <c r="D175" t="inlineStr">
        <is>
          <t>VÄSTRA GÖTALANDS LÄN</t>
        </is>
      </c>
      <c r="E175" t="inlineStr">
        <is>
          <t>MUNKEDAL</t>
        </is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65471-2020</t>
        </is>
      </c>
      <c r="B176" s="1" t="n">
        <v>44171</v>
      </c>
      <c r="C176" s="1" t="n">
        <v>45186</v>
      </c>
      <c r="D176" t="inlineStr">
        <is>
          <t>VÄSTRA GÖTALANDS LÄN</t>
        </is>
      </c>
      <c r="E176" t="inlineStr">
        <is>
          <t>MUNKEDAL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103-2021</t>
        </is>
      </c>
      <c r="B177" s="1" t="n">
        <v>44200</v>
      </c>
      <c r="C177" s="1" t="n">
        <v>45186</v>
      </c>
      <c r="D177" t="inlineStr">
        <is>
          <t>VÄSTRA GÖTALANDS LÄN</t>
        </is>
      </c>
      <c r="E177" t="inlineStr">
        <is>
          <t>MUNKEDAL</t>
        </is>
      </c>
      <c r="G177" t="n">
        <v>4.3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889-2021</t>
        </is>
      </c>
      <c r="B178" s="1" t="n">
        <v>44206</v>
      </c>
      <c r="C178" s="1" t="n">
        <v>45186</v>
      </c>
      <c r="D178" t="inlineStr">
        <is>
          <t>VÄSTRA GÖTALANDS LÄN</t>
        </is>
      </c>
      <c r="E178" t="inlineStr">
        <is>
          <t>MUNKEDAL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2926-2021</t>
        </is>
      </c>
      <c r="B179" s="1" t="n">
        <v>44216</v>
      </c>
      <c r="C179" s="1" t="n">
        <v>45186</v>
      </c>
      <c r="D179" t="inlineStr">
        <is>
          <t>VÄSTRA GÖTALANDS LÄN</t>
        </is>
      </c>
      <c r="E179" t="inlineStr">
        <is>
          <t>MUNKEDAL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4332-2021</t>
        </is>
      </c>
      <c r="B180" s="1" t="n">
        <v>44223</v>
      </c>
      <c r="C180" s="1" t="n">
        <v>45186</v>
      </c>
      <c r="D180" t="inlineStr">
        <is>
          <t>VÄSTRA GÖTALANDS LÄN</t>
        </is>
      </c>
      <c r="E180" t="inlineStr">
        <is>
          <t>MUNKEDAL</t>
        </is>
      </c>
      <c r="G180" t="n">
        <v>2.9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5405-2021</t>
        </is>
      </c>
      <c r="B181" s="1" t="n">
        <v>44228</v>
      </c>
      <c r="C181" s="1" t="n">
        <v>45186</v>
      </c>
      <c r="D181" t="inlineStr">
        <is>
          <t>VÄSTRA GÖTALANDS LÄN</t>
        </is>
      </c>
      <c r="E181" t="inlineStr">
        <is>
          <t>MUNKEDAL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6899-2021</t>
        </is>
      </c>
      <c r="B182" s="1" t="n">
        <v>44237</v>
      </c>
      <c r="C182" s="1" t="n">
        <v>45186</v>
      </c>
      <c r="D182" t="inlineStr">
        <is>
          <t>VÄSTRA GÖTALANDS LÄN</t>
        </is>
      </c>
      <c r="E182" t="inlineStr">
        <is>
          <t>MUNKEDAL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7157-2021</t>
        </is>
      </c>
      <c r="B183" s="1" t="n">
        <v>44238</v>
      </c>
      <c r="C183" s="1" t="n">
        <v>45186</v>
      </c>
      <c r="D183" t="inlineStr">
        <is>
          <t>VÄSTRA GÖTALANDS LÄN</t>
        </is>
      </c>
      <c r="E183" t="inlineStr">
        <is>
          <t>MUNKEDAL</t>
        </is>
      </c>
      <c r="G183" t="n">
        <v>5.3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8093-2021</t>
        </is>
      </c>
      <c r="B184" s="1" t="n">
        <v>44242</v>
      </c>
      <c r="C184" s="1" t="n">
        <v>45186</v>
      </c>
      <c r="D184" t="inlineStr">
        <is>
          <t>VÄSTRA GÖTALANDS LÄN</t>
        </is>
      </c>
      <c r="E184" t="inlineStr">
        <is>
          <t>MUNKEDAL</t>
        </is>
      </c>
      <c r="F184" t="inlineStr">
        <is>
          <t>Övriga Aktiebolag</t>
        </is>
      </c>
      <c r="G184" t="n">
        <v>10.9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8913-2021</t>
        </is>
      </c>
      <c r="B185" s="1" t="n">
        <v>44246</v>
      </c>
      <c r="C185" s="1" t="n">
        <v>45186</v>
      </c>
      <c r="D185" t="inlineStr">
        <is>
          <t>VÄSTRA GÖTALANDS LÄN</t>
        </is>
      </c>
      <c r="E185" t="inlineStr">
        <is>
          <t>MUNKEDAL</t>
        </is>
      </c>
      <c r="F185" t="inlineStr">
        <is>
          <t>Övriga Aktiebolag</t>
        </is>
      </c>
      <c r="G185" t="n">
        <v>5.9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9577-2021</t>
        </is>
      </c>
      <c r="B186" s="1" t="n">
        <v>44251</v>
      </c>
      <c r="C186" s="1" t="n">
        <v>45186</v>
      </c>
      <c r="D186" t="inlineStr">
        <is>
          <t>VÄSTRA GÖTALANDS LÄN</t>
        </is>
      </c>
      <c r="E186" t="inlineStr">
        <is>
          <t>MUNKEDAL</t>
        </is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10056-2021</t>
        </is>
      </c>
      <c r="B187" s="1" t="n">
        <v>44256</v>
      </c>
      <c r="C187" s="1" t="n">
        <v>45186</v>
      </c>
      <c r="D187" t="inlineStr">
        <is>
          <t>VÄSTRA GÖTALANDS LÄN</t>
        </is>
      </c>
      <c r="E187" t="inlineStr">
        <is>
          <t>MUNKEDAL</t>
        </is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13969-2021</t>
        </is>
      </c>
      <c r="B188" s="1" t="n">
        <v>44277</v>
      </c>
      <c r="C188" s="1" t="n">
        <v>45186</v>
      </c>
      <c r="D188" t="inlineStr">
        <is>
          <t>VÄSTRA GÖTALANDS LÄN</t>
        </is>
      </c>
      <c r="E188" t="inlineStr">
        <is>
          <t>MUNKEDAL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13884-2021</t>
        </is>
      </c>
      <c r="B189" s="1" t="n">
        <v>44277</v>
      </c>
      <c r="C189" s="1" t="n">
        <v>45186</v>
      </c>
      <c r="D189" t="inlineStr">
        <is>
          <t>VÄSTRA GÖTALANDS LÄN</t>
        </is>
      </c>
      <c r="E189" t="inlineStr">
        <is>
          <t>MUNKEDAL</t>
        </is>
      </c>
      <c r="G189" t="n">
        <v>5.9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17507-2021</t>
        </is>
      </c>
      <c r="B190" s="1" t="n">
        <v>44299</v>
      </c>
      <c r="C190" s="1" t="n">
        <v>45186</v>
      </c>
      <c r="D190" t="inlineStr">
        <is>
          <t>VÄSTRA GÖTALANDS LÄN</t>
        </is>
      </c>
      <c r="E190" t="inlineStr">
        <is>
          <t>MUNKEDAL</t>
        </is>
      </c>
      <c r="G190" t="n">
        <v>6.9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20936-2021</t>
        </is>
      </c>
      <c r="B191" s="1" t="n">
        <v>44318</v>
      </c>
      <c r="C191" s="1" t="n">
        <v>45186</v>
      </c>
      <c r="D191" t="inlineStr">
        <is>
          <t>VÄSTRA GÖTALANDS LÄN</t>
        </is>
      </c>
      <c r="E191" t="inlineStr">
        <is>
          <t>MUNKEDAL</t>
        </is>
      </c>
      <c r="G191" t="n">
        <v>4.7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22162-2021</t>
        </is>
      </c>
      <c r="B192" s="1" t="n">
        <v>44325</v>
      </c>
      <c r="C192" s="1" t="n">
        <v>45186</v>
      </c>
      <c r="D192" t="inlineStr">
        <is>
          <t>VÄSTRA GÖTALANDS LÄN</t>
        </is>
      </c>
      <c r="E192" t="inlineStr">
        <is>
          <t>MUNKEDAL</t>
        </is>
      </c>
      <c r="G192" t="n">
        <v>7.3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27387-2021</t>
        </is>
      </c>
      <c r="B193" s="1" t="n">
        <v>44351</v>
      </c>
      <c r="C193" s="1" t="n">
        <v>45186</v>
      </c>
      <c r="D193" t="inlineStr">
        <is>
          <t>VÄSTRA GÖTALANDS LÄN</t>
        </is>
      </c>
      <c r="E193" t="inlineStr">
        <is>
          <t>MUNKEDAL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28354-2021</t>
        </is>
      </c>
      <c r="B194" s="1" t="n">
        <v>44356</v>
      </c>
      <c r="C194" s="1" t="n">
        <v>45186</v>
      </c>
      <c r="D194" t="inlineStr">
        <is>
          <t>VÄSTRA GÖTALANDS LÄN</t>
        </is>
      </c>
      <c r="E194" t="inlineStr">
        <is>
          <t>MUNKEDAL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28379-2021</t>
        </is>
      </c>
      <c r="B195" s="1" t="n">
        <v>44356</v>
      </c>
      <c r="C195" s="1" t="n">
        <v>45186</v>
      </c>
      <c r="D195" t="inlineStr">
        <is>
          <t>VÄSTRA GÖTALANDS LÄN</t>
        </is>
      </c>
      <c r="E195" t="inlineStr">
        <is>
          <t>MUNKEDAL</t>
        </is>
      </c>
      <c r="G195" t="n">
        <v>9.5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28375-2021</t>
        </is>
      </c>
      <c r="B196" s="1" t="n">
        <v>44356</v>
      </c>
      <c r="C196" s="1" t="n">
        <v>45186</v>
      </c>
      <c r="D196" t="inlineStr">
        <is>
          <t>VÄSTRA GÖTALANDS LÄN</t>
        </is>
      </c>
      <c r="E196" t="inlineStr">
        <is>
          <t>MUNKEDAL</t>
        </is>
      </c>
      <c r="G196" t="n">
        <v>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28758-2021</t>
        </is>
      </c>
      <c r="B197" s="1" t="n">
        <v>44357</v>
      </c>
      <c r="C197" s="1" t="n">
        <v>45186</v>
      </c>
      <c r="D197" t="inlineStr">
        <is>
          <t>VÄSTRA GÖTALANDS LÄN</t>
        </is>
      </c>
      <c r="E197" t="inlineStr">
        <is>
          <t>MUNKEDAL</t>
        </is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29087-2021</t>
        </is>
      </c>
      <c r="B198" s="1" t="n">
        <v>44358</v>
      </c>
      <c r="C198" s="1" t="n">
        <v>45186</v>
      </c>
      <c r="D198" t="inlineStr">
        <is>
          <t>VÄSTRA GÖTALANDS LÄN</t>
        </is>
      </c>
      <c r="E198" t="inlineStr">
        <is>
          <t>MUNKEDAL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29502-2021</t>
        </is>
      </c>
      <c r="B199" s="1" t="n">
        <v>44361</v>
      </c>
      <c r="C199" s="1" t="n">
        <v>45186</v>
      </c>
      <c r="D199" t="inlineStr">
        <is>
          <t>VÄSTRA GÖTALANDS LÄN</t>
        </is>
      </c>
      <c r="E199" t="inlineStr">
        <is>
          <t>MUNKEDAL</t>
        </is>
      </c>
      <c r="G199" t="n">
        <v>25.7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31450-2021</t>
        </is>
      </c>
      <c r="B200" s="1" t="n">
        <v>44369</v>
      </c>
      <c r="C200" s="1" t="n">
        <v>45186</v>
      </c>
      <c r="D200" t="inlineStr">
        <is>
          <t>VÄSTRA GÖTALANDS LÄN</t>
        </is>
      </c>
      <c r="E200" t="inlineStr">
        <is>
          <t>MUNKEDAL</t>
        </is>
      </c>
      <c r="F200" t="inlineStr">
        <is>
          <t>Kyrkan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38123-2021</t>
        </is>
      </c>
      <c r="B201" s="1" t="n">
        <v>44404</v>
      </c>
      <c r="C201" s="1" t="n">
        <v>45186</v>
      </c>
      <c r="D201" t="inlineStr">
        <is>
          <t>VÄSTRA GÖTALANDS LÄN</t>
        </is>
      </c>
      <c r="E201" t="inlineStr">
        <is>
          <t>MUNKEDAL</t>
        </is>
      </c>
      <c r="F201" t="inlineStr">
        <is>
          <t>Övriga Aktiebolag</t>
        </is>
      </c>
      <c r="G201" t="n">
        <v>2.1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38135-2021</t>
        </is>
      </c>
      <c r="B202" s="1" t="n">
        <v>44404</v>
      </c>
      <c r="C202" s="1" t="n">
        <v>45186</v>
      </c>
      <c r="D202" t="inlineStr">
        <is>
          <t>VÄSTRA GÖTALANDS LÄN</t>
        </is>
      </c>
      <c r="E202" t="inlineStr">
        <is>
          <t>MUNKEDAL</t>
        </is>
      </c>
      <c r="F202" t="inlineStr">
        <is>
          <t>Övriga Aktiebolag</t>
        </is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38991-2021</t>
        </is>
      </c>
      <c r="B203" s="1" t="n">
        <v>44411</v>
      </c>
      <c r="C203" s="1" t="n">
        <v>45186</v>
      </c>
      <c r="D203" t="inlineStr">
        <is>
          <t>VÄSTRA GÖTALANDS LÄN</t>
        </is>
      </c>
      <c r="E203" t="inlineStr">
        <is>
          <t>MUNKEDAL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38992-2021</t>
        </is>
      </c>
      <c r="B204" s="1" t="n">
        <v>44411</v>
      </c>
      <c r="C204" s="1" t="n">
        <v>45186</v>
      </c>
      <c r="D204" t="inlineStr">
        <is>
          <t>VÄSTRA GÖTALANDS LÄN</t>
        </is>
      </c>
      <c r="E204" t="inlineStr">
        <is>
          <t>MUNKEDAL</t>
        </is>
      </c>
      <c r="G204" t="n">
        <v>2.3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39112-2021</t>
        </is>
      </c>
      <c r="B205" s="1" t="n">
        <v>44412</v>
      </c>
      <c r="C205" s="1" t="n">
        <v>45186</v>
      </c>
      <c r="D205" t="inlineStr">
        <is>
          <t>VÄSTRA GÖTALANDS LÄN</t>
        </is>
      </c>
      <c r="E205" t="inlineStr">
        <is>
          <t>MUNKEDAL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39441-2021</t>
        </is>
      </c>
      <c r="B206" s="1" t="n">
        <v>44414</v>
      </c>
      <c r="C206" s="1" t="n">
        <v>45186</v>
      </c>
      <c r="D206" t="inlineStr">
        <is>
          <t>VÄSTRA GÖTALANDS LÄN</t>
        </is>
      </c>
      <c r="E206" t="inlineStr">
        <is>
          <t>MUNKEDAL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41921-2021</t>
        </is>
      </c>
      <c r="B207" s="1" t="n">
        <v>44426</v>
      </c>
      <c r="C207" s="1" t="n">
        <v>45186</v>
      </c>
      <c r="D207" t="inlineStr">
        <is>
          <t>VÄSTRA GÖTALANDS LÄN</t>
        </is>
      </c>
      <c r="E207" t="inlineStr">
        <is>
          <t>MUNKEDAL</t>
        </is>
      </c>
      <c r="G207" t="n">
        <v>6.5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43547-2021</t>
        </is>
      </c>
      <c r="B208" s="1" t="n">
        <v>44432</v>
      </c>
      <c r="C208" s="1" t="n">
        <v>45186</v>
      </c>
      <c r="D208" t="inlineStr">
        <is>
          <t>VÄSTRA GÖTALANDS LÄN</t>
        </is>
      </c>
      <c r="E208" t="inlineStr">
        <is>
          <t>MUNKEDAL</t>
        </is>
      </c>
      <c r="F208" t="inlineStr">
        <is>
          <t>Övriga Aktiebolag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43599-2021</t>
        </is>
      </c>
      <c r="B209" s="1" t="n">
        <v>44433</v>
      </c>
      <c r="C209" s="1" t="n">
        <v>45186</v>
      </c>
      <c r="D209" t="inlineStr">
        <is>
          <t>VÄSTRA GÖTALANDS LÄN</t>
        </is>
      </c>
      <c r="E209" t="inlineStr">
        <is>
          <t>MUNKEDAL</t>
        </is>
      </c>
      <c r="G209" t="n">
        <v>4.9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44620-2021</t>
        </is>
      </c>
      <c r="B210" s="1" t="n">
        <v>44436</v>
      </c>
      <c r="C210" s="1" t="n">
        <v>45186</v>
      </c>
      <c r="D210" t="inlineStr">
        <is>
          <t>VÄSTRA GÖTALANDS LÄN</t>
        </is>
      </c>
      <c r="E210" t="inlineStr">
        <is>
          <t>MUNKEDAL</t>
        </is>
      </c>
      <c r="G210" t="n">
        <v>4.7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44893-2021</t>
        </is>
      </c>
      <c r="B211" s="1" t="n">
        <v>44438</v>
      </c>
      <c r="C211" s="1" t="n">
        <v>45186</v>
      </c>
      <c r="D211" t="inlineStr">
        <is>
          <t>VÄSTRA GÖTALANDS LÄN</t>
        </is>
      </c>
      <c r="E211" t="inlineStr">
        <is>
          <t>MUNKEDAL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45215-2021</t>
        </is>
      </c>
      <c r="B212" s="1" t="n">
        <v>44439</v>
      </c>
      <c r="C212" s="1" t="n">
        <v>45186</v>
      </c>
      <c r="D212" t="inlineStr">
        <is>
          <t>VÄSTRA GÖTALANDS LÄN</t>
        </is>
      </c>
      <c r="E212" t="inlineStr">
        <is>
          <t>MUNKEDAL</t>
        </is>
      </c>
      <c r="G212" t="n">
        <v>6.7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45222-2021</t>
        </is>
      </c>
      <c r="B213" s="1" t="n">
        <v>44439</v>
      </c>
      <c r="C213" s="1" t="n">
        <v>45186</v>
      </c>
      <c r="D213" t="inlineStr">
        <is>
          <t>VÄSTRA GÖTALANDS LÄN</t>
        </is>
      </c>
      <c r="E213" t="inlineStr">
        <is>
          <t>MUNKEDAL</t>
        </is>
      </c>
      <c r="G213" t="n">
        <v>7.7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46068-2021</t>
        </is>
      </c>
      <c r="B214" s="1" t="n">
        <v>44441</v>
      </c>
      <c r="C214" s="1" t="n">
        <v>45186</v>
      </c>
      <c r="D214" t="inlineStr">
        <is>
          <t>VÄSTRA GÖTALANDS LÄN</t>
        </is>
      </c>
      <c r="E214" t="inlineStr">
        <is>
          <t>MUNKEDAL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47378-2021</t>
        </is>
      </c>
      <c r="B215" s="1" t="n">
        <v>44447</v>
      </c>
      <c r="C215" s="1" t="n">
        <v>45186</v>
      </c>
      <c r="D215" t="inlineStr">
        <is>
          <t>VÄSTRA GÖTALANDS LÄN</t>
        </is>
      </c>
      <c r="E215" t="inlineStr">
        <is>
          <t>MUNKEDAL</t>
        </is>
      </c>
      <c r="F215" t="inlineStr">
        <is>
          <t>Övriga Aktiebolag</t>
        </is>
      </c>
      <c r="G215" t="n">
        <v>21.7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49946-2021</t>
        </is>
      </c>
      <c r="B216" s="1" t="n">
        <v>44454</v>
      </c>
      <c r="C216" s="1" t="n">
        <v>45186</v>
      </c>
      <c r="D216" t="inlineStr">
        <is>
          <t>VÄSTRA GÖTALANDS LÄN</t>
        </is>
      </c>
      <c r="E216" t="inlineStr">
        <is>
          <t>MUNKEDAL</t>
        </is>
      </c>
      <c r="G216" t="n">
        <v>2.8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50650-2021</t>
        </is>
      </c>
      <c r="B217" s="1" t="n">
        <v>44459</v>
      </c>
      <c r="C217" s="1" t="n">
        <v>45186</v>
      </c>
      <c r="D217" t="inlineStr">
        <is>
          <t>VÄSTRA GÖTALANDS LÄN</t>
        </is>
      </c>
      <c r="E217" t="inlineStr">
        <is>
          <t>MUNKEDAL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53839-2021</t>
        </is>
      </c>
      <c r="B218" s="1" t="n">
        <v>44467</v>
      </c>
      <c r="C218" s="1" t="n">
        <v>45186</v>
      </c>
      <c r="D218" t="inlineStr">
        <is>
          <t>VÄSTRA GÖTALANDS LÄN</t>
        </is>
      </c>
      <c r="E218" t="inlineStr">
        <is>
          <t>MUNKEDAL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54353-2021</t>
        </is>
      </c>
      <c r="B219" s="1" t="n">
        <v>44473</v>
      </c>
      <c r="C219" s="1" t="n">
        <v>45186</v>
      </c>
      <c r="D219" t="inlineStr">
        <is>
          <t>VÄSTRA GÖTALANDS LÄN</t>
        </is>
      </c>
      <c r="E219" t="inlineStr">
        <is>
          <t>MUNKEDAL</t>
        </is>
      </c>
      <c r="G219" t="n">
        <v>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58066-2021</t>
        </is>
      </c>
      <c r="B220" s="1" t="n">
        <v>44487</v>
      </c>
      <c r="C220" s="1" t="n">
        <v>45186</v>
      </c>
      <c r="D220" t="inlineStr">
        <is>
          <t>VÄSTRA GÖTALANDS LÄN</t>
        </is>
      </c>
      <c r="E220" t="inlineStr">
        <is>
          <t>MUNKEDAL</t>
        </is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60859-2021</t>
        </is>
      </c>
      <c r="B221" s="1" t="n">
        <v>44497</v>
      </c>
      <c r="C221" s="1" t="n">
        <v>45186</v>
      </c>
      <c r="D221" t="inlineStr">
        <is>
          <t>VÄSTRA GÖTALANDS LÄN</t>
        </is>
      </c>
      <c r="E221" t="inlineStr">
        <is>
          <t>MUNKEDAL</t>
        </is>
      </c>
      <c r="F221" t="inlineStr">
        <is>
          <t>Kyrkan</t>
        </is>
      </c>
      <c r="G221" t="n">
        <v>3.9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63901-2021</t>
        </is>
      </c>
      <c r="B222" s="1" t="n">
        <v>44509</v>
      </c>
      <c r="C222" s="1" t="n">
        <v>45186</v>
      </c>
      <c r="D222" t="inlineStr">
        <is>
          <t>VÄSTRA GÖTALANDS LÄN</t>
        </is>
      </c>
      <c r="E222" t="inlineStr">
        <is>
          <t>MUNKEDAL</t>
        </is>
      </c>
      <c r="G222" t="n">
        <v>3.6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65327-2021</t>
        </is>
      </c>
      <c r="B223" s="1" t="n">
        <v>44515</v>
      </c>
      <c r="C223" s="1" t="n">
        <v>45186</v>
      </c>
      <c r="D223" t="inlineStr">
        <is>
          <t>VÄSTRA GÖTALANDS LÄN</t>
        </is>
      </c>
      <c r="E223" t="inlineStr">
        <is>
          <t>MUNKEDAL</t>
        </is>
      </c>
      <c r="G223" t="n">
        <v>4.4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67233-2021</t>
        </is>
      </c>
      <c r="B224" s="1" t="n">
        <v>44523</v>
      </c>
      <c r="C224" s="1" t="n">
        <v>45186</v>
      </c>
      <c r="D224" t="inlineStr">
        <is>
          <t>VÄSTRA GÖTALANDS LÄN</t>
        </is>
      </c>
      <c r="E224" t="inlineStr">
        <is>
          <t>MUNKEDAL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68218-2021</t>
        </is>
      </c>
      <c r="B225" s="1" t="n">
        <v>44525</v>
      </c>
      <c r="C225" s="1" t="n">
        <v>45186</v>
      </c>
      <c r="D225" t="inlineStr">
        <is>
          <t>VÄSTRA GÖTALANDS LÄN</t>
        </is>
      </c>
      <c r="E225" t="inlineStr">
        <is>
          <t>MUNKEDAL</t>
        </is>
      </c>
      <c r="F225" t="inlineStr">
        <is>
          <t>Övriga Aktiebolag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68173-2021</t>
        </is>
      </c>
      <c r="B226" s="1" t="n">
        <v>44526</v>
      </c>
      <c r="C226" s="1" t="n">
        <v>45186</v>
      </c>
      <c r="D226" t="inlineStr">
        <is>
          <t>VÄSTRA GÖTALANDS LÄN</t>
        </is>
      </c>
      <c r="E226" t="inlineStr">
        <is>
          <t>MUNKEDAL</t>
        </is>
      </c>
      <c r="G226" t="n">
        <v>10.8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68333-2021</t>
        </is>
      </c>
      <c r="B227" s="1" t="n">
        <v>44527</v>
      </c>
      <c r="C227" s="1" t="n">
        <v>45186</v>
      </c>
      <c r="D227" t="inlineStr">
        <is>
          <t>VÄSTRA GÖTALANDS LÄN</t>
        </is>
      </c>
      <c r="E227" t="inlineStr">
        <is>
          <t>MUNKEDAL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244-2022</t>
        </is>
      </c>
      <c r="B228" s="1" t="n">
        <v>44563</v>
      </c>
      <c r="C228" s="1" t="n">
        <v>45186</v>
      </c>
      <c r="D228" t="inlineStr">
        <is>
          <t>VÄSTRA GÖTALANDS LÄN</t>
        </is>
      </c>
      <c r="E228" t="inlineStr">
        <is>
          <t>MUNKEDAL</t>
        </is>
      </c>
      <c r="G228" t="n">
        <v>2.5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186-2022</t>
        </is>
      </c>
      <c r="B229" s="1" t="n">
        <v>44563</v>
      </c>
      <c r="C229" s="1" t="n">
        <v>45186</v>
      </c>
      <c r="D229" t="inlineStr">
        <is>
          <t>VÄSTRA GÖTALANDS LÄN</t>
        </is>
      </c>
      <c r="E229" t="inlineStr">
        <is>
          <t>MUNKEDAL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828-2022</t>
        </is>
      </c>
      <c r="B230" s="1" t="n">
        <v>44563</v>
      </c>
      <c r="C230" s="1" t="n">
        <v>45186</v>
      </c>
      <c r="D230" t="inlineStr">
        <is>
          <t>VÄSTRA GÖTALANDS LÄN</t>
        </is>
      </c>
      <c r="E230" t="inlineStr">
        <is>
          <t>MUNKEDAL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1545-2022</t>
        </is>
      </c>
      <c r="B231" s="1" t="n">
        <v>44573</v>
      </c>
      <c r="C231" s="1" t="n">
        <v>45186</v>
      </c>
      <c r="D231" t="inlineStr">
        <is>
          <t>VÄSTRA GÖTALANDS LÄN</t>
        </is>
      </c>
      <c r="E231" t="inlineStr">
        <is>
          <t>MUNKEDAL</t>
        </is>
      </c>
      <c r="G231" t="n">
        <v>2.4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1924-2022</t>
        </is>
      </c>
      <c r="B232" s="1" t="n">
        <v>44575</v>
      </c>
      <c r="C232" s="1" t="n">
        <v>45186</v>
      </c>
      <c r="D232" t="inlineStr">
        <is>
          <t>VÄSTRA GÖTALANDS LÄN</t>
        </is>
      </c>
      <c r="E232" t="inlineStr">
        <is>
          <t>MUNKEDAL</t>
        </is>
      </c>
      <c r="F232" t="inlineStr">
        <is>
          <t>Övriga Aktiebolag</t>
        </is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2483-2022</t>
        </is>
      </c>
      <c r="B233" s="1" t="n">
        <v>44579</v>
      </c>
      <c r="C233" s="1" t="n">
        <v>45186</v>
      </c>
      <c r="D233" t="inlineStr">
        <is>
          <t>VÄSTRA GÖTALANDS LÄN</t>
        </is>
      </c>
      <c r="E233" t="inlineStr">
        <is>
          <t>MUNKEDAL</t>
        </is>
      </c>
      <c r="F233" t="inlineStr">
        <is>
          <t>Kyrkan</t>
        </is>
      </c>
      <c r="G233" t="n">
        <v>3.2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2481-2022</t>
        </is>
      </c>
      <c r="B234" s="1" t="n">
        <v>44579</v>
      </c>
      <c r="C234" s="1" t="n">
        <v>45186</v>
      </c>
      <c r="D234" t="inlineStr">
        <is>
          <t>VÄSTRA GÖTALANDS LÄN</t>
        </is>
      </c>
      <c r="E234" t="inlineStr">
        <is>
          <t>MUNKEDAL</t>
        </is>
      </c>
      <c r="F234" t="inlineStr">
        <is>
          <t>Kyrkan</t>
        </is>
      </c>
      <c r="G234" t="n">
        <v>8.5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2975-2022</t>
        </is>
      </c>
      <c r="B235" s="1" t="n">
        <v>44581</v>
      </c>
      <c r="C235" s="1" t="n">
        <v>45186</v>
      </c>
      <c r="D235" t="inlineStr">
        <is>
          <t>VÄSTRA GÖTALANDS LÄN</t>
        </is>
      </c>
      <c r="E235" t="inlineStr">
        <is>
          <t>MUNKEDAL</t>
        </is>
      </c>
      <c r="G235" t="n">
        <v>7.5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4252-2022</t>
        </is>
      </c>
      <c r="B236" s="1" t="n">
        <v>44588</v>
      </c>
      <c r="C236" s="1" t="n">
        <v>45186</v>
      </c>
      <c r="D236" t="inlineStr">
        <is>
          <t>VÄSTRA GÖTALANDS LÄN</t>
        </is>
      </c>
      <c r="E236" t="inlineStr">
        <is>
          <t>MUNKEDAL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4276-2022</t>
        </is>
      </c>
      <c r="B237" s="1" t="n">
        <v>44588</v>
      </c>
      <c r="C237" s="1" t="n">
        <v>45186</v>
      </c>
      <c r="D237" t="inlineStr">
        <is>
          <t>VÄSTRA GÖTALANDS LÄN</t>
        </is>
      </c>
      <c r="E237" t="inlineStr">
        <is>
          <t>MUNKEDAL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4398-2022</t>
        </is>
      </c>
      <c r="B238" s="1" t="n">
        <v>44589</v>
      </c>
      <c r="C238" s="1" t="n">
        <v>45186</v>
      </c>
      <c r="D238" t="inlineStr">
        <is>
          <t>VÄSTRA GÖTALANDS LÄN</t>
        </is>
      </c>
      <c r="E238" t="inlineStr">
        <is>
          <t>MUNKEDAL</t>
        </is>
      </c>
      <c r="G238" t="n">
        <v>8.300000000000001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4875-2022</t>
        </is>
      </c>
      <c r="B239" s="1" t="n">
        <v>44592</v>
      </c>
      <c r="C239" s="1" t="n">
        <v>45186</v>
      </c>
      <c r="D239" t="inlineStr">
        <is>
          <t>VÄSTRA GÖTALANDS LÄN</t>
        </is>
      </c>
      <c r="E239" t="inlineStr">
        <is>
          <t>MUNKEDAL</t>
        </is>
      </c>
      <c r="F239" t="inlineStr">
        <is>
          <t>Övriga Aktiebolag</t>
        </is>
      </c>
      <c r="G239" t="n">
        <v>3.7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5139-2022</t>
        </is>
      </c>
      <c r="B240" s="1" t="n">
        <v>44593</v>
      </c>
      <c r="C240" s="1" t="n">
        <v>45186</v>
      </c>
      <c r="D240" t="inlineStr">
        <is>
          <t>VÄSTRA GÖTALANDS LÄN</t>
        </is>
      </c>
      <c r="E240" t="inlineStr">
        <is>
          <t>MUNKEDAL</t>
        </is>
      </c>
      <c r="F240" t="inlineStr">
        <is>
          <t>Övriga Aktiebolag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7450-2022</t>
        </is>
      </c>
      <c r="B241" s="1" t="n">
        <v>44606</v>
      </c>
      <c r="C241" s="1" t="n">
        <v>45186</v>
      </c>
      <c r="D241" t="inlineStr">
        <is>
          <t>VÄSTRA GÖTALANDS LÄN</t>
        </is>
      </c>
      <c r="E241" t="inlineStr">
        <is>
          <t>MUNKEDAL</t>
        </is>
      </c>
      <c r="F241" t="inlineStr">
        <is>
          <t>Övriga Aktiebolag</t>
        </is>
      </c>
      <c r="G241" t="n">
        <v>5.8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7389-2022</t>
        </is>
      </c>
      <c r="B242" s="1" t="n">
        <v>44606</v>
      </c>
      <c r="C242" s="1" t="n">
        <v>45186</v>
      </c>
      <c r="D242" t="inlineStr">
        <is>
          <t>VÄSTRA GÖTALANDS LÄN</t>
        </is>
      </c>
      <c r="E242" t="inlineStr">
        <is>
          <t>MUNKEDAL</t>
        </is>
      </c>
      <c r="G242" t="n">
        <v>6.9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7853-2022</t>
        </is>
      </c>
      <c r="B243" s="1" t="n">
        <v>44608</v>
      </c>
      <c r="C243" s="1" t="n">
        <v>45186</v>
      </c>
      <c r="D243" t="inlineStr">
        <is>
          <t>VÄSTRA GÖTALANDS LÄN</t>
        </is>
      </c>
      <c r="E243" t="inlineStr">
        <is>
          <t>MUNKEDAL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7844-2022</t>
        </is>
      </c>
      <c r="B244" s="1" t="n">
        <v>44608</v>
      </c>
      <c r="C244" s="1" t="n">
        <v>45186</v>
      </c>
      <c r="D244" t="inlineStr">
        <is>
          <t>VÄSTRA GÖTALANDS LÄN</t>
        </is>
      </c>
      <c r="E244" t="inlineStr">
        <is>
          <t>MUNKEDAL</t>
        </is>
      </c>
      <c r="G244" t="n">
        <v>15.4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8185-2022</t>
        </is>
      </c>
      <c r="B245" s="1" t="n">
        <v>44609</v>
      </c>
      <c r="C245" s="1" t="n">
        <v>45186</v>
      </c>
      <c r="D245" t="inlineStr">
        <is>
          <t>VÄSTRA GÖTALANDS LÄN</t>
        </is>
      </c>
      <c r="E245" t="inlineStr">
        <is>
          <t>MUNKEDAL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8218-2022</t>
        </is>
      </c>
      <c r="B246" s="1" t="n">
        <v>44609</v>
      </c>
      <c r="C246" s="1" t="n">
        <v>45186</v>
      </c>
      <c r="D246" t="inlineStr">
        <is>
          <t>VÄSTRA GÖTALANDS LÄN</t>
        </is>
      </c>
      <c r="E246" t="inlineStr">
        <is>
          <t>MUNKEDAL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10210-2022</t>
        </is>
      </c>
      <c r="B247" s="1" t="n">
        <v>44622</v>
      </c>
      <c r="C247" s="1" t="n">
        <v>45186</v>
      </c>
      <c r="D247" t="inlineStr">
        <is>
          <t>VÄSTRA GÖTALANDS LÄN</t>
        </is>
      </c>
      <c r="E247" t="inlineStr">
        <is>
          <t>MUNKEDAL</t>
        </is>
      </c>
      <c r="G247" t="n">
        <v>0.9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11195-2022</t>
        </is>
      </c>
      <c r="B248" s="1" t="n">
        <v>44629</v>
      </c>
      <c r="C248" s="1" t="n">
        <v>45186</v>
      </c>
      <c r="D248" t="inlineStr">
        <is>
          <t>VÄSTRA GÖTALANDS LÄN</t>
        </is>
      </c>
      <c r="E248" t="inlineStr">
        <is>
          <t>MUNKEDAL</t>
        </is>
      </c>
      <c r="G248" t="n">
        <v>2.7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11367-2022</t>
        </is>
      </c>
      <c r="B249" s="1" t="n">
        <v>44630</v>
      </c>
      <c r="C249" s="1" t="n">
        <v>45186</v>
      </c>
      <c r="D249" t="inlineStr">
        <is>
          <t>VÄSTRA GÖTALANDS LÄN</t>
        </is>
      </c>
      <c r="E249" t="inlineStr">
        <is>
          <t>MUNKEDAL</t>
        </is>
      </c>
      <c r="G249" t="n">
        <v>9.800000000000001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12211-2022</t>
        </is>
      </c>
      <c r="B250" s="1" t="n">
        <v>44636</v>
      </c>
      <c r="C250" s="1" t="n">
        <v>45186</v>
      </c>
      <c r="D250" t="inlineStr">
        <is>
          <t>VÄSTRA GÖTALANDS LÄN</t>
        </is>
      </c>
      <c r="E250" t="inlineStr">
        <is>
          <t>MUNKEDAL</t>
        </is>
      </c>
      <c r="F250" t="inlineStr">
        <is>
          <t>Övriga Aktiebolag</t>
        </is>
      </c>
      <c r="G250" t="n">
        <v>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15835-2022</t>
        </is>
      </c>
      <c r="B251" s="1" t="n">
        <v>44664</v>
      </c>
      <c r="C251" s="1" t="n">
        <v>45186</v>
      </c>
      <c r="D251" t="inlineStr">
        <is>
          <t>VÄSTRA GÖTALANDS LÄN</t>
        </is>
      </c>
      <c r="E251" t="inlineStr">
        <is>
          <t>MUNKEDAL</t>
        </is>
      </c>
      <c r="G251" t="n">
        <v>3.4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17338-2022</t>
        </is>
      </c>
      <c r="B252" s="1" t="n">
        <v>44678</v>
      </c>
      <c r="C252" s="1" t="n">
        <v>45186</v>
      </c>
      <c r="D252" t="inlineStr">
        <is>
          <t>VÄSTRA GÖTALANDS LÄN</t>
        </is>
      </c>
      <c r="E252" t="inlineStr">
        <is>
          <t>MUNKEDAL</t>
        </is>
      </c>
      <c r="G252" t="n">
        <v>4.4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17971-2022</t>
        </is>
      </c>
      <c r="B253" s="1" t="n">
        <v>44683</v>
      </c>
      <c r="C253" s="1" t="n">
        <v>45186</v>
      </c>
      <c r="D253" t="inlineStr">
        <is>
          <t>VÄSTRA GÖTALANDS LÄN</t>
        </is>
      </c>
      <c r="E253" t="inlineStr">
        <is>
          <t>MUNKEDAL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17967-2022</t>
        </is>
      </c>
      <c r="B254" s="1" t="n">
        <v>44683</v>
      </c>
      <c r="C254" s="1" t="n">
        <v>45186</v>
      </c>
      <c r="D254" t="inlineStr">
        <is>
          <t>VÄSTRA GÖTALANDS LÄN</t>
        </is>
      </c>
      <c r="E254" t="inlineStr">
        <is>
          <t>MUNKEDAL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18456-2022</t>
        </is>
      </c>
      <c r="B255" s="1" t="n">
        <v>44686</v>
      </c>
      <c r="C255" s="1" t="n">
        <v>45186</v>
      </c>
      <c r="D255" t="inlineStr">
        <is>
          <t>VÄSTRA GÖTALANDS LÄN</t>
        </is>
      </c>
      <c r="E255" t="inlineStr">
        <is>
          <t>MUNKEDAL</t>
        </is>
      </c>
      <c r="G255" t="n">
        <v>3.2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18965-2022</t>
        </is>
      </c>
      <c r="B256" s="1" t="n">
        <v>44690</v>
      </c>
      <c r="C256" s="1" t="n">
        <v>45186</v>
      </c>
      <c r="D256" t="inlineStr">
        <is>
          <t>VÄSTRA GÖTALANDS LÄN</t>
        </is>
      </c>
      <c r="E256" t="inlineStr">
        <is>
          <t>MUNKEDAL</t>
        </is>
      </c>
      <c r="G256" t="n">
        <v>2.9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19188-2022</t>
        </is>
      </c>
      <c r="B257" s="1" t="n">
        <v>44691</v>
      </c>
      <c r="C257" s="1" t="n">
        <v>45186</v>
      </c>
      <c r="D257" t="inlineStr">
        <is>
          <t>VÄSTRA GÖTALANDS LÄN</t>
        </is>
      </c>
      <c r="E257" t="inlineStr">
        <is>
          <t>MUNKEDAL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19631-2022</t>
        </is>
      </c>
      <c r="B258" s="1" t="n">
        <v>44694</v>
      </c>
      <c r="C258" s="1" t="n">
        <v>45186</v>
      </c>
      <c r="D258" t="inlineStr">
        <is>
          <t>VÄSTRA GÖTALANDS LÄN</t>
        </is>
      </c>
      <c r="E258" t="inlineStr">
        <is>
          <t>MUNKEDAL</t>
        </is>
      </c>
      <c r="G258" t="n">
        <v>1.8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20251-2022</t>
        </is>
      </c>
      <c r="B259" s="1" t="n">
        <v>44698</v>
      </c>
      <c r="C259" s="1" t="n">
        <v>45186</v>
      </c>
      <c r="D259" t="inlineStr">
        <is>
          <t>VÄSTRA GÖTALANDS LÄN</t>
        </is>
      </c>
      <c r="E259" t="inlineStr">
        <is>
          <t>MUNKEDAL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20258-2022</t>
        </is>
      </c>
      <c r="B260" s="1" t="n">
        <v>44698</v>
      </c>
      <c r="C260" s="1" t="n">
        <v>45186</v>
      </c>
      <c r="D260" t="inlineStr">
        <is>
          <t>VÄSTRA GÖTALANDS LÄN</t>
        </is>
      </c>
      <c r="E260" t="inlineStr">
        <is>
          <t>MUNKEDAL</t>
        </is>
      </c>
      <c r="G260" t="n">
        <v>1.7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22857-2022</t>
        </is>
      </c>
      <c r="B261" s="1" t="n">
        <v>44715</v>
      </c>
      <c r="C261" s="1" t="n">
        <v>45186</v>
      </c>
      <c r="D261" t="inlineStr">
        <is>
          <t>VÄSTRA GÖTALANDS LÄN</t>
        </is>
      </c>
      <c r="E261" t="inlineStr">
        <is>
          <t>MUNKEDAL</t>
        </is>
      </c>
      <c r="G261" t="n">
        <v>2.8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26251-2022</t>
        </is>
      </c>
      <c r="B262" s="1" t="n">
        <v>44734</v>
      </c>
      <c r="C262" s="1" t="n">
        <v>45186</v>
      </c>
      <c r="D262" t="inlineStr">
        <is>
          <t>VÄSTRA GÖTALANDS LÄN</t>
        </is>
      </c>
      <c r="E262" t="inlineStr">
        <is>
          <t>MUNKEDAL</t>
        </is>
      </c>
      <c r="F262" t="inlineStr">
        <is>
          <t>Övriga Aktiebolag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26632-2022</t>
        </is>
      </c>
      <c r="B263" s="1" t="n">
        <v>44739</v>
      </c>
      <c r="C263" s="1" t="n">
        <v>45186</v>
      </c>
      <c r="D263" t="inlineStr">
        <is>
          <t>VÄSTRA GÖTALANDS LÄN</t>
        </is>
      </c>
      <c r="E263" t="inlineStr">
        <is>
          <t>MUNKEDAL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28393-2022</t>
        </is>
      </c>
      <c r="B264" s="1" t="n">
        <v>44747</v>
      </c>
      <c r="C264" s="1" t="n">
        <v>45186</v>
      </c>
      <c r="D264" t="inlineStr">
        <is>
          <t>VÄSTRA GÖTALANDS LÄN</t>
        </is>
      </c>
      <c r="E264" t="inlineStr">
        <is>
          <t>MUNKEDAL</t>
        </is>
      </c>
      <c r="G264" t="n">
        <v>9.800000000000001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28665-2022</t>
        </is>
      </c>
      <c r="B265" s="1" t="n">
        <v>44748</v>
      </c>
      <c r="C265" s="1" t="n">
        <v>45186</v>
      </c>
      <c r="D265" t="inlineStr">
        <is>
          <t>VÄSTRA GÖTALANDS LÄN</t>
        </is>
      </c>
      <c r="E265" t="inlineStr">
        <is>
          <t>MUNKEDAL</t>
        </is>
      </c>
      <c r="G265" t="n">
        <v>7.8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28667-2022</t>
        </is>
      </c>
      <c r="B266" s="1" t="n">
        <v>44748</v>
      </c>
      <c r="C266" s="1" t="n">
        <v>45186</v>
      </c>
      <c r="D266" t="inlineStr">
        <is>
          <t>VÄSTRA GÖTALANDS LÄN</t>
        </is>
      </c>
      <c r="E266" t="inlineStr">
        <is>
          <t>MUNKEDAL</t>
        </is>
      </c>
      <c r="G266" t="n">
        <v>5.4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28995-2022</t>
        </is>
      </c>
      <c r="B267" s="1" t="n">
        <v>44749</v>
      </c>
      <c r="C267" s="1" t="n">
        <v>45186</v>
      </c>
      <c r="D267" t="inlineStr">
        <is>
          <t>VÄSTRA GÖTALANDS LÄN</t>
        </is>
      </c>
      <c r="E267" t="inlineStr">
        <is>
          <t>MUNKEDAL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30308-2022</t>
        </is>
      </c>
      <c r="B268" s="1" t="n">
        <v>44760</v>
      </c>
      <c r="C268" s="1" t="n">
        <v>45186</v>
      </c>
      <c r="D268" t="inlineStr">
        <is>
          <t>VÄSTRA GÖTALANDS LÄN</t>
        </is>
      </c>
      <c r="E268" t="inlineStr">
        <is>
          <t>MUNKEDAL</t>
        </is>
      </c>
      <c r="G268" t="n">
        <v>8.300000000000001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37327-2022</t>
        </is>
      </c>
      <c r="B269" s="1" t="n">
        <v>44806</v>
      </c>
      <c r="C269" s="1" t="n">
        <v>45186</v>
      </c>
      <c r="D269" t="inlineStr">
        <is>
          <t>VÄSTRA GÖTALANDS LÄN</t>
        </is>
      </c>
      <c r="E269" t="inlineStr">
        <is>
          <t>MUNKEDAL</t>
        </is>
      </c>
      <c r="F269" t="inlineStr">
        <is>
          <t>Övriga Aktiebolag</t>
        </is>
      </c>
      <c r="G269" t="n">
        <v>25.2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37330-2022</t>
        </is>
      </c>
      <c r="B270" s="1" t="n">
        <v>44806</v>
      </c>
      <c r="C270" s="1" t="n">
        <v>45186</v>
      </c>
      <c r="D270" t="inlineStr">
        <is>
          <t>VÄSTRA GÖTALANDS LÄN</t>
        </is>
      </c>
      <c r="E270" t="inlineStr">
        <is>
          <t>MUNKEDAL</t>
        </is>
      </c>
      <c r="F270" t="inlineStr">
        <is>
          <t>Övriga Aktiebolag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39484-2022</t>
        </is>
      </c>
      <c r="B271" s="1" t="n">
        <v>44817</v>
      </c>
      <c r="C271" s="1" t="n">
        <v>45186</v>
      </c>
      <c r="D271" t="inlineStr">
        <is>
          <t>VÄSTRA GÖTALANDS LÄN</t>
        </is>
      </c>
      <c r="E271" t="inlineStr">
        <is>
          <t>MUNKEDAL</t>
        </is>
      </c>
      <c r="F271" t="inlineStr">
        <is>
          <t>Övriga Aktiebolag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40185-2022</t>
        </is>
      </c>
      <c r="B272" s="1" t="n">
        <v>44818</v>
      </c>
      <c r="C272" s="1" t="n">
        <v>45186</v>
      </c>
      <c r="D272" t="inlineStr">
        <is>
          <t>VÄSTRA GÖTALANDS LÄN</t>
        </is>
      </c>
      <c r="E272" t="inlineStr">
        <is>
          <t>MUNKEDAL</t>
        </is>
      </c>
      <c r="F272" t="inlineStr">
        <is>
          <t>Övriga Aktiebolag</t>
        </is>
      </c>
      <c r="G272" t="n">
        <v>3.4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40940-2022</t>
        </is>
      </c>
      <c r="B273" s="1" t="n">
        <v>44823</v>
      </c>
      <c r="C273" s="1" t="n">
        <v>45186</v>
      </c>
      <c r="D273" t="inlineStr">
        <is>
          <t>VÄSTRA GÖTALANDS LÄN</t>
        </is>
      </c>
      <c r="E273" t="inlineStr">
        <is>
          <t>MUNKEDAL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41615-2022</t>
        </is>
      </c>
      <c r="B274" s="1" t="n">
        <v>44827</v>
      </c>
      <c r="C274" s="1" t="n">
        <v>45186</v>
      </c>
      <c r="D274" t="inlineStr">
        <is>
          <t>VÄSTRA GÖTALANDS LÄN</t>
        </is>
      </c>
      <c r="E274" t="inlineStr">
        <is>
          <t>MUNKEDAL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43360-2022</t>
        </is>
      </c>
      <c r="B275" s="1" t="n">
        <v>44834</v>
      </c>
      <c r="C275" s="1" t="n">
        <v>45186</v>
      </c>
      <c r="D275" t="inlineStr">
        <is>
          <t>VÄSTRA GÖTALANDS LÄN</t>
        </is>
      </c>
      <c r="E275" t="inlineStr">
        <is>
          <t>MUNKEDAL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44886-2022</t>
        </is>
      </c>
      <c r="B276" s="1" t="n">
        <v>44839</v>
      </c>
      <c r="C276" s="1" t="n">
        <v>45186</v>
      </c>
      <c r="D276" t="inlineStr">
        <is>
          <t>VÄSTRA GÖTALANDS LÄN</t>
        </is>
      </c>
      <c r="E276" t="inlineStr">
        <is>
          <t>MUNKEDAL</t>
        </is>
      </c>
      <c r="F276" t="inlineStr">
        <is>
          <t>Övriga Aktiebolag</t>
        </is>
      </c>
      <c r="G276" t="n">
        <v>6.5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51404-2022</t>
        </is>
      </c>
      <c r="B277" s="1" t="n">
        <v>44866</v>
      </c>
      <c r="C277" s="1" t="n">
        <v>45186</v>
      </c>
      <c r="D277" t="inlineStr">
        <is>
          <t>VÄSTRA GÖTALANDS LÄN</t>
        </is>
      </c>
      <c r="E277" t="inlineStr">
        <is>
          <t>MUNKEDAL</t>
        </is>
      </c>
      <c r="G277" t="n">
        <v>1.3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51421-2022</t>
        </is>
      </c>
      <c r="B278" s="1" t="n">
        <v>44866</v>
      </c>
      <c r="C278" s="1" t="n">
        <v>45186</v>
      </c>
      <c r="D278" t="inlineStr">
        <is>
          <t>VÄSTRA GÖTALANDS LÄN</t>
        </is>
      </c>
      <c r="E278" t="inlineStr">
        <is>
          <t>MUNKEDAL</t>
        </is>
      </c>
      <c r="G278" t="n">
        <v>3.3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51411-2022</t>
        </is>
      </c>
      <c r="B279" s="1" t="n">
        <v>44866</v>
      </c>
      <c r="C279" s="1" t="n">
        <v>45186</v>
      </c>
      <c r="D279" t="inlineStr">
        <is>
          <t>VÄSTRA GÖTALANDS LÄN</t>
        </is>
      </c>
      <c r="E279" t="inlineStr">
        <is>
          <t>MUNKEDAL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51401-2022</t>
        </is>
      </c>
      <c r="B280" s="1" t="n">
        <v>44866</v>
      </c>
      <c r="C280" s="1" t="n">
        <v>45186</v>
      </c>
      <c r="D280" t="inlineStr">
        <is>
          <t>VÄSTRA GÖTALANDS LÄN</t>
        </is>
      </c>
      <c r="E280" t="inlineStr">
        <is>
          <t>MUNKEDAL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51407-2022</t>
        </is>
      </c>
      <c r="B281" s="1" t="n">
        <v>44866</v>
      </c>
      <c r="C281" s="1" t="n">
        <v>45186</v>
      </c>
      <c r="D281" t="inlineStr">
        <is>
          <t>VÄSTRA GÖTALANDS LÄN</t>
        </is>
      </c>
      <c r="E281" t="inlineStr">
        <is>
          <t>MUNKEDAL</t>
        </is>
      </c>
      <c r="G281" t="n">
        <v>0.4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51423-2022</t>
        </is>
      </c>
      <c r="B282" s="1" t="n">
        <v>44866</v>
      </c>
      <c r="C282" s="1" t="n">
        <v>45186</v>
      </c>
      <c r="D282" t="inlineStr">
        <is>
          <t>VÄSTRA GÖTALANDS LÄN</t>
        </is>
      </c>
      <c r="E282" t="inlineStr">
        <is>
          <t>MUNKEDAL</t>
        </is>
      </c>
      <c r="G282" t="n">
        <v>11.6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51409-2022</t>
        </is>
      </c>
      <c r="B283" s="1" t="n">
        <v>44866</v>
      </c>
      <c r="C283" s="1" t="n">
        <v>45186</v>
      </c>
      <c r="D283" t="inlineStr">
        <is>
          <t>VÄSTRA GÖTALANDS LÄN</t>
        </is>
      </c>
      <c r="E283" t="inlineStr">
        <is>
          <t>MUNKEDAL</t>
        </is>
      </c>
      <c r="G283" t="n">
        <v>2.4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51431-2022</t>
        </is>
      </c>
      <c r="B284" s="1" t="n">
        <v>44866</v>
      </c>
      <c r="C284" s="1" t="n">
        <v>45186</v>
      </c>
      <c r="D284" t="inlineStr">
        <is>
          <t>VÄSTRA GÖTALANDS LÄN</t>
        </is>
      </c>
      <c r="E284" t="inlineStr">
        <is>
          <t>MUNKEDAL</t>
        </is>
      </c>
      <c r="G284" t="n">
        <v>5.8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52302-2022</t>
        </is>
      </c>
      <c r="B285" s="1" t="n">
        <v>44873</v>
      </c>
      <c r="C285" s="1" t="n">
        <v>45186</v>
      </c>
      <c r="D285" t="inlineStr">
        <is>
          <t>VÄSTRA GÖTALANDS LÄN</t>
        </is>
      </c>
      <c r="E285" t="inlineStr">
        <is>
          <t>MUNKEDAL</t>
        </is>
      </c>
      <c r="G285" t="n">
        <v>9.300000000000001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55604-2022</t>
        </is>
      </c>
      <c r="B286" s="1" t="n">
        <v>44888</v>
      </c>
      <c r="C286" s="1" t="n">
        <v>45186</v>
      </c>
      <c r="D286" t="inlineStr">
        <is>
          <t>VÄSTRA GÖTALANDS LÄN</t>
        </is>
      </c>
      <c r="E286" t="inlineStr">
        <is>
          <t>MUNKEDAL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59150-2022</t>
        </is>
      </c>
      <c r="B287" s="1" t="n">
        <v>44897</v>
      </c>
      <c r="C287" s="1" t="n">
        <v>45186</v>
      </c>
      <c r="D287" t="inlineStr">
        <is>
          <t>VÄSTRA GÖTALANDS LÄN</t>
        </is>
      </c>
      <c r="E287" t="inlineStr">
        <is>
          <t>MUNKEDAL</t>
        </is>
      </c>
      <c r="F287" t="inlineStr">
        <is>
          <t>Kyrkan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59171-2022</t>
        </is>
      </c>
      <c r="B288" s="1" t="n">
        <v>44897</v>
      </c>
      <c r="C288" s="1" t="n">
        <v>45186</v>
      </c>
      <c r="D288" t="inlineStr">
        <is>
          <t>VÄSTRA GÖTALANDS LÄN</t>
        </is>
      </c>
      <c r="E288" t="inlineStr">
        <is>
          <t>MUNKEDAL</t>
        </is>
      </c>
      <c r="F288" t="inlineStr">
        <is>
          <t>Kyrkan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59160-2022</t>
        </is>
      </c>
      <c r="B289" s="1" t="n">
        <v>44897</v>
      </c>
      <c r="C289" s="1" t="n">
        <v>45186</v>
      </c>
      <c r="D289" t="inlineStr">
        <is>
          <t>VÄSTRA GÖTALANDS LÄN</t>
        </is>
      </c>
      <c r="E289" t="inlineStr">
        <is>
          <t>MUNKEDAL</t>
        </is>
      </c>
      <c r="F289" t="inlineStr">
        <is>
          <t>Kyrkan</t>
        </is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58887-2022</t>
        </is>
      </c>
      <c r="B290" s="1" t="n">
        <v>44903</v>
      </c>
      <c r="C290" s="1" t="n">
        <v>45186</v>
      </c>
      <c r="D290" t="inlineStr">
        <is>
          <t>VÄSTRA GÖTALANDS LÄN</t>
        </is>
      </c>
      <c r="E290" t="inlineStr">
        <is>
          <t>MUNKEDAL</t>
        </is>
      </c>
      <c r="G290" t="n">
        <v>6.3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868-2023</t>
        </is>
      </c>
      <c r="B291" s="1" t="n">
        <v>44931</v>
      </c>
      <c r="C291" s="1" t="n">
        <v>45186</v>
      </c>
      <c r="D291" t="inlineStr">
        <is>
          <t>VÄSTRA GÖTALANDS LÄN</t>
        </is>
      </c>
      <c r="E291" t="inlineStr">
        <is>
          <t>MUNKEDAL</t>
        </is>
      </c>
      <c r="G291" t="n">
        <v>16.9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1526-2023</t>
        </is>
      </c>
      <c r="B292" s="1" t="n">
        <v>44935</v>
      </c>
      <c r="C292" s="1" t="n">
        <v>45186</v>
      </c>
      <c r="D292" t="inlineStr">
        <is>
          <t>VÄSTRA GÖTALANDS LÄN</t>
        </is>
      </c>
      <c r="E292" t="inlineStr">
        <is>
          <t>MUNKEDAL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1938-2023</t>
        </is>
      </c>
      <c r="B293" s="1" t="n">
        <v>44938</v>
      </c>
      <c r="C293" s="1" t="n">
        <v>45186</v>
      </c>
      <c r="D293" t="inlineStr">
        <is>
          <t>VÄSTRA GÖTALANDS LÄN</t>
        </is>
      </c>
      <c r="E293" t="inlineStr">
        <is>
          <t>MUNKEDAL</t>
        </is>
      </c>
      <c r="F293" t="inlineStr">
        <is>
          <t>Övriga Aktiebolag</t>
        </is>
      </c>
      <c r="G293" t="n">
        <v>3.6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3288-2023</t>
        </is>
      </c>
      <c r="B294" s="1" t="n">
        <v>44945</v>
      </c>
      <c r="C294" s="1" t="n">
        <v>45186</v>
      </c>
      <c r="D294" t="inlineStr">
        <is>
          <t>VÄSTRA GÖTALANDS LÄN</t>
        </is>
      </c>
      <c r="E294" t="inlineStr">
        <is>
          <t>MUNKEDAL</t>
        </is>
      </c>
      <c r="F294" t="inlineStr">
        <is>
          <t>Övriga Aktiebolag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3611-2023</t>
        </is>
      </c>
      <c r="B295" s="1" t="n">
        <v>44946</v>
      </c>
      <c r="C295" s="1" t="n">
        <v>45186</v>
      </c>
      <c r="D295" t="inlineStr">
        <is>
          <t>VÄSTRA GÖTALANDS LÄN</t>
        </is>
      </c>
      <c r="E295" t="inlineStr">
        <is>
          <t>MUNKEDAL</t>
        </is>
      </c>
      <c r="F295" t="inlineStr">
        <is>
          <t>Övriga Aktiebolag</t>
        </is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4062-2023</t>
        </is>
      </c>
      <c r="B296" s="1" t="n">
        <v>44952</v>
      </c>
      <c r="C296" s="1" t="n">
        <v>45186</v>
      </c>
      <c r="D296" t="inlineStr">
        <is>
          <t>VÄSTRA GÖTALANDS LÄN</t>
        </is>
      </c>
      <c r="E296" t="inlineStr">
        <is>
          <t>MUNKEDAL</t>
        </is>
      </c>
      <c r="F296" t="inlineStr">
        <is>
          <t>Övriga Aktiebolag</t>
        </is>
      </c>
      <c r="G296" t="n">
        <v>4.4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5866-2023</t>
        </is>
      </c>
      <c r="B297" s="1" t="n">
        <v>44958</v>
      </c>
      <c r="C297" s="1" t="n">
        <v>45186</v>
      </c>
      <c r="D297" t="inlineStr">
        <is>
          <t>VÄSTRA GÖTALANDS LÄN</t>
        </is>
      </c>
      <c r="E297" t="inlineStr">
        <is>
          <t>MUNKEDAL</t>
        </is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6197-2023</t>
        </is>
      </c>
      <c r="B298" s="1" t="n">
        <v>44964</v>
      </c>
      <c r="C298" s="1" t="n">
        <v>45186</v>
      </c>
      <c r="D298" t="inlineStr">
        <is>
          <t>VÄSTRA GÖTALANDS LÄN</t>
        </is>
      </c>
      <c r="E298" t="inlineStr">
        <is>
          <t>MUNKEDAL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8750-2023</t>
        </is>
      </c>
      <c r="B299" s="1" t="n">
        <v>44972</v>
      </c>
      <c r="C299" s="1" t="n">
        <v>45186</v>
      </c>
      <c r="D299" t="inlineStr">
        <is>
          <t>VÄSTRA GÖTALANDS LÄN</t>
        </is>
      </c>
      <c r="E299" t="inlineStr">
        <is>
          <t>MUNKEDAL</t>
        </is>
      </c>
      <c r="F299" t="inlineStr">
        <is>
          <t>Övriga Aktiebolag</t>
        </is>
      </c>
      <c r="G299" t="n">
        <v>5.5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9959-2023</t>
        </is>
      </c>
      <c r="B300" s="1" t="n">
        <v>44978</v>
      </c>
      <c r="C300" s="1" t="n">
        <v>45186</v>
      </c>
      <c r="D300" t="inlineStr">
        <is>
          <t>VÄSTRA GÖTALANDS LÄN</t>
        </is>
      </c>
      <c r="E300" t="inlineStr">
        <is>
          <t>MUNKEDAL</t>
        </is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9944-2023</t>
        </is>
      </c>
      <c r="B301" s="1" t="n">
        <v>44978</v>
      </c>
      <c r="C301" s="1" t="n">
        <v>45186</v>
      </c>
      <c r="D301" t="inlineStr">
        <is>
          <t>VÄSTRA GÖTALANDS LÄN</t>
        </is>
      </c>
      <c r="E301" t="inlineStr">
        <is>
          <t>MUNKEDAL</t>
        </is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9954-2023</t>
        </is>
      </c>
      <c r="B302" s="1" t="n">
        <v>44978</v>
      </c>
      <c r="C302" s="1" t="n">
        <v>45186</v>
      </c>
      <c r="D302" t="inlineStr">
        <is>
          <t>VÄSTRA GÖTALANDS LÄN</t>
        </is>
      </c>
      <c r="E302" t="inlineStr">
        <is>
          <t>MUNKEDAL</t>
        </is>
      </c>
      <c r="G302" t="n">
        <v>0.6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9307-2023</t>
        </is>
      </c>
      <c r="B303" s="1" t="n">
        <v>44980</v>
      </c>
      <c r="C303" s="1" t="n">
        <v>45186</v>
      </c>
      <c r="D303" t="inlineStr">
        <is>
          <t>VÄSTRA GÖTALANDS LÄN</t>
        </is>
      </c>
      <c r="E303" t="inlineStr">
        <is>
          <t>MUNKEDAL</t>
        </is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9743-2023</t>
        </is>
      </c>
      <c r="B304" s="1" t="n">
        <v>44984</v>
      </c>
      <c r="C304" s="1" t="n">
        <v>45186</v>
      </c>
      <c r="D304" t="inlineStr">
        <is>
          <t>VÄSTRA GÖTALANDS LÄN</t>
        </is>
      </c>
      <c r="E304" t="inlineStr">
        <is>
          <t>MUNKEDAL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9748-2023</t>
        </is>
      </c>
      <c r="B305" s="1" t="n">
        <v>44984</v>
      </c>
      <c r="C305" s="1" t="n">
        <v>45186</v>
      </c>
      <c r="D305" t="inlineStr">
        <is>
          <t>VÄSTRA GÖTALANDS LÄN</t>
        </is>
      </c>
      <c r="E305" t="inlineStr">
        <is>
          <t>MUNKEDAL</t>
        </is>
      </c>
      <c r="G305" t="n">
        <v>3.3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9746-2023</t>
        </is>
      </c>
      <c r="B306" s="1" t="n">
        <v>44984</v>
      </c>
      <c r="C306" s="1" t="n">
        <v>45186</v>
      </c>
      <c r="D306" t="inlineStr">
        <is>
          <t>VÄSTRA GÖTALANDS LÄN</t>
        </is>
      </c>
      <c r="E306" t="inlineStr">
        <is>
          <t>MUNKEDAL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9739-2023</t>
        </is>
      </c>
      <c r="B307" s="1" t="n">
        <v>44984</v>
      </c>
      <c r="C307" s="1" t="n">
        <v>45186</v>
      </c>
      <c r="D307" t="inlineStr">
        <is>
          <t>VÄSTRA GÖTALANDS LÄN</t>
        </is>
      </c>
      <c r="E307" t="inlineStr">
        <is>
          <t>MUNKEDAL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11525-2023</t>
        </is>
      </c>
      <c r="B308" s="1" t="n">
        <v>44993</v>
      </c>
      <c r="C308" s="1" t="n">
        <v>45186</v>
      </c>
      <c r="D308" t="inlineStr">
        <is>
          <t>VÄSTRA GÖTALANDS LÄN</t>
        </is>
      </c>
      <c r="E308" t="inlineStr">
        <is>
          <t>MUNKEDAL</t>
        </is>
      </c>
      <c r="G308" t="n">
        <v>3.6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13162-2023</t>
        </is>
      </c>
      <c r="B309" s="1" t="n">
        <v>45002</v>
      </c>
      <c r="C309" s="1" t="n">
        <v>45186</v>
      </c>
      <c r="D309" t="inlineStr">
        <is>
          <t>VÄSTRA GÖTALANDS LÄN</t>
        </is>
      </c>
      <c r="E309" t="inlineStr">
        <is>
          <t>MUNKEDAL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13223-2023</t>
        </is>
      </c>
      <c r="B310" s="1" t="n">
        <v>45002</v>
      </c>
      <c r="C310" s="1" t="n">
        <v>45186</v>
      </c>
      <c r="D310" t="inlineStr">
        <is>
          <t>VÄSTRA GÖTALANDS LÄN</t>
        </is>
      </c>
      <c r="E310" t="inlineStr">
        <is>
          <t>MUNKEDAL</t>
        </is>
      </c>
      <c r="F310" t="inlineStr">
        <is>
          <t>Övriga Aktiebolag</t>
        </is>
      </c>
      <c r="G310" t="n">
        <v>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13303-2023</t>
        </is>
      </c>
      <c r="B311" s="1" t="n">
        <v>45005</v>
      </c>
      <c r="C311" s="1" t="n">
        <v>45186</v>
      </c>
      <c r="D311" t="inlineStr">
        <is>
          <t>VÄSTRA GÖTALANDS LÄN</t>
        </is>
      </c>
      <c r="E311" t="inlineStr">
        <is>
          <t>MUNKEDAL</t>
        </is>
      </c>
      <c r="G311" t="n">
        <v>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14343-2023</t>
        </is>
      </c>
      <c r="B312" s="1" t="n">
        <v>45012</v>
      </c>
      <c r="C312" s="1" t="n">
        <v>45186</v>
      </c>
      <c r="D312" t="inlineStr">
        <is>
          <t>VÄSTRA GÖTALANDS LÄN</t>
        </is>
      </c>
      <c r="E312" t="inlineStr">
        <is>
          <t>MUNKEDAL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15726-2023</t>
        </is>
      </c>
      <c r="B313" s="1" t="n">
        <v>45021</v>
      </c>
      <c r="C313" s="1" t="n">
        <v>45186</v>
      </c>
      <c r="D313" t="inlineStr">
        <is>
          <t>VÄSTRA GÖTALANDS LÄN</t>
        </is>
      </c>
      <c r="E313" t="inlineStr">
        <is>
          <t>MUNKEDAL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15848-2023</t>
        </is>
      </c>
      <c r="B314" s="1" t="n">
        <v>45022</v>
      </c>
      <c r="C314" s="1" t="n">
        <v>45186</v>
      </c>
      <c r="D314" t="inlineStr">
        <is>
          <t>VÄSTRA GÖTALANDS LÄN</t>
        </is>
      </c>
      <c r="E314" t="inlineStr">
        <is>
          <t>MUNKEDAL</t>
        </is>
      </c>
      <c r="G314" t="n">
        <v>2.6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16417-2023</t>
        </is>
      </c>
      <c r="B315" s="1" t="n">
        <v>45029</v>
      </c>
      <c r="C315" s="1" t="n">
        <v>45186</v>
      </c>
      <c r="D315" t="inlineStr">
        <is>
          <t>VÄSTRA GÖTALANDS LÄN</t>
        </is>
      </c>
      <c r="E315" t="inlineStr">
        <is>
          <t>MUNKEDAL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17141-2023</t>
        </is>
      </c>
      <c r="B316" s="1" t="n">
        <v>45034</v>
      </c>
      <c r="C316" s="1" t="n">
        <v>45186</v>
      </c>
      <c r="D316" t="inlineStr">
        <is>
          <t>VÄSTRA GÖTALANDS LÄN</t>
        </is>
      </c>
      <c r="E316" t="inlineStr">
        <is>
          <t>MUNKEDAL</t>
        </is>
      </c>
      <c r="G316" t="n">
        <v>2.6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18426-2023</t>
        </is>
      </c>
      <c r="B317" s="1" t="n">
        <v>45041</v>
      </c>
      <c r="C317" s="1" t="n">
        <v>45186</v>
      </c>
      <c r="D317" t="inlineStr">
        <is>
          <t>VÄSTRA GÖTALANDS LÄN</t>
        </is>
      </c>
      <c r="E317" t="inlineStr">
        <is>
          <t>MUNKEDAL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19163-2023</t>
        </is>
      </c>
      <c r="B318" s="1" t="n">
        <v>45044</v>
      </c>
      <c r="C318" s="1" t="n">
        <v>45186</v>
      </c>
      <c r="D318" t="inlineStr">
        <is>
          <t>VÄSTRA GÖTALANDS LÄN</t>
        </is>
      </c>
      <c r="E318" t="inlineStr">
        <is>
          <t>MUNKEDAL</t>
        </is>
      </c>
      <c r="F318" t="inlineStr">
        <is>
          <t>Kyrkan</t>
        </is>
      </c>
      <c r="G318" t="n">
        <v>12.2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19039-2023</t>
        </is>
      </c>
      <c r="B319" s="1" t="n">
        <v>45047</v>
      </c>
      <c r="C319" s="1" t="n">
        <v>45186</v>
      </c>
      <c r="D319" t="inlineStr">
        <is>
          <t>VÄSTRA GÖTALANDS LÄN</t>
        </is>
      </c>
      <c r="E319" t="inlineStr">
        <is>
          <t>MUNKEDAL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19361-2023</t>
        </is>
      </c>
      <c r="B320" s="1" t="n">
        <v>45049</v>
      </c>
      <c r="C320" s="1" t="n">
        <v>45186</v>
      </c>
      <c r="D320" t="inlineStr">
        <is>
          <t>VÄSTRA GÖTALANDS LÄN</t>
        </is>
      </c>
      <c r="E320" t="inlineStr">
        <is>
          <t>MUNKEDAL</t>
        </is>
      </c>
      <c r="G320" t="n">
        <v>4.1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19399-2023</t>
        </is>
      </c>
      <c r="B321" s="1" t="n">
        <v>45049</v>
      </c>
      <c r="C321" s="1" t="n">
        <v>45186</v>
      </c>
      <c r="D321" t="inlineStr">
        <is>
          <t>VÄSTRA GÖTALANDS LÄN</t>
        </is>
      </c>
      <c r="E321" t="inlineStr">
        <is>
          <t>MUNKEDAL</t>
        </is>
      </c>
      <c r="G321" t="n">
        <v>3.9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20045-2023</t>
        </is>
      </c>
      <c r="B322" s="1" t="n">
        <v>45051</v>
      </c>
      <c r="C322" s="1" t="n">
        <v>45186</v>
      </c>
      <c r="D322" t="inlineStr">
        <is>
          <t>VÄSTRA GÖTALANDS LÄN</t>
        </is>
      </c>
      <c r="E322" t="inlineStr">
        <is>
          <t>MUNKEDAL</t>
        </is>
      </c>
      <c r="G322" t="n">
        <v>3.4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20220-2023</t>
        </is>
      </c>
      <c r="B323" s="1" t="n">
        <v>45055</v>
      </c>
      <c r="C323" s="1" t="n">
        <v>45186</v>
      </c>
      <c r="D323" t="inlineStr">
        <is>
          <t>VÄSTRA GÖTALANDS LÄN</t>
        </is>
      </c>
      <c r="E323" t="inlineStr">
        <is>
          <t>MUNKEDAL</t>
        </is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20958-2023</t>
        </is>
      </c>
      <c r="B324" s="1" t="n">
        <v>45061</v>
      </c>
      <c r="C324" s="1" t="n">
        <v>45186</v>
      </c>
      <c r="D324" t="inlineStr">
        <is>
          <t>VÄSTRA GÖTALANDS LÄN</t>
        </is>
      </c>
      <c r="E324" t="inlineStr">
        <is>
          <t>MUNKEDAL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21540-2023</t>
        </is>
      </c>
      <c r="B325" s="1" t="n">
        <v>45061</v>
      </c>
      <c r="C325" s="1" t="n">
        <v>45186</v>
      </c>
      <c r="D325" t="inlineStr">
        <is>
          <t>VÄSTRA GÖTALANDS LÄN</t>
        </is>
      </c>
      <c r="E325" t="inlineStr">
        <is>
          <t>MUNKEDAL</t>
        </is>
      </c>
      <c r="F325" t="inlineStr">
        <is>
          <t>Övriga Aktiebolag</t>
        </is>
      </c>
      <c r="G325" t="n">
        <v>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22518-2023</t>
        </is>
      </c>
      <c r="B326" s="1" t="n">
        <v>45071</v>
      </c>
      <c r="C326" s="1" t="n">
        <v>45186</v>
      </c>
      <c r="D326" t="inlineStr">
        <is>
          <t>VÄSTRA GÖTALANDS LÄN</t>
        </is>
      </c>
      <c r="E326" t="inlineStr">
        <is>
          <t>MUNKEDAL</t>
        </is>
      </c>
      <c r="F326" t="inlineStr">
        <is>
          <t>Naturvårdsverket</t>
        </is>
      </c>
      <c r="G326" t="n">
        <v>15.8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23610-2023</t>
        </is>
      </c>
      <c r="B327" s="1" t="n">
        <v>45072</v>
      </c>
      <c r="C327" s="1" t="n">
        <v>45186</v>
      </c>
      <c r="D327" t="inlineStr">
        <is>
          <t>VÄSTRA GÖTALANDS LÄN</t>
        </is>
      </c>
      <c r="E327" t="inlineStr">
        <is>
          <t>MUNKEDAL</t>
        </is>
      </c>
      <c r="F327" t="inlineStr">
        <is>
          <t>Kommuner</t>
        </is>
      </c>
      <c r="G327" t="n">
        <v>3.2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23598-2023</t>
        </is>
      </c>
      <c r="B328" s="1" t="n">
        <v>45072</v>
      </c>
      <c r="C328" s="1" t="n">
        <v>45186</v>
      </c>
      <c r="D328" t="inlineStr">
        <is>
          <t>VÄSTRA GÖTALANDS LÄN</t>
        </is>
      </c>
      <c r="E328" t="inlineStr">
        <is>
          <t>MUNKEDAL</t>
        </is>
      </c>
      <c r="F328" t="inlineStr">
        <is>
          <t>Kommuner</t>
        </is>
      </c>
      <c r="G328" t="n">
        <v>2.8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23605-2023</t>
        </is>
      </c>
      <c r="B329" s="1" t="n">
        <v>45072</v>
      </c>
      <c r="C329" s="1" t="n">
        <v>45186</v>
      </c>
      <c r="D329" t="inlineStr">
        <is>
          <t>VÄSTRA GÖTALANDS LÄN</t>
        </is>
      </c>
      <c r="E329" t="inlineStr">
        <is>
          <t>MUNKEDAL</t>
        </is>
      </c>
      <c r="F329" t="inlineStr">
        <is>
          <t>Kommuner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24150-2023</t>
        </is>
      </c>
      <c r="B330" s="1" t="n">
        <v>45076</v>
      </c>
      <c r="C330" s="1" t="n">
        <v>45186</v>
      </c>
      <c r="D330" t="inlineStr">
        <is>
          <t>VÄSTRA GÖTALANDS LÄN</t>
        </is>
      </c>
      <c r="E330" t="inlineStr">
        <is>
          <t>MUNKEDAL</t>
        </is>
      </c>
      <c r="G330" t="n">
        <v>3.1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23397-2023</t>
        </is>
      </c>
      <c r="B331" s="1" t="n">
        <v>45076</v>
      </c>
      <c r="C331" s="1" t="n">
        <v>45186</v>
      </c>
      <c r="D331" t="inlineStr">
        <is>
          <t>VÄSTRA GÖTALANDS LÄN</t>
        </is>
      </c>
      <c r="E331" t="inlineStr">
        <is>
          <t>MUNKEDAL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24185-2023</t>
        </is>
      </c>
      <c r="B332" s="1" t="n">
        <v>45076</v>
      </c>
      <c r="C332" s="1" t="n">
        <v>45186</v>
      </c>
      <c r="D332" t="inlineStr">
        <is>
          <t>VÄSTRA GÖTALANDS LÄN</t>
        </is>
      </c>
      <c r="E332" t="inlineStr">
        <is>
          <t>MUNKEDAL</t>
        </is>
      </c>
      <c r="G332" t="n">
        <v>2.7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24812-2023</t>
        </is>
      </c>
      <c r="B333" s="1" t="n">
        <v>45084</v>
      </c>
      <c r="C333" s="1" t="n">
        <v>45186</v>
      </c>
      <c r="D333" t="inlineStr">
        <is>
          <t>VÄSTRA GÖTALANDS LÄN</t>
        </is>
      </c>
      <c r="E333" t="inlineStr">
        <is>
          <t>MUNKEDAL</t>
        </is>
      </c>
      <c r="G333" t="n">
        <v>2.4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27850-2023</t>
        </is>
      </c>
      <c r="B334" s="1" t="n">
        <v>45093</v>
      </c>
      <c r="C334" s="1" t="n">
        <v>45186</v>
      </c>
      <c r="D334" t="inlineStr">
        <is>
          <t>VÄSTRA GÖTALANDS LÄN</t>
        </is>
      </c>
      <c r="E334" t="inlineStr">
        <is>
          <t>MUNKEDAL</t>
        </is>
      </c>
      <c r="F334" t="inlineStr">
        <is>
          <t>Kyrkan</t>
        </is>
      </c>
      <c r="G334" t="n">
        <v>7.1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27644-2023</t>
        </is>
      </c>
      <c r="B335" s="1" t="n">
        <v>45097</v>
      </c>
      <c r="C335" s="1" t="n">
        <v>45186</v>
      </c>
      <c r="D335" t="inlineStr">
        <is>
          <t>VÄSTRA GÖTALANDS LÄN</t>
        </is>
      </c>
      <c r="E335" t="inlineStr">
        <is>
          <t>MUNKEDAL</t>
        </is>
      </c>
      <c r="G335" t="n">
        <v>2.9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29415-2023</t>
        </is>
      </c>
      <c r="B336" s="1" t="n">
        <v>45106</v>
      </c>
      <c r="C336" s="1" t="n">
        <v>45186</v>
      </c>
      <c r="D336" t="inlineStr">
        <is>
          <t>VÄSTRA GÖTALANDS LÄN</t>
        </is>
      </c>
      <c r="E336" t="inlineStr">
        <is>
          <t>MUNKEDAL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32300-2023</t>
        </is>
      </c>
      <c r="B337" s="1" t="n">
        <v>45120</v>
      </c>
      <c r="C337" s="1" t="n">
        <v>45186</v>
      </c>
      <c r="D337" t="inlineStr">
        <is>
          <t>VÄSTRA GÖTALANDS LÄN</t>
        </is>
      </c>
      <c r="E337" t="inlineStr">
        <is>
          <t>MUNKEDAL</t>
        </is>
      </c>
      <c r="G337" t="n">
        <v>2.3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33196-2023</t>
        </is>
      </c>
      <c r="B338" s="1" t="n">
        <v>45127</v>
      </c>
      <c r="C338" s="1" t="n">
        <v>45186</v>
      </c>
      <c r="D338" t="inlineStr">
        <is>
          <t>VÄSTRA GÖTALANDS LÄN</t>
        </is>
      </c>
      <c r="E338" t="inlineStr">
        <is>
          <t>MUNKEDAL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33194-2023</t>
        </is>
      </c>
      <c r="B339" s="1" t="n">
        <v>45127</v>
      </c>
      <c r="C339" s="1" t="n">
        <v>45186</v>
      </c>
      <c r="D339" t="inlineStr">
        <is>
          <t>VÄSTRA GÖTALANDS LÄN</t>
        </is>
      </c>
      <c r="E339" t="inlineStr">
        <is>
          <t>MUNKEDAL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33192-2023</t>
        </is>
      </c>
      <c r="B340" s="1" t="n">
        <v>45127</v>
      </c>
      <c r="C340" s="1" t="n">
        <v>45186</v>
      </c>
      <c r="D340" t="inlineStr">
        <is>
          <t>VÄSTRA GÖTALANDS LÄN</t>
        </is>
      </c>
      <c r="E340" t="inlineStr">
        <is>
          <t>MUNKEDAL</t>
        </is>
      </c>
      <c r="G340" t="n">
        <v>7.8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33212-2023</t>
        </is>
      </c>
      <c r="B341" s="1" t="n">
        <v>45127</v>
      </c>
      <c r="C341" s="1" t="n">
        <v>45186</v>
      </c>
      <c r="D341" t="inlineStr">
        <is>
          <t>VÄSTRA GÖTALANDS LÄN</t>
        </is>
      </c>
      <c r="E341" t="inlineStr">
        <is>
          <t>MUNKEDAL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33195-2023</t>
        </is>
      </c>
      <c r="B342" s="1" t="n">
        <v>45127</v>
      </c>
      <c r="C342" s="1" t="n">
        <v>45186</v>
      </c>
      <c r="D342" t="inlineStr">
        <is>
          <t>VÄSTRA GÖTALANDS LÄN</t>
        </is>
      </c>
      <c r="E342" t="inlineStr">
        <is>
          <t>MUNKEDAL</t>
        </is>
      </c>
      <c r="G342" t="n">
        <v>1.7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35645-2023</t>
        </is>
      </c>
      <c r="B343" s="1" t="n">
        <v>45147</v>
      </c>
      <c r="C343" s="1" t="n">
        <v>45186</v>
      </c>
      <c r="D343" t="inlineStr">
        <is>
          <t>VÄSTRA GÖTALANDS LÄN</t>
        </is>
      </c>
      <c r="E343" t="inlineStr">
        <is>
          <t>MUNKEDAL</t>
        </is>
      </c>
      <c r="G343" t="n">
        <v>2.3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35647-2023</t>
        </is>
      </c>
      <c r="B344" s="1" t="n">
        <v>45147</v>
      </c>
      <c r="C344" s="1" t="n">
        <v>45186</v>
      </c>
      <c r="D344" t="inlineStr">
        <is>
          <t>VÄSTRA GÖTALANDS LÄN</t>
        </is>
      </c>
      <c r="E344" t="inlineStr">
        <is>
          <t>MUNKEDAL</t>
        </is>
      </c>
      <c r="G344" t="n">
        <v>4.4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35814-2023</t>
        </is>
      </c>
      <c r="B345" s="1" t="n">
        <v>45148</v>
      </c>
      <c r="C345" s="1" t="n">
        <v>45186</v>
      </c>
      <c r="D345" t="inlineStr">
        <is>
          <t>VÄSTRA GÖTALANDS LÄN</t>
        </is>
      </c>
      <c r="E345" t="inlineStr">
        <is>
          <t>MUNKEDAL</t>
        </is>
      </c>
      <c r="G345" t="n">
        <v>4.3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36173-2023</t>
        </is>
      </c>
      <c r="B346" s="1" t="n">
        <v>45149</v>
      </c>
      <c r="C346" s="1" t="n">
        <v>45186</v>
      </c>
      <c r="D346" t="inlineStr">
        <is>
          <t>VÄSTRA GÖTALANDS LÄN</t>
        </is>
      </c>
      <c r="E346" t="inlineStr">
        <is>
          <t>MUNKEDAL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36912-2023</t>
        </is>
      </c>
      <c r="B347" s="1" t="n">
        <v>45153</v>
      </c>
      <c r="C347" s="1" t="n">
        <v>45186</v>
      </c>
      <c r="D347" t="inlineStr">
        <is>
          <t>VÄSTRA GÖTALANDS LÄN</t>
        </is>
      </c>
      <c r="E347" t="inlineStr">
        <is>
          <t>MUNKEDAL</t>
        </is>
      </c>
      <c r="F347" t="inlineStr">
        <is>
          <t>Övriga Aktiebolag</t>
        </is>
      </c>
      <c r="G347" t="n">
        <v>2.7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36906-2023</t>
        </is>
      </c>
      <c r="B348" s="1" t="n">
        <v>45153</v>
      </c>
      <c r="C348" s="1" t="n">
        <v>45186</v>
      </c>
      <c r="D348" t="inlineStr">
        <is>
          <t>VÄSTRA GÖTALANDS LÄN</t>
        </is>
      </c>
      <c r="E348" t="inlineStr">
        <is>
          <t>MUNKEDAL</t>
        </is>
      </c>
      <c r="F348" t="inlineStr">
        <is>
          <t>Övriga Aktiebolag</t>
        </is>
      </c>
      <c r="G348" t="n">
        <v>2.3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37414-2023</t>
        </is>
      </c>
      <c r="B349" s="1" t="n">
        <v>45155</v>
      </c>
      <c r="C349" s="1" t="n">
        <v>45186</v>
      </c>
      <c r="D349" t="inlineStr">
        <is>
          <t>VÄSTRA GÖTALANDS LÄN</t>
        </is>
      </c>
      <c r="E349" t="inlineStr">
        <is>
          <t>MUNKEDAL</t>
        </is>
      </c>
      <c r="F349" t="inlineStr">
        <is>
          <t>Övriga Aktiebolag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37419-2023</t>
        </is>
      </c>
      <c r="B350" s="1" t="n">
        <v>45155</v>
      </c>
      <c r="C350" s="1" t="n">
        <v>45186</v>
      </c>
      <c r="D350" t="inlineStr">
        <is>
          <t>VÄSTRA GÖTALANDS LÄN</t>
        </is>
      </c>
      <c r="E350" t="inlineStr">
        <is>
          <t>MUNKEDAL</t>
        </is>
      </c>
      <c r="F350" t="inlineStr">
        <is>
          <t>Övriga Aktiebolag</t>
        </is>
      </c>
      <c r="G350" t="n">
        <v>1.9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>
      <c r="A351" t="inlineStr">
        <is>
          <t>A 38071-2023</t>
        </is>
      </c>
      <c r="B351" s="1" t="n">
        <v>45159</v>
      </c>
      <c r="C351" s="1" t="n">
        <v>45186</v>
      </c>
      <c r="D351" t="inlineStr">
        <is>
          <t>VÄSTRA GÖTALANDS LÄN</t>
        </is>
      </c>
      <c r="E351" t="inlineStr">
        <is>
          <t>MUNKEDAL</t>
        </is>
      </c>
      <c r="F351" t="inlineStr">
        <is>
          <t>Övriga Aktiebolag</t>
        </is>
      </c>
      <c r="G351" t="n">
        <v>6.3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2023-09-17T06:45:09Z</dcterms:created>
  <dcterms:modified xmlns:dcterms="http://purl.org/dc/terms/" xmlns:xsi="http://www.w3.org/2001/XMLSchema-instance" xsi:type="dcterms:W3CDTF">2023-09-17T06:45:09Z</dcterms:modified>
</cp:coreProperties>
</file>