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45202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63049-2019.xlsx", "A 63049-2019")</f>
        <v/>
      </c>
      <c r="T2">
        <f>HYPERLINK("https://klasma.github.io/Logging_NORBERG/kartor/A 63049-2019.png", "A 63049-2019")</f>
        <v/>
      </c>
      <c r="U2">
        <f>HYPERLINK("https://klasma.github.io/Logging_NORBERG/knärot/A 63049-2019.png", "A 63049-2019")</f>
        <v/>
      </c>
      <c r="V2">
        <f>HYPERLINK("https://klasma.github.io/Logging_NORBERG/klagomål/A 63049-2019.docx", "A 63049-2019")</f>
        <v/>
      </c>
      <c r="W2">
        <f>HYPERLINK("https://klasma.github.io/Logging_NORBERG/klagomålsmail/A 63049-2019.docx", "A 63049-2019")</f>
        <v/>
      </c>
      <c r="X2">
        <f>HYPERLINK("https://klasma.github.io/Logging_NORBERG/tillsyn/A 63049-2019.docx", "A 63049-2019")</f>
        <v/>
      </c>
      <c r="Y2">
        <f>HYPERLINK("https://klasma.github.io/Logging_NORBERG/tillsynsmail/A 63049-2019.docx", "A 63049-2019")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45202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49409-2018.xlsx", "A 49409-2018")</f>
        <v/>
      </c>
      <c r="T3">
        <f>HYPERLINK("https://klasma.github.io/Logging_NORBERG/kartor/A 49409-2018.png", "A 49409-2018")</f>
        <v/>
      </c>
      <c r="U3">
        <f>HYPERLINK("https://klasma.github.io/Logging_NORBERG/knärot/A 49409-2018.png", "A 49409-2018")</f>
        <v/>
      </c>
      <c r="V3">
        <f>HYPERLINK("https://klasma.github.io/Logging_NORBERG/klagomål/A 49409-2018.docx", "A 49409-2018")</f>
        <v/>
      </c>
      <c r="W3">
        <f>HYPERLINK("https://klasma.github.io/Logging_NORBERG/klagomålsmail/A 49409-2018.docx", "A 49409-2018")</f>
        <v/>
      </c>
      <c r="X3">
        <f>HYPERLINK("https://klasma.github.io/Logging_NORBERG/tillsyn/A 49409-2018.docx", "A 49409-2018")</f>
        <v/>
      </c>
      <c r="Y3">
        <f>HYPERLINK("https://klasma.github.io/Logging_NORBERG/tillsynsmail/A 49409-2018.docx", "A 49409-2018")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45202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10782-2020.xlsx", "A 10782-2020")</f>
        <v/>
      </c>
      <c r="T4">
        <f>HYPERLINK("https://klasma.github.io/Logging_NORBERG/kartor/A 10782-2020.png", "A 10782-2020")</f>
        <v/>
      </c>
      <c r="U4">
        <f>HYPERLINK("https://klasma.github.io/Logging_NORBERG/knärot/A 10782-2020.png", "A 10782-2020")</f>
        <v/>
      </c>
      <c r="V4">
        <f>HYPERLINK("https://klasma.github.io/Logging_NORBERG/klagomål/A 10782-2020.docx", "A 10782-2020")</f>
        <v/>
      </c>
      <c r="W4">
        <f>HYPERLINK("https://klasma.github.io/Logging_NORBERG/klagomålsmail/A 10782-2020.docx", "A 10782-2020")</f>
        <v/>
      </c>
      <c r="X4">
        <f>HYPERLINK("https://klasma.github.io/Logging_NORBERG/tillsyn/A 10782-2020.docx", "A 10782-2020")</f>
        <v/>
      </c>
      <c r="Y4">
        <f>HYPERLINK("https://klasma.github.io/Logging_NORBERG/tillsynsmail/A 10782-2020.docx", "A 10782-2020")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45202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43624-2018.xlsx", "A 43624-2018")</f>
        <v/>
      </c>
      <c r="T5">
        <f>HYPERLINK("https://klasma.github.io/Logging_NORBERG/kartor/A 43624-2018.png", "A 43624-2018")</f>
        <v/>
      </c>
      <c r="V5">
        <f>HYPERLINK("https://klasma.github.io/Logging_NORBERG/klagomål/A 43624-2018.docx", "A 43624-2018")</f>
        <v/>
      </c>
      <c r="W5">
        <f>HYPERLINK("https://klasma.github.io/Logging_NORBERG/klagomålsmail/A 43624-2018.docx", "A 43624-2018")</f>
        <v/>
      </c>
      <c r="X5">
        <f>HYPERLINK("https://klasma.github.io/Logging_NORBERG/tillsyn/A 43624-2018.docx", "A 43624-2018")</f>
        <v/>
      </c>
      <c r="Y5">
        <f>HYPERLINK("https://klasma.github.io/Logging_NORBERG/tillsynsmail/A 43624-2018.docx", "A 43624-2018")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45202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7193-2020.xlsx", "A 7193-2020")</f>
        <v/>
      </c>
      <c r="T6">
        <f>HYPERLINK("https://klasma.github.io/Logging_NORBERG/kartor/A 7193-2020.png", "A 7193-2020")</f>
        <v/>
      </c>
      <c r="U6">
        <f>HYPERLINK("https://klasma.github.io/Logging_NORBERG/knärot/A 7193-2020.png", "A 7193-2020")</f>
        <v/>
      </c>
      <c r="V6">
        <f>HYPERLINK("https://klasma.github.io/Logging_NORBERG/klagomål/A 7193-2020.docx", "A 7193-2020")</f>
        <v/>
      </c>
      <c r="W6">
        <f>HYPERLINK("https://klasma.github.io/Logging_NORBERG/klagomålsmail/A 7193-2020.docx", "A 7193-2020")</f>
        <v/>
      </c>
      <c r="X6">
        <f>HYPERLINK("https://klasma.github.io/Logging_NORBERG/tillsyn/A 7193-2020.docx", "A 7193-2020")</f>
        <v/>
      </c>
      <c r="Y6">
        <f>HYPERLINK("https://klasma.github.io/Logging_NORBERG/tillsynsmail/A 7193-2020.docx", "A 7193-2020")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45202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14622-2023.xlsx", "A 14622-2023")</f>
        <v/>
      </c>
      <c r="T7">
        <f>HYPERLINK("https://klasma.github.io/Logging_NORBERG/kartor/A 14622-2023.png", "A 14622-2023")</f>
        <v/>
      </c>
      <c r="V7">
        <f>HYPERLINK("https://klasma.github.io/Logging_NORBERG/klagomål/A 14622-2023.docx", "A 14622-2023")</f>
        <v/>
      </c>
      <c r="W7">
        <f>HYPERLINK("https://klasma.github.io/Logging_NORBERG/klagomålsmail/A 14622-2023.docx", "A 14622-2023")</f>
        <v/>
      </c>
      <c r="X7">
        <f>HYPERLINK("https://klasma.github.io/Logging_NORBERG/tillsyn/A 14622-2023.docx", "A 14622-2023")</f>
        <v/>
      </c>
      <c r="Y7">
        <f>HYPERLINK("https://klasma.github.io/Logging_NORBERG/tillsynsmail/A 14622-2023.docx", "A 14622-2023")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45202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38061-2018.xlsx", "A 38061-2018")</f>
        <v/>
      </c>
      <c r="T8">
        <f>HYPERLINK("https://klasma.github.io/Logging_NORBERG/kartor/A 38061-2018.png", "A 38061-2018")</f>
        <v/>
      </c>
      <c r="U8">
        <f>HYPERLINK("https://klasma.github.io/Logging_NORBERG/knärot/A 38061-2018.png", "A 38061-2018")</f>
        <v/>
      </c>
      <c r="V8">
        <f>HYPERLINK("https://klasma.github.io/Logging_NORBERG/klagomål/A 38061-2018.docx", "A 38061-2018")</f>
        <v/>
      </c>
      <c r="W8">
        <f>HYPERLINK("https://klasma.github.io/Logging_NORBERG/klagomålsmail/A 38061-2018.docx", "A 38061-2018")</f>
        <v/>
      </c>
      <c r="X8">
        <f>HYPERLINK("https://klasma.github.io/Logging_NORBERG/tillsyn/A 38061-2018.docx", "A 38061-2018")</f>
        <v/>
      </c>
      <c r="Y8">
        <f>HYPERLINK("https://klasma.github.io/Logging_NORBERG/tillsynsmail/A 38061-2018.docx", "A 38061-2018")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45202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17053-2023.xlsx", "A 17053-2023")</f>
        <v/>
      </c>
      <c r="T9">
        <f>HYPERLINK("https://klasma.github.io/Logging_NORBERG/kartor/A 17053-2023.png", "A 17053-2023")</f>
        <v/>
      </c>
      <c r="V9">
        <f>HYPERLINK("https://klasma.github.io/Logging_NORBERG/klagomål/A 17053-2023.docx", "A 17053-2023")</f>
        <v/>
      </c>
      <c r="W9">
        <f>HYPERLINK("https://klasma.github.io/Logging_NORBERG/klagomålsmail/A 17053-2023.docx", "A 17053-2023")</f>
        <v/>
      </c>
      <c r="X9">
        <f>HYPERLINK("https://klasma.github.io/Logging_NORBERG/tillsyn/A 17053-2023.docx", "A 17053-2023")</f>
        <v/>
      </c>
      <c r="Y9">
        <f>HYPERLINK("https://klasma.github.io/Logging_NORBERG/tillsynsmail/A 17053-2023.docx", "A 17053-2023")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45202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72196-2018.xlsx", "A 72196-2018")</f>
        <v/>
      </c>
      <c r="T10">
        <f>HYPERLINK("https://klasma.github.io/Logging_NORBERG/kartor/A 72196-2018.png", "A 72196-2018")</f>
        <v/>
      </c>
      <c r="V10">
        <f>HYPERLINK("https://klasma.github.io/Logging_NORBERG/klagomål/A 72196-2018.docx", "A 72196-2018")</f>
        <v/>
      </c>
      <c r="W10">
        <f>HYPERLINK("https://klasma.github.io/Logging_NORBERG/klagomålsmail/A 72196-2018.docx", "A 72196-2018")</f>
        <v/>
      </c>
      <c r="X10">
        <f>HYPERLINK("https://klasma.github.io/Logging_NORBERG/tillsyn/A 72196-2018.docx", "A 72196-2018")</f>
        <v/>
      </c>
      <c r="Y10">
        <f>HYPERLINK("https://klasma.github.io/Logging_NORBERG/tillsynsmail/A 72196-2018.docx", "A 72196-2018")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45202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66086-2019.xlsx", "A 66086-2019")</f>
        <v/>
      </c>
      <c r="T11">
        <f>HYPERLINK("https://klasma.github.io/Logging_NORBERG/kartor/A 66086-2019.png", "A 66086-2019")</f>
        <v/>
      </c>
      <c r="U11">
        <f>HYPERLINK("https://klasma.github.io/Logging_NORBERG/knärot/A 66086-2019.png", "A 66086-2019")</f>
        <v/>
      </c>
      <c r="V11">
        <f>HYPERLINK("https://klasma.github.io/Logging_NORBERG/klagomål/A 66086-2019.docx", "A 66086-2019")</f>
        <v/>
      </c>
      <c r="W11">
        <f>HYPERLINK("https://klasma.github.io/Logging_NORBERG/klagomålsmail/A 66086-2019.docx", "A 66086-2019")</f>
        <v/>
      </c>
      <c r="X11">
        <f>HYPERLINK("https://klasma.github.io/Logging_NORBERG/tillsyn/A 66086-2019.docx", "A 66086-2019")</f>
        <v/>
      </c>
      <c r="Y11">
        <f>HYPERLINK("https://klasma.github.io/Logging_NORBERG/tillsynsmail/A 66086-2019.docx", "A 66086-2019")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45202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2313-2021.xlsx", "A 2313-2021")</f>
        <v/>
      </c>
      <c r="T12">
        <f>HYPERLINK("https://klasma.github.io/Logging_NORBERG/kartor/A 2313-2021.png", "A 2313-2021")</f>
        <v/>
      </c>
      <c r="V12">
        <f>HYPERLINK("https://klasma.github.io/Logging_NORBERG/klagomål/A 2313-2021.docx", "A 2313-2021")</f>
        <v/>
      </c>
      <c r="W12">
        <f>HYPERLINK("https://klasma.github.io/Logging_NORBERG/klagomålsmail/A 2313-2021.docx", "A 2313-2021")</f>
        <v/>
      </c>
      <c r="X12">
        <f>HYPERLINK("https://klasma.github.io/Logging_NORBERG/tillsyn/A 2313-2021.docx", "A 2313-2021")</f>
        <v/>
      </c>
      <c r="Y12">
        <f>HYPERLINK("https://klasma.github.io/Logging_NORBERG/tillsynsmail/A 2313-2021.docx", "A 2313-2021")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45202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25843-2021.xlsx", "A 25843-2021")</f>
        <v/>
      </c>
      <c r="T13">
        <f>HYPERLINK("https://klasma.github.io/Logging_NORBERG/kartor/A 25843-2021.png", "A 25843-2021")</f>
        <v/>
      </c>
      <c r="U13">
        <f>HYPERLINK("https://klasma.github.io/Logging_NORBERG/knärot/A 25843-2021.png", "A 25843-2021")</f>
        <v/>
      </c>
      <c r="V13">
        <f>HYPERLINK("https://klasma.github.io/Logging_NORBERG/klagomål/A 25843-2021.docx", "A 25843-2021")</f>
        <v/>
      </c>
      <c r="W13">
        <f>HYPERLINK("https://klasma.github.io/Logging_NORBERG/klagomålsmail/A 25843-2021.docx", "A 25843-2021")</f>
        <v/>
      </c>
      <c r="X13">
        <f>HYPERLINK("https://klasma.github.io/Logging_NORBERG/tillsyn/A 25843-2021.docx", "A 25843-2021")</f>
        <v/>
      </c>
      <c r="Y13">
        <f>HYPERLINK("https://klasma.github.io/Logging_NORBERG/tillsynsmail/A 25843-2021.docx", "A 25843-2021")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45202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17082-2023.xlsx", "A 17082-2023")</f>
        <v/>
      </c>
      <c r="T14">
        <f>HYPERLINK("https://klasma.github.io/Logging_NORBERG/kartor/A 17082-2023.png", "A 17082-2023")</f>
        <v/>
      </c>
      <c r="U14">
        <f>HYPERLINK("https://klasma.github.io/Logging_NORBERG/knärot/A 17082-2023.png", "A 17082-2023")</f>
        <v/>
      </c>
      <c r="V14">
        <f>HYPERLINK("https://klasma.github.io/Logging_NORBERG/klagomål/A 17082-2023.docx", "A 17082-2023")</f>
        <v/>
      </c>
      <c r="W14">
        <f>HYPERLINK("https://klasma.github.io/Logging_NORBERG/klagomålsmail/A 17082-2023.docx", "A 17082-2023")</f>
        <v/>
      </c>
      <c r="X14">
        <f>HYPERLINK("https://klasma.github.io/Logging_NORBERG/tillsyn/A 17082-2023.docx", "A 17082-2023")</f>
        <v/>
      </c>
      <c r="Y14">
        <f>HYPERLINK("https://klasma.github.io/Logging_NORBERG/tillsynsmail/A 17082-2023.docx", "A 17082-2023")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45202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32563-2023.xlsx", "A 32563-2023")</f>
        <v/>
      </c>
      <c r="T15">
        <f>HYPERLINK("https://klasma.github.io/Logging_NORBERG/kartor/A 32563-2023.png", "A 32563-2023")</f>
        <v/>
      </c>
      <c r="U15">
        <f>HYPERLINK("https://klasma.github.io/Logging_NORBERG/knärot/A 32563-2023.png", "A 32563-2023")</f>
        <v/>
      </c>
      <c r="V15">
        <f>HYPERLINK("https://klasma.github.io/Logging_NORBERG/klagomål/A 32563-2023.docx", "A 32563-2023")</f>
        <v/>
      </c>
      <c r="W15">
        <f>HYPERLINK("https://klasma.github.io/Logging_NORBERG/klagomålsmail/A 32563-2023.docx", "A 32563-2023")</f>
        <v/>
      </c>
      <c r="X15">
        <f>HYPERLINK("https://klasma.github.io/Logging_NORBERG/tillsyn/A 32563-2023.docx", "A 32563-2023")</f>
        <v/>
      </c>
      <c r="Y15">
        <f>HYPERLINK("https://klasma.github.io/Logging_NORBERG/tillsynsmail/A 32563-2023.docx", "A 32563-2023")</f>
        <v/>
      </c>
    </row>
    <row r="16" ht="15" customHeight="1">
      <c r="A16" t="inlineStr">
        <is>
          <t>A 46028-2023</t>
        </is>
      </c>
      <c r="B16" s="1" t="n">
        <v>45196</v>
      </c>
      <c r="C16" s="1" t="n">
        <v>45202</v>
      </c>
      <c r="D16" t="inlineStr">
        <is>
          <t>VÄSTMANLANDS LÄN</t>
        </is>
      </c>
      <c r="E16" t="inlineStr">
        <is>
          <t>NORBERG</t>
        </is>
      </c>
      <c r="F16" t="inlineStr">
        <is>
          <t>Bergvik skog väst AB</t>
        </is>
      </c>
      <c r="G16" t="n">
        <v>7.5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Norrlandsspindling
Dofttaggsvamp</t>
        </is>
      </c>
      <c r="S16">
        <f>HYPERLINK("https://klasma.github.io/Logging_NORBERG/artfynd/A 46028-2023.xlsx", "A 46028-2023")</f>
        <v/>
      </c>
      <c r="T16">
        <f>HYPERLINK("https://klasma.github.io/Logging_NORBERG/kartor/A 46028-2023.png", "A 46028-2023")</f>
        <v/>
      </c>
      <c r="V16">
        <f>HYPERLINK("https://klasma.github.io/Logging_NORBERG/klagomål/A 46028-2023.docx", "A 46028-2023")</f>
        <v/>
      </c>
      <c r="W16">
        <f>HYPERLINK("https://klasma.github.io/Logging_NORBERG/klagomålsmail/A 46028-2023.docx", "A 46028-2023")</f>
        <v/>
      </c>
      <c r="X16">
        <f>HYPERLINK("https://klasma.github.io/Logging_NORBERG/tillsyn/A 46028-2023.docx", "A 46028-2023")</f>
        <v/>
      </c>
      <c r="Y16">
        <f>HYPERLINK("https://klasma.github.io/Logging_NORBERG/tillsynsmail/A 46028-2023.docx", "A 46028-2023")</f>
        <v/>
      </c>
    </row>
    <row r="17" ht="15" customHeight="1">
      <c r="A17" t="inlineStr">
        <is>
          <t>A 25391-2021</t>
        </is>
      </c>
      <c r="B17" s="1" t="n">
        <v>44342</v>
      </c>
      <c r="C17" s="1" t="n">
        <v>45202</v>
      </c>
      <c r="D17" t="inlineStr">
        <is>
          <t>VÄSTMANLANDS LÄN</t>
        </is>
      </c>
      <c r="E17" t="inlineStr">
        <is>
          <t>NORBERG</t>
        </is>
      </c>
      <c r="G17" t="n">
        <v>4.2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Vedticka</t>
        </is>
      </c>
      <c r="S17">
        <f>HYPERLINK("https://klasma.github.io/Logging_NORBERG/artfynd/A 25391-2021.xlsx", "A 25391-2021")</f>
        <v/>
      </c>
      <c r="T17">
        <f>HYPERLINK("https://klasma.github.io/Logging_NORBERG/kartor/A 25391-2021.png", "A 25391-2021")</f>
        <v/>
      </c>
      <c r="V17">
        <f>HYPERLINK("https://klasma.github.io/Logging_NORBERG/klagomål/A 25391-2021.docx", "A 25391-2021")</f>
        <v/>
      </c>
      <c r="W17">
        <f>HYPERLINK("https://klasma.github.io/Logging_NORBERG/klagomålsmail/A 25391-2021.docx", "A 25391-2021")</f>
        <v/>
      </c>
      <c r="X17">
        <f>HYPERLINK("https://klasma.github.io/Logging_NORBERG/tillsyn/A 25391-2021.docx", "A 25391-2021")</f>
        <v/>
      </c>
      <c r="Y17">
        <f>HYPERLINK("https://klasma.github.io/Logging_NORBERG/tillsynsmail/A 25391-2021.docx", "A 25391-2021")</f>
        <v/>
      </c>
    </row>
    <row r="18" ht="15" customHeight="1">
      <c r="A18" t="inlineStr">
        <is>
          <t>A 56825-2021</t>
        </is>
      </c>
      <c r="B18" s="1" t="n">
        <v>44480</v>
      </c>
      <c r="C18" s="1" t="n">
        <v>45202</v>
      </c>
      <c r="D18" t="inlineStr">
        <is>
          <t>VÄSTMANLANDS LÄN</t>
        </is>
      </c>
      <c r="E18" t="inlineStr">
        <is>
          <t>NORBERG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HYPERLINK("https://klasma.github.io/Logging_NORBERG/artfynd/A 56825-2021.xlsx", "A 56825-2021")</f>
        <v/>
      </c>
      <c r="T18">
        <f>HYPERLINK("https://klasma.github.io/Logging_NORBERG/kartor/A 56825-2021.png", "A 56825-2021")</f>
        <v/>
      </c>
      <c r="V18">
        <f>HYPERLINK("https://klasma.github.io/Logging_NORBERG/klagomål/A 56825-2021.docx", "A 56825-2021")</f>
        <v/>
      </c>
      <c r="W18">
        <f>HYPERLINK("https://klasma.github.io/Logging_NORBERG/klagomålsmail/A 56825-2021.docx", "A 56825-2021")</f>
        <v/>
      </c>
      <c r="X18">
        <f>HYPERLINK("https://klasma.github.io/Logging_NORBERG/tillsyn/A 56825-2021.docx", "A 56825-2021")</f>
        <v/>
      </c>
      <c r="Y18">
        <f>HYPERLINK("https://klasma.github.io/Logging_NORBERG/tillsynsmail/A 56825-2021.docx", "A 56825-2021")</f>
        <v/>
      </c>
    </row>
    <row r="19" ht="15" customHeight="1">
      <c r="A19" t="inlineStr">
        <is>
          <t>A 41745-2022</t>
        </is>
      </c>
      <c r="B19" s="1" t="n">
        <v>44827</v>
      </c>
      <c r="C19" s="1" t="n">
        <v>45202</v>
      </c>
      <c r="D19" t="inlineStr">
        <is>
          <t>VÄSTMANLANDS LÄN</t>
        </is>
      </c>
      <c r="E19" t="inlineStr">
        <is>
          <t>NORBERG</t>
        </is>
      </c>
      <c r="G19" t="n">
        <v>12.7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Järpe</t>
        </is>
      </c>
      <c r="S19">
        <f>HYPERLINK("https://klasma.github.io/Logging_NORBERG/artfynd/A 41745-2022.xlsx", "A 41745-2022")</f>
        <v/>
      </c>
      <c r="T19">
        <f>HYPERLINK("https://klasma.github.io/Logging_NORBERG/kartor/A 41745-2022.png", "A 41745-2022")</f>
        <v/>
      </c>
      <c r="V19">
        <f>HYPERLINK("https://klasma.github.io/Logging_NORBERG/klagomål/A 41745-2022.docx", "A 41745-2022")</f>
        <v/>
      </c>
      <c r="W19">
        <f>HYPERLINK("https://klasma.github.io/Logging_NORBERG/klagomålsmail/A 41745-2022.docx", "A 41745-2022")</f>
        <v/>
      </c>
      <c r="X19">
        <f>HYPERLINK("https://klasma.github.io/Logging_NORBERG/tillsyn/A 41745-2022.docx", "A 41745-2022")</f>
        <v/>
      </c>
      <c r="Y19">
        <f>HYPERLINK("https://klasma.github.io/Logging_NORBERG/tillsynsmail/A 41745-2022.docx", "A 41745-2022")</f>
        <v/>
      </c>
    </row>
    <row r="20" ht="15" customHeight="1">
      <c r="A20" t="inlineStr">
        <is>
          <t>A 52304-2022</t>
        </is>
      </c>
      <c r="B20" s="1" t="n">
        <v>44869</v>
      </c>
      <c r="C20" s="1" t="n">
        <v>45202</v>
      </c>
      <c r="D20" t="inlineStr">
        <is>
          <t>VÄSTMANLANDS LÄN</t>
        </is>
      </c>
      <c r="E20" t="inlineStr">
        <is>
          <t>NORBERG</t>
        </is>
      </c>
      <c r="G20" t="n">
        <v>14.5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Skarp dropptaggsvamp</t>
        </is>
      </c>
      <c r="S20">
        <f>HYPERLINK("https://klasma.github.io/Logging_NORBERG/artfynd/A 52304-2022.xlsx", "A 52304-2022")</f>
        <v/>
      </c>
      <c r="T20">
        <f>HYPERLINK("https://klasma.github.io/Logging_NORBERG/kartor/A 52304-2022.png", "A 52304-2022")</f>
        <v/>
      </c>
      <c r="V20">
        <f>HYPERLINK("https://klasma.github.io/Logging_NORBERG/klagomål/A 52304-2022.docx", "A 52304-2022")</f>
        <v/>
      </c>
      <c r="W20">
        <f>HYPERLINK("https://klasma.github.io/Logging_NORBERG/klagomålsmail/A 52304-2022.docx", "A 52304-2022")</f>
        <v/>
      </c>
      <c r="X20">
        <f>HYPERLINK("https://klasma.github.io/Logging_NORBERG/tillsyn/A 52304-2022.docx", "A 52304-2022")</f>
        <v/>
      </c>
      <c r="Y20">
        <f>HYPERLINK("https://klasma.github.io/Logging_NORBERG/tillsynsmail/A 52304-2022.docx", "A 52304-2022")</f>
        <v/>
      </c>
    </row>
    <row r="21" ht="15" customHeight="1">
      <c r="A21" t="inlineStr">
        <is>
          <t>A 23087-2023</t>
        </is>
      </c>
      <c r="B21" s="1" t="n">
        <v>45075</v>
      </c>
      <c r="C21" s="1" t="n">
        <v>45202</v>
      </c>
      <c r="D21" t="inlineStr">
        <is>
          <t>VÄSTMANLANDS LÄN</t>
        </is>
      </c>
      <c r="E21" t="inlineStr">
        <is>
          <t>NORBERG</t>
        </is>
      </c>
      <c r="F21" t="inlineStr">
        <is>
          <t>Bergvik skog väst AB</t>
        </is>
      </c>
      <c r="G21" t="n">
        <v>8.4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HYPERLINK("https://klasma.github.io/Logging_NORBERG/artfynd/A 23087-2023.xlsx", "A 23087-2023")</f>
        <v/>
      </c>
      <c r="T21">
        <f>HYPERLINK("https://klasma.github.io/Logging_NORBERG/kartor/A 23087-2023.png", "A 23087-2023")</f>
        <v/>
      </c>
      <c r="V21">
        <f>HYPERLINK("https://klasma.github.io/Logging_NORBERG/klagomål/A 23087-2023.docx", "A 23087-2023")</f>
        <v/>
      </c>
      <c r="W21">
        <f>HYPERLINK("https://klasma.github.io/Logging_NORBERG/klagomålsmail/A 23087-2023.docx", "A 23087-2023")</f>
        <v/>
      </c>
      <c r="X21">
        <f>HYPERLINK("https://klasma.github.io/Logging_NORBERG/tillsyn/A 23087-2023.docx", "A 23087-2023")</f>
        <v/>
      </c>
      <c r="Y21">
        <f>HYPERLINK("https://klasma.github.io/Logging_NORBERG/tillsynsmail/A 23087-2023.docx", "A 23087-2023")</f>
        <v/>
      </c>
    </row>
    <row r="22" ht="15" customHeight="1">
      <c r="A22" t="inlineStr">
        <is>
          <t>A 23690-2023</t>
        </is>
      </c>
      <c r="B22" s="1" t="n">
        <v>45077</v>
      </c>
      <c r="C22" s="1" t="n">
        <v>45202</v>
      </c>
      <c r="D22" t="inlineStr">
        <is>
          <t>VÄSTMANLANDS LÄN</t>
        </is>
      </c>
      <c r="E22" t="inlineStr">
        <is>
          <t>NORBERG</t>
        </is>
      </c>
      <c r="G22" t="n">
        <v>2.4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HYPERLINK("https://klasma.github.io/Logging_NORBERG/artfynd/A 23690-2023.xlsx", "A 23690-2023")</f>
        <v/>
      </c>
      <c r="T22">
        <f>HYPERLINK("https://klasma.github.io/Logging_NORBERG/kartor/A 23690-2023.png", "A 23690-2023")</f>
        <v/>
      </c>
      <c r="U22">
        <f>HYPERLINK("https://klasma.github.io/Logging_NORBERG/knärot/A 23690-2023.png", "A 23690-2023")</f>
        <v/>
      </c>
      <c r="V22">
        <f>HYPERLINK("https://klasma.github.io/Logging_NORBERG/klagomål/A 23690-2023.docx", "A 23690-2023")</f>
        <v/>
      </c>
      <c r="W22">
        <f>HYPERLINK("https://klasma.github.io/Logging_NORBERG/klagomålsmail/A 23690-2023.docx", "A 23690-2023")</f>
        <v/>
      </c>
      <c r="X22">
        <f>HYPERLINK("https://klasma.github.io/Logging_NORBERG/tillsyn/A 23690-2023.docx", "A 23690-2023")</f>
        <v/>
      </c>
      <c r="Y22">
        <f>HYPERLINK("https://klasma.github.io/Logging_NORBERG/tillsynsmail/A 23690-2023.docx", "A 23690-2023")</f>
        <v/>
      </c>
    </row>
    <row r="23" ht="15" customHeight="1">
      <c r="A23" t="inlineStr">
        <is>
          <t>A 36248-2018</t>
        </is>
      </c>
      <c r="B23" s="1" t="n">
        <v>43328</v>
      </c>
      <c r="C23" s="1" t="n">
        <v>45202</v>
      </c>
      <c r="D23" t="inlineStr">
        <is>
          <t>VÄSTMANLANDS LÄN</t>
        </is>
      </c>
      <c r="E23" t="inlineStr">
        <is>
          <t>NORBERG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37868-2018</t>
        </is>
      </c>
      <c r="B24" s="1" t="n">
        <v>43335</v>
      </c>
      <c r="C24" s="1" t="n">
        <v>45202</v>
      </c>
      <c r="D24" t="inlineStr">
        <is>
          <t>VÄSTMANLANDS LÄN</t>
        </is>
      </c>
      <c r="E24" t="inlineStr">
        <is>
          <t>NORBERG</t>
        </is>
      </c>
      <c r="F24" t="inlineStr">
        <is>
          <t>Bergvik skog väst AB</t>
        </is>
      </c>
      <c r="G24" t="n">
        <v>9.1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39958-2018</t>
        </is>
      </c>
      <c r="B25" s="1" t="n">
        <v>43343</v>
      </c>
      <c r="C25" s="1" t="n">
        <v>45202</v>
      </c>
      <c r="D25" t="inlineStr">
        <is>
          <t>VÄSTMANLANDS LÄN</t>
        </is>
      </c>
      <c r="E25" t="inlineStr">
        <is>
          <t>NORBERG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41374-2018</t>
        </is>
      </c>
      <c r="B26" s="1" t="n">
        <v>43346</v>
      </c>
      <c r="C26" s="1" t="n">
        <v>45202</v>
      </c>
      <c r="D26" t="inlineStr">
        <is>
          <t>VÄSTMANLANDS LÄN</t>
        </is>
      </c>
      <c r="E26" t="inlineStr">
        <is>
          <t>NORBERG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42745-2018</t>
        </is>
      </c>
      <c r="B27" s="1" t="n">
        <v>43350</v>
      </c>
      <c r="C27" s="1" t="n">
        <v>45202</v>
      </c>
      <c r="D27" t="inlineStr">
        <is>
          <t>VÄSTMANLANDS LÄN</t>
        </is>
      </c>
      <c r="E27" t="inlineStr">
        <is>
          <t>NORBERG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43317-2018</t>
        </is>
      </c>
      <c r="B28" s="1" t="n">
        <v>43353</v>
      </c>
      <c r="C28" s="1" t="n">
        <v>45202</v>
      </c>
      <c r="D28" t="inlineStr">
        <is>
          <t>VÄSTMANLANDS LÄN</t>
        </is>
      </c>
      <c r="E28" t="inlineStr">
        <is>
          <t>NORBERG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43378-2018</t>
        </is>
      </c>
      <c r="B29" s="1" t="n">
        <v>43356</v>
      </c>
      <c r="C29" s="1" t="n">
        <v>45202</v>
      </c>
      <c r="D29" t="inlineStr">
        <is>
          <t>VÄSTMANLANDS LÄN</t>
        </is>
      </c>
      <c r="E29" t="inlineStr">
        <is>
          <t>NORBERG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43363-2018</t>
        </is>
      </c>
      <c r="B30" s="1" t="n">
        <v>43356</v>
      </c>
      <c r="C30" s="1" t="n">
        <v>45202</v>
      </c>
      <c r="D30" t="inlineStr">
        <is>
          <t>VÄSTMANLANDS LÄN</t>
        </is>
      </c>
      <c r="E30" t="inlineStr">
        <is>
          <t>NORBERG</t>
        </is>
      </c>
      <c r="G30" t="n">
        <v>16.1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50552-2018</t>
        </is>
      </c>
      <c r="B31" s="1" t="n">
        <v>43377</v>
      </c>
      <c r="C31" s="1" t="n">
        <v>45202</v>
      </c>
      <c r="D31" t="inlineStr">
        <is>
          <t>VÄSTMANLANDS LÄN</t>
        </is>
      </c>
      <c r="E31" t="inlineStr">
        <is>
          <t>NORBERG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54313-2018</t>
        </is>
      </c>
      <c r="B32" s="1" t="n">
        <v>43389</v>
      </c>
      <c r="C32" s="1" t="n">
        <v>45202</v>
      </c>
      <c r="D32" t="inlineStr">
        <is>
          <t>VÄSTMANLANDS LÄN</t>
        </is>
      </c>
      <c r="E32" t="inlineStr">
        <is>
          <t>NORBERG</t>
        </is>
      </c>
      <c r="G32" t="n">
        <v>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63940-2018</t>
        </is>
      </c>
      <c r="B33" s="1" t="n">
        <v>43389</v>
      </c>
      <c r="C33" s="1" t="n">
        <v>45202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52700-2018</t>
        </is>
      </c>
      <c r="B34" s="1" t="n">
        <v>43389</v>
      </c>
      <c r="C34" s="1" t="n">
        <v>45202</v>
      </c>
      <c r="D34" t="inlineStr">
        <is>
          <t>VÄSTMANLANDS LÄN</t>
        </is>
      </c>
      <c r="E34" t="inlineStr">
        <is>
          <t>NORBERG</t>
        </is>
      </c>
      <c r="F34" t="inlineStr">
        <is>
          <t>Bergvik skog väst AB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55584-2018</t>
        </is>
      </c>
      <c r="B35" s="1" t="n">
        <v>43397</v>
      </c>
      <c r="C35" s="1" t="n">
        <v>45202</v>
      </c>
      <c r="D35" t="inlineStr">
        <is>
          <t>VÄSTMANLANDS LÄN</t>
        </is>
      </c>
      <c r="E35" t="inlineStr">
        <is>
          <t>NORBERG</t>
        </is>
      </c>
      <c r="G35" t="n">
        <v>10.6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63994-2018</t>
        </is>
      </c>
      <c r="B36" s="1" t="n">
        <v>43418</v>
      </c>
      <c r="C36" s="1" t="n">
        <v>45202</v>
      </c>
      <c r="D36" t="inlineStr">
        <is>
          <t>VÄSTMANLANDS LÄN</t>
        </is>
      </c>
      <c r="E36" t="inlineStr">
        <is>
          <t>NORBERG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62605-2018</t>
        </is>
      </c>
      <c r="B37" s="1" t="n">
        <v>43426</v>
      </c>
      <c r="C37" s="1" t="n">
        <v>45202</v>
      </c>
      <c r="D37" t="inlineStr">
        <is>
          <t>VÄSTMANLANDS LÄN</t>
        </is>
      </c>
      <c r="E37" t="inlineStr">
        <is>
          <t>NORBERG</t>
        </is>
      </c>
      <c r="F37" t="inlineStr">
        <is>
          <t>Bergvik skog väst AB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69523-2018</t>
        </is>
      </c>
      <c r="B38" s="1" t="n">
        <v>43444</v>
      </c>
      <c r="C38" s="1" t="n">
        <v>45202</v>
      </c>
      <c r="D38" t="inlineStr">
        <is>
          <t>VÄSTMANLANDS LÄN</t>
        </is>
      </c>
      <c r="E38" t="inlineStr">
        <is>
          <t>NORBERG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69535-2018</t>
        </is>
      </c>
      <c r="B39" s="1" t="n">
        <v>43444</v>
      </c>
      <c r="C39" s="1" t="n">
        <v>45202</v>
      </c>
      <c r="D39" t="inlineStr">
        <is>
          <t>VÄSTMANLANDS LÄN</t>
        </is>
      </c>
      <c r="E39" t="inlineStr">
        <is>
          <t>NORBERG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70058-2018</t>
        </is>
      </c>
      <c r="B40" s="1" t="n">
        <v>43448</v>
      </c>
      <c r="C40" s="1" t="n">
        <v>45202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15.7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70068-2018</t>
        </is>
      </c>
      <c r="B41" s="1" t="n">
        <v>43448</v>
      </c>
      <c r="C41" s="1" t="n">
        <v>45202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22.7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70848-2018</t>
        </is>
      </c>
      <c r="B42" s="1" t="n">
        <v>43452</v>
      </c>
      <c r="C42" s="1" t="n">
        <v>45202</v>
      </c>
      <c r="D42" t="inlineStr">
        <is>
          <t>VÄSTMANLANDS LÄN</t>
        </is>
      </c>
      <c r="E42" t="inlineStr">
        <is>
          <t>NORBERG</t>
        </is>
      </c>
      <c r="F42" t="inlineStr">
        <is>
          <t>Bergvik skog väst AB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339-2019</t>
        </is>
      </c>
      <c r="B43" s="1" t="n">
        <v>43468</v>
      </c>
      <c r="C43" s="1" t="n">
        <v>45202</v>
      </c>
      <c r="D43" t="inlineStr">
        <is>
          <t>VÄSTMANLANDS LÄN</t>
        </is>
      </c>
      <c r="E43" t="inlineStr">
        <is>
          <t>NORBERG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342-2019</t>
        </is>
      </c>
      <c r="B44" s="1" t="n">
        <v>43468</v>
      </c>
      <c r="C44" s="1" t="n">
        <v>45202</v>
      </c>
      <c r="D44" t="inlineStr">
        <is>
          <t>VÄSTMANLANDS LÄN</t>
        </is>
      </c>
      <c r="E44" t="inlineStr">
        <is>
          <t>NORBERG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390-2019</t>
        </is>
      </c>
      <c r="B45" s="1" t="n">
        <v>43468</v>
      </c>
      <c r="C45" s="1" t="n">
        <v>45202</v>
      </c>
      <c r="D45" t="inlineStr">
        <is>
          <t>VÄSTMANLANDS LÄN</t>
        </is>
      </c>
      <c r="E45" t="inlineStr">
        <is>
          <t>NORBERG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3010-2019</t>
        </is>
      </c>
      <c r="B46" s="1" t="n">
        <v>43473</v>
      </c>
      <c r="C46" s="1" t="n">
        <v>45202</v>
      </c>
      <c r="D46" t="inlineStr">
        <is>
          <t>VÄSTMANLANDS LÄN</t>
        </is>
      </c>
      <c r="E46" t="inlineStr">
        <is>
          <t>NORBERG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9503-2019</t>
        </is>
      </c>
      <c r="B47" s="1" t="n">
        <v>43507</v>
      </c>
      <c r="C47" s="1" t="n">
        <v>45202</v>
      </c>
      <c r="D47" t="inlineStr">
        <is>
          <t>VÄSTMANLANDS LÄN</t>
        </is>
      </c>
      <c r="E47" t="inlineStr">
        <is>
          <t>NORBERG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9743-2019</t>
        </is>
      </c>
      <c r="B48" s="1" t="n">
        <v>43508</v>
      </c>
      <c r="C48" s="1" t="n">
        <v>45202</v>
      </c>
      <c r="D48" t="inlineStr">
        <is>
          <t>VÄSTMANLANDS LÄN</t>
        </is>
      </c>
      <c r="E48" t="inlineStr">
        <is>
          <t>NORBERG</t>
        </is>
      </c>
      <c r="G48" t="n">
        <v>8.699999999999999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16932-2019</t>
        </is>
      </c>
      <c r="B49" s="1" t="n">
        <v>43549</v>
      </c>
      <c r="C49" s="1" t="n">
        <v>45202</v>
      </c>
      <c r="D49" t="inlineStr">
        <is>
          <t>VÄSTMANLANDS LÄN</t>
        </is>
      </c>
      <c r="E49" t="inlineStr">
        <is>
          <t>NORBERG</t>
        </is>
      </c>
      <c r="F49" t="inlineStr">
        <is>
          <t>Bergvik skog väst AB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17486-2019</t>
        </is>
      </c>
      <c r="B50" s="1" t="n">
        <v>43553</v>
      </c>
      <c r="C50" s="1" t="n">
        <v>45202</v>
      </c>
      <c r="D50" t="inlineStr">
        <is>
          <t>VÄSTMANLANDS LÄN</t>
        </is>
      </c>
      <c r="E50" t="inlineStr">
        <is>
          <t>NORBERG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17568-2019</t>
        </is>
      </c>
      <c r="B51" s="1" t="n">
        <v>43553</v>
      </c>
      <c r="C51" s="1" t="n">
        <v>45202</v>
      </c>
      <c r="D51" t="inlineStr">
        <is>
          <t>VÄSTMANLANDS LÄN</t>
        </is>
      </c>
      <c r="E51" t="inlineStr">
        <is>
          <t>NORBERG</t>
        </is>
      </c>
      <c r="G51" t="n">
        <v>11.3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17482-2019</t>
        </is>
      </c>
      <c r="B52" s="1" t="n">
        <v>43553</v>
      </c>
      <c r="C52" s="1" t="n">
        <v>45202</v>
      </c>
      <c r="D52" t="inlineStr">
        <is>
          <t>VÄSTMANLANDS LÄN</t>
        </is>
      </c>
      <c r="E52" t="inlineStr">
        <is>
          <t>NORBERG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17490-2019</t>
        </is>
      </c>
      <c r="B53" s="1" t="n">
        <v>43553</v>
      </c>
      <c r="C53" s="1" t="n">
        <v>45202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17491-2019</t>
        </is>
      </c>
      <c r="B54" s="1" t="n">
        <v>43553</v>
      </c>
      <c r="C54" s="1" t="n">
        <v>45202</v>
      </c>
      <c r="D54" t="inlineStr">
        <is>
          <t>VÄSTMANLANDS LÄN</t>
        </is>
      </c>
      <c r="E54" t="inlineStr">
        <is>
          <t>NORBERG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17569-2019</t>
        </is>
      </c>
      <c r="B55" s="1" t="n">
        <v>43553</v>
      </c>
      <c r="C55" s="1" t="n">
        <v>45202</v>
      </c>
      <c r="D55" t="inlineStr">
        <is>
          <t>VÄSTMANLANDS LÄN</t>
        </is>
      </c>
      <c r="E55" t="inlineStr">
        <is>
          <t>NORBERG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20096-2019</t>
        </is>
      </c>
      <c r="B56" s="1" t="n">
        <v>43570</v>
      </c>
      <c r="C56" s="1" t="n">
        <v>45202</v>
      </c>
      <c r="D56" t="inlineStr">
        <is>
          <t>VÄSTMANLANDS LÄN</t>
        </is>
      </c>
      <c r="E56" t="inlineStr">
        <is>
          <t>NORBERG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21396-2019</t>
        </is>
      </c>
      <c r="B57" s="1" t="n">
        <v>43580</v>
      </c>
      <c r="C57" s="1" t="n">
        <v>45202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21392-2019</t>
        </is>
      </c>
      <c r="B58" s="1" t="n">
        <v>43580</v>
      </c>
      <c r="C58" s="1" t="n">
        <v>45202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21859-2019</t>
        </is>
      </c>
      <c r="B59" s="1" t="n">
        <v>43584</v>
      </c>
      <c r="C59" s="1" t="n">
        <v>45202</v>
      </c>
      <c r="D59" t="inlineStr">
        <is>
          <t>VÄSTMANLANDS LÄN</t>
        </is>
      </c>
      <c r="E59" t="inlineStr">
        <is>
          <t>NORBERG</t>
        </is>
      </c>
      <c r="F59" t="inlineStr">
        <is>
          <t>Övriga Aktiebolag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23153-2019</t>
        </is>
      </c>
      <c r="B60" s="1" t="n">
        <v>43588</v>
      </c>
      <c r="C60" s="1" t="n">
        <v>45202</v>
      </c>
      <c r="D60" t="inlineStr">
        <is>
          <t>VÄSTMANLANDS LÄN</t>
        </is>
      </c>
      <c r="E60" t="inlineStr">
        <is>
          <t>NORBERG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22947-2019</t>
        </is>
      </c>
      <c r="B61" s="1" t="n">
        <v>43591</v>
      </c>
      <c r="C61" s="1" t="n">
        <v>45202</v>
      </c>
      <c r="D61" t="inlineStr">
        <is>
          <t>VÄSTMANLANDS LÄN</t>
        </is>
      </c>
      <c r="E61" t="inlineStr">
        <is>
          <t>NORBERG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22953-2019</t>
        </is>
      </c>
      <c r="B62" s="1" t="n">
        <v>43591</v>
      </c>
      <c r="C62" s="1" t="n">
        <v>45202</v>
      </c>
      <c r="D62" t="inlineStr">
        <is>
          <t>VÄSTMANLANDS LÄN</t>
        </is>
      </c>
      <c r="E62" t="inlineStr">
        <is>
          <t>NORBERG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23592-2019</t>
        </is>
      </c>
      <c r="B63" s="1" t="n">
        <v>43593</v>
      </c>
      <c r="C63" s="1" t="n">
        <v>45202</v>
      </c>
      <c r="D63" t="inlineStr">
        <is>
          <t>VÄSTMANLANDS LÄN</t>
        </is>
      </c>
      <c r="E63" t="inlineStr">
        <is>
          <t>NORBERG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28136-2019</t>
        </is>
      </c>
      <c r="B64" s="1" t="n">
        <v>43621</v>
      </c>
      <c r="C64" s="1" t="n">
        <v>45202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28170-2019</t>
        </is>
      </c>
      <c r="B65" s="1" t="n">
        <v>43621</v>
      </c>
      <c r="C65" s="1" t="n">
        <v>45202</v>
      </c>
      <c r="D65" t="inlineStr">
        <is>
          <t>VÄSTMANLANDS LÄN</t>
        </is>
      </c>
      <c r="E65" t="inlineStr">
        <is>
          <t>NORBERG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29832-2019</t>
        </is>
      </c>
      <c r="B66" s="1" t="n">
        <v>43629</v>
      </c>
      <c r="C66" s="1" t="n">
        <v>45202</v>
      </c>
      <c r="D66" t="inlineStr">
        <is>
          <t>VÄSTMANLANDS LÄN</t>
        </is>
      </c>
      <c r="E66" t="inlineStr">
        <is>
          <t>NORBERG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29961-2019</t>
        </is>
      </c>
      <c r="B67" s="1" t="n">
        <v>43633</v>
      </c>
      <c r="C67" s="1" t="n">
        <v>45202</v>
      </c>
      <c r="D67" t="inlineStr">
        <is>
          <t>VÄSTMANLANDS LÄN</t>
        </is>
      </c>
      <c r="E67" t="inlineStr">
        <is>
          <t>NORBERG</t>
        </is>
      </c>
      <c r="F67" t="inlineStr">
        <is>
          <t>Sveaskog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31029-2019</t>
        </is>
      </c>
      <c r="B68" s="1" t="n">
        <v>43635</v>
      </c>
      <c r="C68" s="1" t="n">
        <v>45202</v>
      </c>
      <c r="D68" t="inlineStr">
        <is>
          <t>VÄSTMANLANDS LÄN</t>
        </is>
      </c>
      <c r="E68" t="inlineStr">
        <is>
          <t>NORBERG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31748-2019</t>
        </is>
      </c>
      <c r="B69" s="1" t="n">
        <v>43642</v>
      </c>
      <c r="C69" s="1" t="n">
        <v>45202</v>
      </c>
      <c r="D69" t="inlineStr">
        <is>
          <t>VÄSTMANLANDS LÄN</t>
        </is>
      </c>
      <c r="E69" t="inlineStr">
        <is>
          <t>NORBERG</t>
        </is>
      </c>
      <c r="F69" t="inlineStr">
        <is>
          <t>Sveaskog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32245-2019</t>
        </is>
      </c>
      <c r="B70" s="1" t="n">
        <v>43643</v>
      </c>
      <c r="C70" s="1" t="n">
        <v>45202</v>
      </c>
      <c r="D70" t="inlineStr">
        <is>
          <t>VÄSTMANLANDS LÄN</t>
        </is>
      </c>
      <c r="E70" t="inlineStr">
        <is>
          <t>NORBERG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35074-2019</t>
        </is>
      </c>
      <c r="B71" s="1" t="n">
        <v>43661</v>
      </c>
      <c r="C71" s="1" t="n">
        <v>45202</v>
      </c>
      <c r="D71" t="inlineStr">
        <is>
          <t>VÄSTMANLANDS LÄN</t>
        </is>
      </c>
      <c r="E71" t="inlineStr">
        <is>
          <t>NORBERG</t>
        </is>
      </c>
      <c r="F71" t="inlineStr">
        <is>
          <t>Sveaskog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37524-2019</t>
        </is>
      </c>
      <c r="B72" s="1" t="n">
        <v>43679</v>
      </c>
      <c r="C72" s="1" t="n">
        <v>45202</v>
      </c>
      <c r="D72" t="inlineStr">
        <is>
          <t>VÄSTMANLANDS LÄN</t>
        </is>
      </c>
      <c r="E72" t="inlineStr">
        <is>
          <t>NORBERG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39198-2019</t>
        </is>
      </c>
      <c r="B73" s="1" t="n">
        <v>43685</v>
      </c>
      <c r="C73" s="1" t="n">
        <v>45202</v>
      </c>
      <c r="D73" t="inlineStr">
        <is>
          <t>VÄSTMANLANDS LÄN</t>
        </is>
      </c>
      <c r="E73" t="inlineStr">
        <is>
          <t>NORBERG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45467-2019</t>
        </is>
      </c>
      <c r="B74" s="1" t="n">
        <v>43710</v>
      </c>
      <c r="C74" s="1" t="n">
        <v>45202</v>
      </c>
      <c r="D74" t="inlineStr">
        <is>
          <t>VÄSTMANLANDS LÄN</t>
        </is>
      </c>
      <c r="E74" t="inlineStr">
        <is>
          <t>NORBERG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47197-2019</t>
        </is>
      </c>
      <c r="B75" s="1" t="n">
        <v>43720</v>
      </c>
      <c r="C75" s="1" t="n">
        <v>45202</v>
      </c>
      <c r="D75" t="inlineStr">
        <is>
          <t>VÄSTMANLANDS LÄN</t>
        </is>
      </c>
      <c r="E75" t="inlineStr">
        <is>
          <t>NORBERG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47217-2019</t>
        </is>
      </c>
      <c r="B76" s="1" t="n">
        <v>43720</v>
      </c>
      <c r="C76" s="1" t="n">
        <v>45202</v>
      </c>
      <c r="D76" t="inlineStr">
        <is>
          <t>VÄSTMANLANDS LÄN</t>
        </is>
      </c>
      <c r="E76" t="inlineStr">
        <is>
          <t>NORBERG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50359-2019</t>
        </is>
      </c>
      <c r="B77" s="1" t="n">
        <v>43735</v>
      </c>
      <c r="C77" s="1" t="n">
        <v>45202</v>
      </c>
      <c r="D77" t="inlineStr">
        <is>
          <t>VÄSTMANLANDS LÄN</t>
        </is>
      </c>
      <c r="E77" t="inlineStr">
        <is>
          <t>NORBERG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55079-2019</t>
        </is>
      </c>
      <c r="B78" s="1" t="n">
        <v>43752</v>
      </c>
      <c r="C78" s="1" t="n">
        <v>45202</v>
      </c>
      <c r="D78" t="inlineStr">
        <is>
          <t>VÄSTMANLANDS LÄN</t>
        </is>
      </c>
      <c r="E78" t="inlineStr">
        <is>
          <t>NORBERG</t>
        </is>
      </c>
      <c r="G78" t="n">
        <v>5.4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58582-2019</t>
        </is>
      </c>
      <c r="B79" s="1" t="n">
        <v>43766</v>
      </c>
      <c r="C79" s="1" t="n">
        <v>45202</v>
      </c>
      <c r="D79" t="inlineStr">
        <is>
          <t>VÄSTMANLANDS LÄN</t>
        </is>
      </c>
      <c r="E79" t="inlineStr">
        <is>
          <t>NORBERG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58573-2019</t>
        </is>
      </c>
      <c r="B80" s="1" t="n">
        <v>43766</v>
      </c>
      <c r="C80" s="1" t="n">
        <v>45202</v>
      </c>
      <c r="D80" t="inlineStr">
        <is>
          <t>VÄSTMANLANDS LÄN</t>
        </is>
      </c>
      <c r="E80" t="inlineStr">
        <is>
          <t>NORBERG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58555-2019</t>
        </is>
      </c>
      <c r="B81" s="1" t="n">
        <v>43766</v>
      </c>
      <c r="C81" s="1" t="n">
        <v>45202</v>
      </c>
      <c r="D81" t="inlineStr">
        <is>
          <t>VÄSTMANLANDS LÄN</t>
        </is>
      </c>
      <c r="E81" t="inlineStr">
        <is>
          <t>NORBERG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58579-2019</t>
        </is>
      </c>
      <c r="B82" s="1" t="n">
        <v>43766</v>
      </c>
      <c r="C82" s="1" t="n">
        <v>45202</v>
      </c>
      <c r="D82" t="inlineStr">
        <is>
          <t>VÄSTMANLANDS LÄN</t>
        </is>
      </c>
      <c r="E82" t="inlineStr">
        <is>
          <t>NORBERG</t>
        </is>
      </c>
      <c r="G82" t="n">
        <v>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57997-2019</t>
        </is>
      </c>
      <c r="B83" s="1" t="n">
        <v>43769</v>
      </c>
      <c r="C83" s="1" t="n">
        <v>45202</v>
      </c>
      <c r="D83" t="inlineStr">
        <is>
          <t>VÄSTMANLANDS LÄN</t>
        </is>
      </c>
      <c r="E83" t="inlineStr">
        <is>
          <t>NORBERG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59891-2019</t>
        </is>
      </c>
      <c r="B84" s="1" t="n">
        <v>43774</v>
      </c>
      <c r="C84" s="1" t="n">
        <v>45202</v>
      </c>
      <c r="D84" t="inlineStr">
        <is>
          <t>VÄSTMANLANDS LÄN</t>
        </is>
      </c>
      <c r="E84" t="inlineStr">
        <is>
          <t>NORBERG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61555-2019</t>
        </is>
      </c>
      <c r="B85" s="1" t="n">
        <v>43784</v>
      </c>
      <c r="C85" s="1" t="n">
        <v>45202</v>
      </c>
      <c r="D85" t="inlineStr">
        <is>
          <t>VÄSTMANLANDS LÄN</t>
        </is>
      </c>
      <c r="E85" t="inlineStr">
        <is>
          <t>NORBERG</t>
        </is>
      </c>
      <c r="F85" t="inlineStr">
        <is>
          <t>Sveaskog</t>
        </is>
      </c>
      <c r="G85" t="n">
        <v>12.9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67711-2019</t>
        </is>
      </c>
      <c r="B86" s="1" t="n">
        <v>43810</v>
      </c>
      <c r="C86" s="1" t="n">
        <v>45202</v>
      </c>
      <c r="D86" t="inlineStr">
        <is>
          <t>VÄSTMANLANDS LÄN</t>
        </is>
      </c>
      <c r="E86" t="inlineStr">
        <is>
          <t>NORBERG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1288-2020</t>
        </is>
      </c>
      <c r="B87" s="1" t="n">
        <v>43842</v>
      </c>
      <c r="C87" s="1" t="n">
        <v>45202</v>
      </c>
      <c r="D87" t="inlineStr">
        <is>
          <t>VÄSTMANLANDS LÄN</t>
        </is>
      </c>
      <c r="E87" t="inlineStr">
        <is>
          <t>NORBERG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4951-2020</t>
        </is>
      </c>
      <c r="B88" s="1" t="n">
        <v>43859</v>
      </c>
      <c r="C88" s="1" t="n">
        <v>45202</v>
      </c>
      <c r="D88" t="inlineStr">
        <is>
          <t>VÄSTMANLANDS LÄN</t>
        </is>
      </c>
      <c r="E88" t="inlineStr">
        <is>
          <t>NORBERG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4978-2020</t>
        </is>
      </c>
      <c r="B89" s="1" t="n">
        <v>43859</v>
      </c>
      <c r="C89" s="1" t="n">
        <v>45202</v>
      </c>
      <c r="D89" t="inlineStr">
        <is>
          <t>VÄSTMANLANDS LÄN</t>
        </is>
      </c>
      <c r="E89" t="inlineStr">
        <is>
          <t>NORBERG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7735-2020</t>
        </is>
      </c>
      <c r="B90" s="1" t="n">
        <v>43872</v>
      </c>
      <c r="C90" s="1" t="n">
        <v>45202</v>
      </c>
      <c r="D90" t="inlineStr">
        <is>
          <t>VÄSTMANLANDS LÄN</t>
        </is>
      </c>
      <c r="E90" t="inlineStr">
        <is>
          <t>NORBERG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9583-2020</t>
        </is>
      </c>
      <c r="B91" s="1" t="n">
        <v>43881</v>
      </c>
      <c r="C91" s="1" t="n">
        <v>45202</v>
      </c>
      <c r="D91" t="inlineStr">
        <is>
          <t>VÄSTMANLANDS LÄN</t>
        </is>
      </c>
      <c r="E91" t="inlineStr">
        <is>
          <t>NORBERG</t>
        </is>
      </c>
      <c r="F91" t="inlineStr">
        <is>
          <t>Övriga Aktiebolag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9989-2020</t>
        </is>
      </c>
      <c r="B92" s="1" t="n">
        <v>43882</v>
      </c>
      <c r="C92" s="1" t="n">
        <v>45202</v>
      </c>
      <c r="D92" t="inlineStr">
        <is>
          <t>VÄSTMANLANDS LÄN</t>
        </is>
      </c>
      <c r="E92" t="inlineStr">
        <is>
          <t>NORBERG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10006-2020</t>
        </is>
      </c>
      <c r="B93" s="1" t="n">
        <v>43882</v>
      </c>
      <c r="C93" s="1" t="n">
        <v>45202</v>
      </c>
      <c r="D93" t="inlineStr">
        <is>
          <t>VÄSTMANLANDS LÄN</t>
        </is>
      </c>
      <c r="E93" t="inlineStr">
        <is>
          <t>NORBERG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10000-2020</t>
        </is>
      </c>
      <c r="B94" s="1" t="n">
        <v>43882</v>
      </c>
      <c r="C94" s="1" t="n">
        <v>45202</v>
      </c>
      <c r="D94" t="inlineStr">
        <is>
          <t>VÄSTMANLANDS LÄN</t>
        </is>
      </c>
      <c r="E94" t="inlineStr">
        <is>
          <t>NORBERG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10001-2020</t>
        </is>
      </c>
      <c r="B95" s="1" t="n">
        <v>43882</v>
      </c>
      <c r="C95" s="1" t="n">
        <v>45202</v>
      </c>
      <c r="D95" t="inlineStr">
        <is>
          <t>VÄSTMANLANDS LÄN</t>
        </is>
      </c>
      <c r="E95" t="inlineStr">
        <is>
          <t>NORBERG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10783-2020</t>
        </is>
      </c>
      <c r="B96" s="1" t="n">
        <v>43888</v>
      </c>
      <c r="C96" s="1" t="n">
        <v>45202</v>
      </c>
      <c r="D96" t="inlineStr">
        <is>
          <t>VÄSTMANLANDS LÄN</t>
        </is>
      </c>
      <c r="E96" t="inlineStr">
        <is>
          <t>NORBERG</t>
        </is>
      </c>
      <c r="F96" t="inlineStr">
        <is>
          <t>Bergvik skog väst AB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10917-2020</t>
        </is>
      </c>
      <c r="B97" s="1" t="n">
        <v>43889</v>
      </c>
      <c r="C97" s="1" t="n">
        <v>45202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10.1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10905-2020</t>
        </is>
      </c>
      <c r="B98" s="1" t="n">
        <v>43889</v>
      </c>
      <c r="C98" s="1" t="n">
        <v>45202</v>
      </c>
      <c r="D98" t="inlineStr">
        <is>
          <t>VÄSTMANLANDS LÄN</t>
        </is>
      </c>
      <c r="E98" t="inlineStr">
        <is>
          <t>NORBERG</t>
        </is>
      </c>
      <c r="F98" t="inlineStr">
        <is>
          <t>Övriga Aktiebolag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11629-2020</t>
        </is>
      </c>
      <c r="B99" s="1" t="n">
        <v>43893</v>
      </c>
      <c r="C99" s="1" t="n">
        <v>45202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11826-2020</t>
        </is>
      </c>
      <c r="B100" s="1" t="n">
        <v>43894</v>
      </c>
      <c r="C100" s="1" t="n">
        <v>45202</v>
      </c>
      <c r="D100" t="inlineStr">
        <is>
          <t>VÄSTMANLANDS LÄN</t>
        </is>
      </c>
      <c r="E100" t="inlineStr">
        <is>
          <t>NORBERG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12621-2020</t>
        </is>
      </c>
      <c r="B101" s="1" t="n">
        <v>43899</v>
      </c>
      <c r="C101" s="1" t="n">
        <v>45202</v>
      </c>
      <c r="D101" t="inlineStr">
        <is>
          <t>VÄSTMANLANDS LÄN</t>
        </is>
      </c>
      <c r="E101" t="inlineStr">
        <is>
          <t>NORBERG</t>
        </is>
      </c>
      <c r="G101" t="n">
        <v>9.300000000000001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15179-2020</t>
        </is>
      </c>
      <c r="B102" s="1" t="n">
        <v>43913</v>
      </c>
      <c r="C102" s="1" t="n">
        <v>45202</v>
      </c>
      <c r="D102" t="inlineStr">
        <is>
          <t>VÄSTMANLANDS LÄN</t>
        </is>
      </c>
      <c r="E102" t="inlineStr">
        <is>
          <t>NORBERG</t>
        </is>
      </c>
      <c r="F102" t="inlineStr">
        <is>
          <t>Övriga Aktiebolag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15546-2020</t>
        </is>
      </c>
      <c r="B103" s="1" t="n">
        <v>43914</v>
      </c>
      <c r="C103" s="1" t="n">
        <v>45202</v>
      </c>
      <c r="D103" t="inlineStr">
        <is>
          <t>VÄSTMANLANDS LÄN</t>
        </is>
      </c>
      <c r="E103" t="inlineStr">
        <is>
          <t>NORBERG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20480-2020</t>
        </is>
      </c>
      <c r="B104" s="1" t="n">
        <v>43948</v>
      </c>
      <c r="C104" s="1" t="n">
        <v>45202</v>
      </c>
      <c r="D104" t="inlineStr">
        <is>
          <t>VÄSTMANLANDS LÄN</t>
        </is>
      </c>
      <c r="E104" t="inlineStr">
        <is>
          <t>NORBERG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20483-2020</t>
        </is>
      </c>
      <c r="B105" s="1" t="n">
        <v>43948</v>
      </c>
      <c r="C105" s="1" t="n">
        <v>45202</v>
      </c>
      <c r="D105" t="inlineStr">
        <is>
          <t>VÄSTMANLANDS LÄN</t>
        </is>
      </c>
      <c r="E105" t="inlineStr">
        <is>
          <t>NORBERG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22413-2020</t>
        </is>
      </c>
      <c r="B106" s="1" t="n">
        <v>43963</v>
      </c>
      <c r="C106" s="1" t="n">
        <v>45202</v>
      </c>
      <c r="D106" t="inlineStr">
        <is>
          <t>VÄSTMANLANDS LÄN</t>
        </is>
      </c>
      <c r="E106" t="inlineStr">
        <is>
          <t>NORBERG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23517-2020</t>
        </is>
      </c>
      <c r="B107" s="1" t="n">
        <v>43969</v>
      </c>
      <c r="C107" s="1" t="n">
        <v>45202</v>
      </c>
      <c r="D107" t="inlineStr">
        <is>
          <t>VÄSTMANLANDS LÄN</t>
        </is>
      </c>
      <c r="E107" t="inlineStr">
        <is>
          <t>NORBERG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29606-2020</t>
        </is>
      </c>
      <c r="B108" s="1" t="n">
        <v>44005</v>
      </c>
      <c r="C108" s="1" t="n">
        <v>45202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31719-2020</t>
        </is>
      </c>
      <c r="B109" s="1" t="n">
        <v>44014</v>
      </c>
      <c r="C109" s="1" t="n">
        <v>45202</v>
      </c>
      <c r="D109" t="inlineStr">
        <is>
          <t>VÄSTMANLANDS LÄN</t>
        </is>
      </c>
      <c r="E109" t="inlineStr">
        <is>
          <t>NORBERG</t>
        </is>
      </c>
      <c r="F109" t="inlineStr">
        <is>
          <t>Sveaskog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36173-2020</t>
        </is>
      </c>
      <c r="B110" s="1" t="n">
        <v>44048</v>
      </c>
      <c r="C110" s="1" t="n">
        <v>45202</v>
      </c>
      <c r="D110" t="inlineStr">
        <is>
          <t>VÄSTMANLANDS LÄN</t>
        </is>
      </c>
      <c r="E110" t="inlineStr">
        <is>
          <t>NORBERG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44363-2020</t>
        </is>
      </c>
      <c r="B111" s="1" t="n">
        <v>44084</v>
      </c>
      <c r="C111" s="1" t="n">
        <v>45202</v>
      </c>
      <c r="D111" t="inlineStr">
        <is>
          <t>VÄSTMANLANDS LÄN</t>
        </is>
      </c>
      <c r="E111" t="inlineStr">
        <is>
          <t>NORBERG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45802-2020</t>
        </is>
      </c>
      <c r="B112" s="1" t="n">
        <v>44090</v>
      </c>
      <c r="C112" s="1" t="n">
        <v>45202</v>
      </c>
      <c r="D112" t="inlineStr">
        <is>
          <t>VÄSTMANLANDS LÄN</t>
        </is>
      </c>
      <c r="E112" t="inlineStr">
        <is>
          <t>NORBERG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45800-2020</t>
        </is>
      </c>
      <c r="B113" s="1" t="n">
        <v>44090</v>
      </c>
      <c r="C113" s="1" t="n">
        <v>45202</v>
      </c>
      <c r="D113" t="inlineStr">
        <is>
          <t>VÄSTMANLANDS LÄN</t>
        </is>
      </c>
      <c r="E113" t="inlineStr">
        <is>
          <t>NORBERG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47514-2020</t>
        </is>
      </c>
      <c r="B114" s="1" t="n">
        <v>44098</v>
      </c>
      <c r="C114" s="1" t="n">
        <v>45202</v>
      </c>
      <c r="D114" t="inlineStr">
        <is>
          <t>VÄSTMANLANDS LÄN</t>
        </is>
      </c>
      <c r="E114" t="inlineStr">
        <is>
          <t>NORBERG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52006-2020</t>
        </is>
      </c>
      <c r="B115" s="1" t="n">
        <v>44116</v>
      </c>
      <c r="C115" s="1" t="n">
        <v>45202</v>
      </c>
      <c r="D115" t="inlineStr">
        <is>
          <t>VÄSTMANLANDS LÄN</t>
        </is>
      </c>
      <c r="E115" t="inlineStr">
        <is>
          <t>NORBERG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60161-2020</t>
        </is>
      </c>
      <c r="B116" s="1" t="n">
        <v>44151</v>
      </c>
      <c r="C116" s="1" t="n">
        <v>45202</v>
      </c>
      <c r="D116" t="inlineStr">
        <is>
          <t>VÄSTMANLANDS LÄN</t>
        </is>
      </c>
      <c r="E116" t="inlineStr">
        <is>
          <t>NORBERG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60442-2020</t>
        </is>
      </c>
      <c r="B117" s="1" t="n">
        <v>44151</v>
      </c>
      <c r="C117" s="1" t="n">
        <v>45202</v>
      </c>
      <c r="D117" t="inlineStr">
        <is>
          <t>VÄSTMANLANDS LÄN</t>
        </is>
      </c>
      <c r="E117" t="inlineStr">
        <is>
          <t>NORBERG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63718-2020</t>
        </is>
      </c>
      <c r="B118" s="1" t="n">
        <v>44162</v>
      </c>
      <c r="C118" s="1" t="n">
        <v>45202</v>
      </c>
      <c r="D118" t="inlineStr">
        <is>
          <t>VÄSTMANLANDS LÄN</t>
        </is>
      </c>
      <c r="E118" t="inlineStr">
        <is>
          <t>NORBERG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64885-2020</t>
        </is>
      </c>
      <c r="B119" s="1" t="n">
        <v>44171</v>
      </c>
      <c r="C119" s="1" t="n">
        <v>45202</v>
      </c>
      <c r="D119" t="inlineStr">
        <is>
          <t>VÄSTMANLANDS LÄN</t>
        </is>
      </c>
      <c r="E119" t="inlineStr">
        <is>
          <t>NORBERG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69514-2020</t>
        </is>
      </c>
      <c r="B120" s="1" t="n">
        <v>44193</v>
      </c>
      <c r="C120" s="1" t="n">
        <v>45202</v>
      </c>
      <c r="D120" t="inlineStr">
        <is>
          <t>VÄSTMANLANDS LÄN</t>
        </is>
      </c>
      <c r="E120" t="inlineStr">
        <is>
          <t>NORBERG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69450-2020</t>
        </is>
      </c>
      <c r="B121" s="1" t="n">
        <v>44194</v>
      </c>
      <c r="C121" s="1" t="n">
        <v>45202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69590-2020</t>
        </is>
      </c>
      <c r="B122" s="1" t="n">
        <v>44194</v>
      </c>
      <c r="C122" s="1" t="n">
        <v>45202</v>
      </c>
      <c r="D122" t="inlineStr">
        <is>
          <t>VÄSTMANLANDS LÄN</t>
        </is>
      </c>
      <c r="E122" t="inlineStr">
        <is>
          <t>NORBERG</t>
        </is>
      </c>
      <c r="F122" t="inlineStr">
        <is>
          <t>Kyrkan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4183-2021</t>
        </is>
      </c>
      <c r="B123" s="1" t="n">
        <v>44218</v>
      </c>
      <c r="C123" s="1" t="n">
        <v>45202</v>
      </c>
      <c r="D123" t="inlineStr">
        <is>
          <t>VÄSTMANLANDS LÄN</t>
        </is>
      </c>
      <c r="E123" t="inlineStr">
        <is>
          <t>NORBERG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4471-2021</t>
        </is>
      </c>
      <c r="B124" s="1" t="n">
        <v>44224</v>
      </c>
      <c r="C124" s="1" t="n">
        <v>45202</v>
      </c>
      <c r="D124" t="inlineStr">
        <is>
          <t>VÄSTMANLANDS LÄN</t>
        </is>
      </c>
      <c r="E124" t="inlineStr">
        <is>
          <t>NORBERG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7642-2021</t>
        </is>
      </c>
      <c r="B125" s="1" t="n">
        <v>44239</v>
      </c>
      <c r="C125" s="1" t="n">
        <v>45202</v>
      </c>
      <c r="D125" t="inlineStr">
        <is>
          <t>VÄSTMANLANDS LÄN</t>
        </is>
      </c>
      <c r="E125" t="inlineStr">
        <is>
          <t>NORBERG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8205-2021</t>
        </is>
      </c>
      <c r="B126" s="1" t="n">
        <v>44244</v>
      </c>
      <c r="C126" s="1" t="n">
        <v>45202</v>
      </c>
      <c r="D126" t="inlineStr">
        <is>
          <t>VÄSTMANLANDS LÄN</t>
        </is>
      </c>
      <c r="E126" t="inlineStr">
        <is>
          <t>NORBERG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10339-2021</t>
        </is>
      </c>
      <c r="B127" s="1" t="n">
        <v>44257</v>
      </c>
      <c r="C127" s="1" t="n">
        <v>45202</v>
      </c>
      <c r="D127" t="inlineStr">
        <is>
          <t>VÄSTMANLANDS LÄN</t>
        </is>
      </c>
      <c r="E127" t="inlineStr">
        <is>
          <t>NORBERG</t>
        </is>
      </c>
      <c r="G127" t="n">
        <v>13.8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11448-2021</t>
        </is>
      </c>
      <c r="B128" s="1" t="n">
        <v>44264</v>
      </c>
      <c r="C128" s="1" t="n">
        <v>45202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14405-2021</t>
        </is>
      </c>
      <c r="B129" s="1" t="n">
        <v>44279</v>
      </c>
      <c r="C129" s="1" t="n">
        <v>45202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17103-2021</t>
        </is>
      </c>
      <c r="B130" s="1" t="n">
        <v>44298</v>
      </c>
      <c r="C130" s="1" t="n">
        <v>45202</v>
      </c>
      <c r="D130" t="inlineStr">
        <is>
          <t>VÄSTMANLANDS LÄN</t>
        </is>
      </c>
      <c r="E130" t="inlineStr">
        <is>
          <t>NORBERG</t>
        </is>
      </c>
      <c r="F130" t="inlineStr">
        <is>
          <t>Övriga Aktiebolag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19030-2021</t>
        </is>
      </c>
      <c r="B131" s="1" t="n">
        <v>44308</v>
      </c>
      <c r="C131" s="1" t="n">
        <v>45202</v>
      </c>
      <c r="D131" t="inlineStr">
        <is>
          <t>VÄSTMANLANDS LÄN</t>
        </is>
      </c>
      <c r="E131" t="inlineStr">
        <is>
          <t>NORBERG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25364-2021</t>
        </is>
      </c>
      <c r="B132" s="1" t="n">
        <v>44342</v>
      </c>
      <c r="C132" s="1" t="n">
        <v>45202</v>
      </c>
      <c r="D132" t="inlineStr">
        <is>
          <t>VÄSTMANLANDS LÄN</t>
        </is>
      </c>
      <c r="E132" t="inlineStr">
        <is>
          <t>NORBERG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26444-2021</t>
        </is>
      </c>
      <c r="B133" s="1" t="n">
        <v>44348</v>
      </c>
      <c r="C133" s="1" t="n">
        <v>45202</v>
      </c>
      <c r="D133" t="inlineStr">
        <is>
          <t>VÄSTMANLANDS LÄN</t>
        </is>
      </c>
      <c r="E133" t="inlineStr">
        <is>
          <t>NORBERG</t>
        </is>
      </c>
      <c r="F133" t="inlineStr">
        <is>
          <t>Övriga Aktiebolag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26899-2021</t>
        </is>
      </c>
      <c r="B134" s="1" t="n">
        <v>44349</v>
      </c>
      <c r="C134" s="1" t="n">
        <v>45202</v>
      </c>
      <c r="D134" t="inlineStr">
        <is>
          <t>VÄSTMANLANDS LÄN</t>
        </is>
      </c>
      <c r="E134" t="inlineStr">
        <is>
          <t>NORBERG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26891-2021</t>
        </is>
      </c>
      <c r="B135" s="1" t="n">
        <v>44349</v>
      </c>
      <c r="C135" s="1" t="n">
        <v>45202</v>
      </c>
      <c r="D135" t="inlineStr">
        <is>
          <t>VÄSTMANLANDS LÄN</t>
        </is>
      </c>
      <c r="E135" t="inlineStr">
        <is>
          <t>NORBERG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26910-2021</t>
        </is>
      </c>
      <c r="B136" s="1" t="n">
        <v>44349</v>
      </c>
      <c r="C136" s="1" t="n">
        <v>45202</v>
      </c>
      <c r="D136" t="inlineStr">
        <is>
          <t>VÄSTMANLANDS LÄN</t>
        </is>
      </c>
      <c r="E136" t="inlineStr">
        <is>
          <t>NORBERG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28458-2021</t>
        </is>
      </c>
      <c r="B137" s="1" t="n">
        <v>44356</v>
      </c>
      <c r="C137" s="1" t="n">
        <v>45202</v>
      </c>
      <c r="D137" t="inlineStr">
        <is>
          <t>VÄSTMANLANDS LÄN</t>
        </is>
      </c>
      <c r="E137" t="inlineStr">
        <is>
          <t>NORBERG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29244-2021</t>
        </is>
      </c>
      <c r="B138" s="1" t="n">
        <v>44360</v>
      </c>
      <c r="C138" s="1" t="n">
        <v>45202</v>
      </c>
      <c r="D138" t="inlineStr">
        <is>
          <t>VÄSTMANLANDS LÄN</t>
        </is>
      </c>
      <c r="E138" t="inlineStr">
        <is>
          <t>NORBERG</t>
        </is>
      </c>
      <c r="F138" t="inlineStr">
        <is>
          <t>Kyrkan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31257-2021</t>
        </is>
      </c>
      <c r="B139" s="1" t="n">
        <v>44368</v>
      </c>
      <c r="C139" s="1" t="n">
        <v>45202</v>
      </c>
      <c r="D139" t="inlineStr">
        <is>
          <t>VÄSTMANLANDS LÄN</t>
        </is>
      </c>
      <c r="E139" t="inlineStr">
        <is>
          <t>NORBERG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45934-2021</t>
        </is>
      </c>
      <c r="B140" s="1" t="n">
        <v>44441</v>
      </c>
      <c r="C140" s="1" t="n">
        <v>45202</v>
      </c>
      <c r="D140" t="inlineStr">
        <is>
          <t>VÄSTMANLANDS LÄN</t>
        </is>
      </c>
      <c r="E140" t="inlineStr">
        <is>
          <t>NORBERG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45929-2021</t>
        </is>
      </c>
      <c r="B141" s="1" t="n">
        <v>44441</v>
      </c>
      <c r="C141" s="1" t="n">
        <v>45202</v>
      </c>
      <c r="D141" t="inlineStr">
        <is>
          <t>VÄSTMANLANDS LÄN</t>
        </is>
      </c>
      <c r="E141" t="inlineStr">
        <is>
          <t>NORBERG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48143-2021</t>
        </is>
      </c>
      <c r="B142" s="1" t="n">
        <v>44449</v>
      </c>
      <c r="C142" s="1" t="n">
        <v>45202</v>
      </c>
      <c r="D142" t="inlineStr">
        <is>
          <t>VÄSTMANLANDS LÄN</t>
        </is>
      </c>
      <c r="E142" t="inlineStr">
        <is>
          <t>NORBERG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48544-2021</t>
        </is>
      </c>
      <c r="B143" s="1" t="n">
        <v>44452</v>
      </c>
      <c r="C143" s="1" t="n">
        <v>45202</v>
      </c>
      <c r="D143" t="inlineStr">
        <is>
          <t>VÄSTMANLANDS LÄN</t>
        </is>
      </c>
      <c r="E143" t="inlineStr">
        <is>
          <t>NORBERG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53297-2021</t>
        </is>
      </c>
      <c r="B144" s="1" t="n">
        <v>44467</v>
      </c>
      <c r="C144" s="1" t="n">
        <v>45202</v>
      </c>
      <c r="D144" t="inlineStr">
        <is>
          <t>VÄSTMANLANDS LÄN</t>
        </is>
      </c>
      <c r="E144" t="inlineStr">
        <is>
          <t>NORBERG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54864-2021</t>
        </is>
      </c>
      <c r="B145" s="1" t="n">
        <v>44473</v>
      </c>
      <c r="C145" s="1" t="n">
        <v>45202</v>
      </c>
      <c r="D145" t="inlineStr">
        <is>
          <t>VÄSTMANLANDS LÄN</t>
        </is>
      </c>
      <c r="E145" t="inlineStr">
        <is>
          <t>NORBERG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56929-2021</t>
        </is>
      </c>
      <c r="B146" s="1" t="n">
        <v>44480</v>
      </c>
      <c r="C146" s="1" t="n">
        <v>45202</v>
      </c>
      <c r="D146" t="inlineStr">
        <is>
          <t>VÄSTMANLANDS LÄN</t>
        </is>
      </c>
      <c r="E146" t="inlineStr">
        <is>
          <t>NORBERG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56936-2021</t>
        </is>
      </c>
      <c r="B147" s="1" t="n">
        <v>44480</v>
      </c>
      <c r="C147" s="1" t="n">
        <v>45202</v>
      </c>
      <c r="D147" t="inlineStr">
        <is>
          <t>VÄSTMANLANDS LÄN</t>
        </is>
      </c>
      <c r="E147" t="inlineStr">
        <is>
          <t>NORBERG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56940-2021</t>
        </is>
      </c>
      <c r="B148" s="1" t="n">
        <v>44480</v>
      </c>
      <c r="C148" s="1" t="n">
        <v>45202</v>
      </c>
      <c r="D148" t="inlineStr">
        <is>
          <t>VÄSTMANLANDS LÄN</t>
        </is>
      </c>
      <c r="E148" t="inlineStr">
        <is>
          <t>NORBERG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67356-2021</t>
        </is>
      </c>
      <c r="B149" s="1" t="n">
        <v>44523</v>
      </c>
      <c r="C149" s="1" t="n">
        <v>45202</v>
      </c>
      <c r="D149" t="inlineStr">
        <is>
          <t>VÄSTMANLANDS LÄN</t>
        </is>
      </c>
      <c r="E149" t="inlineStr">
        <is>
          <t>NORBERG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67361-2021</t>
        </is>
      </c>
      <c r="B150" s="1" t="n">
        <v>44523</v>
      </c>
      <c r="C150" s="1" t="n">
        <v>45202</v>
      </c>
      <c r="D150" t="inlineStr">
        <is>
          <t>VÄSTMANLANDS LÄN</t>
        </is>
      </c>
      <c r="E150" t="inlineStr">
        <is>
          <t>NORBERG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69758-2021</t>
        </is>
      </c>
      <c r="B151" s="1" t="n">
        <v>44532</v>
      </c>
      <c r="C151" s="1" t="n">
        <v>45202</v>
      </c>
      <c r="D151" t="inlineStr">
        <is>
          <t>VÄSTMANLANDS LÄN</t>
        </is>
      </c>
      <c r="E151" t="inlineStr">
        <is>
          <t>NORBERG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70661-2021</t>
        </is>
      </c>
      <c r="B152" s="1" t="n">
        <v>44537</v>
      </c>
      <c r="C152" s="1" t="n">
        <v>45202</v>
      </c>
      <c r="D152" t="inlineStr">
        <is>
          <t>VÄSTMANLANDS LÄN</t>
        </is>
      </c>
      <c r="E152" t="inlineStr">
        <is>
          <t>NORBERG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73083-2021</t>
        </is>
      </c>
      <c r="B153" s="1" t="n">
        <v>44550</v>
      </c>
      <c r="C153" s="1" t="n">
        <v>45202</v>
      </c>
      <c r="D153" t="inlineStr">
        <is>
          <t>VÄSTMANLANDS LÄN</t>
        </is>
      </c>
      <c r="E153" t="inlineStr">
        <is>
          <t>NORBERG</t>
        </is>
      </c>
      <c r="F153" t="inlineStr">
        <is>
          <t>Bergvik skog väst AB</t>
        </is>
      </c>
      <c r="G153" t="n">
        <v>10.1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2312-2022</t>
        </is>
      </c>
      <c r="B154" s="1" t="n">
        <v>44578</v>
      </c>
      <c r="C154" s="1" t="n">
        <v>45202</v>
      </c>
      <c r="D154" t="inlineStr">
        <is>
          <t>VÄSTMANLANDS LÄN</t>
        </is>
      </c>
      <c r="E154" t="inlineStr">
        <is>
          <t>NORBERG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6353-2022</t>
        </is>
      </c>
      <c r="B155" s="1" t="n">
        <v>44600</v>
      </c>
      <c r="C155" s="1" t="n">
        <v>45202</v>
      </c>
      <c r="D155" t="inlineStr">
        <is>
          <t>VÄSTMANLANDS LÄN</t>
        </is>
      </c>
      <c r="E155" t="inlineStr">
        <is>
          <t>NORBERG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12233-2022</t>
        </is>
      </c>
      <c r="B156" s="1" t="n">
        <v>44635</v>
      </c>
      <c r="C156" s="1" t="n">
        <v>45202</v>
      </c>
      <c r="D156" t="inlineStr">
        <is>
          <t>VÄSTMANLANDS LÄN</t>
        </is>
      </c>
      <c r="E156" t="inlineStr">
        <is>
          <t>NORBERG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18326-2022</t>
        </is>
      </c>
      <c r="B157" s="1" t="n">
        <v>44685</v>
      </c>
      <c r="C157" s="1" t="n">
        <v>45202</v>
      </c>
      <c r="D157" t="inlineStr">
        <is>
          <t>VÄSTMANLANDS LÄN</t>
        </is>
      </c>
      <c r="E157" t="inlineStr">
        <is>
          <t>NORBERG</t>
        </is>
      </c>
      <c r="G157" t="n">
        <v>6.8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19075-2022</t>
        </is>
      </c>
      <c r="B158" s="1" t="n">
        <v>44691</v>
      </c>
      <c r="C158" s="1" t="n">
        <v>45202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19073-2022</t>
        </is>
      </c>
      <c r="B159" s="1" t="n">
        <v>44691</v>
      </c>
      <c r="C159" s="1" t="n">
        <v>45202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19076-2022</t>
        </is>
      </c>
      <c r="B160" s="1" t="n">
        <v>44691</v>
      </c>
      <c r="C160" s="1" t="n">
        <v>45202</v>
      </c>
      <c r="D160" t="inlineStr">
        <is>
          <t>VÄSTMANLANDS LÄN</t>
        </is>
      </c>
      <c r="E160" t="inlineStr">
        <is>
          <t>NORBERG</t>
        </is>
      </c>
      <c r="F160" t="inlineStr">
        <is>
          <t>Övriga Aktiebolag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19636-2022</t>
        </is>
      </c>
      <c r="B161" s="1" t="n">
        <v>44694</v>
      </c>
      <c r="C161" s="1" t="n">
        <v>45202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10.1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20567-2022</t>
        </is>
      </c>
      <c r="B162" s="1" t="n">
        <v>44700</v>
      </c>
      <c r="C162" s="1" t="n">
        <v>45202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23009-2022</t>
        </is>
      </c>
      <c r="B163" s="1" t="n">
        <v>44719</v>
      </c>
      <c r="C163" s="1" t="n">
        <v>45202</v>
      </c>
      <c r="D163" t="inlineStr">
        <is>
          <t>VÄSTMANLANDS LÄN</t>
        </is>
      </c>
      <c r="E163" t="inlineStr">
        <is>
          <t>NORBERG</t>
        </is>
      </c>
      <c r="F163" t="inlineStr">
        <is>
          <t>Bergvik skog väst AB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35684-2022</t>
        </is>
      </c>
      <c r="B164" s="1" t="n">
        <v>44799</v>
      </c>
      <c r="C164" s="1" t="n">
        <v>45202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6.8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36838-2022</t>
        </is>
      </c>
      <c r="B165" s="1" t="n">
        <v>44805</v>
      </c>
      <c r="C165" s="1" t="n">
        <v>45202</v>
      </c>
      <c r="D165" t="inlineStr">
        <is>
          <t>VÄSTMANLANDS LÄN</t>
        </is>
      </c>
      <c r="E165" t="inlineStr">
        <is>
          <t>NORBERG</t>
        </is>
      </c>
      <c r="F165" t="inlineStr">
        <is>
          <t>Sveaskog</t>
        </is>
      </c>
      <c r="G165" t="n">
        <v>16.1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36836-2022</t>
        </is>
      </c>
      <c r="B166" s="1" t="n">
        <v>44805</v>
      </c>
      <c r="C166" s="1" t="n">
        <v>45202</v>
      </c>
      <c r="D166" t="inlineStr">
        <is>
          <t>VÄSTMANLANDS LÄN</t>
        </is>
      </c>
      <c r="E166" t="inlineStr">
        <is>
          <t>NORBERG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36839-2022</t>
        </is>
      </c>
      <c r="B167" s="1" t="n">
        <v>44805</v>
      </c>
      <c r="C167" s="1" t="n">
        <v>45202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38725-2022</t>
        </is>
      </c>
      <c r="B168" s="1" t="n">
        <v>44815</v>
      </c>
      <c r="C168" s="1" t="n">
        <v>45202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38903-2022</t>
        </is>
      </c>
      <c r="B169" s="1" t="n">
        <v>44816</v>
      </c>
      <c r="C169" s="1" t="n">
        <v>45202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38905-2022</t>
        </is>
      </c>
      <c r="B170" s="1" t="n">
        <v>44816</v>
      </c>
      <c r="C170" s="1" t="n">
        <v>45202</v>
      </c>
      <c r="D170" t="inlineStr">
        <is>
          <t>VÄSTMANLANDS LÄN</t>
        </is>
      </c>
      <c r="E170" t="inlineStr">
        <is>
          <t>NORBERG</t>
        </is>
      </c>
      <c r="F170" t="inlineStr">
        <is>
          <t>Sveaskog</t>
        </is>
      </c>
      <c r="G170" t="n">
        <v>20.5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41739-2022</t>
        </is>
      </c>
      <c r="B171" s="1" t="n">
        <v>44827</v>
      </c>
      <c r="C171" s="1" t="n">
        <v>45202</v>
      </c>
      <c r="D171" t="inlineStr">
        <is>
          <t>VÄSTMANLANDS LÄN</t>
        </is>
      </c>
      <c r="E171" t="inlineStr">
        <is>
          <t>NORBERG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41742-2022</t>
        </is>
      </c>
      <c r="B172" s="1" t="n">
        <v>44827</v>
      </c>
      <c r="C172" s="1" t="n">
        <v>45202</v>
      </c>
      <c r="D172" t="inlineStr">
        <is>
          <t>VÄSTMANLANDS LÄN</t>
        </is>
      </c>
      <c r="E172" t="inlineStr">
        <is>
          <t>NORBERG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41748-2022</t>
        </is>
      </c>
      <c r="B173" s="1" t="n">
        <v>44827</v>
      </c>
      <c r="C173" s="1" t="n">
        <v>45202</v>
      </c>
      <c r="D173" t="inlineStr">
        <is>
          <t>VÄSTMANLANDS LÄN</t>
        </is>
      </c>
      <c r="E173" t="inlineStr">
        <is>
          <t>NORBERG</t>
        </is>
      </c>
      <c r="G173" t="n">
        <v>6.8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41744-2022</t>
        </is>
      </c>
      <c r="B174" s="1" t="n">
        <v>44827</v>
      </c>
      <c r="C174" s="1" t="n">
        <v>45202</v>
      </c>
      <c r="D174" t="inlineStr">
        <is>
          <t>VÄSTMANLANDS LÄN</t>
        </is>
      </c>
      <c r="E174" t="inlineStr">
        <is>
          <t>NORBERG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41750-2022</t>
        </is>
      </c>
      <c r="B175" s="1" t="n">
        <v>44827</v>
      </c>
      <c r="C175" s="1" t="n">
        <v>45202</v>
      </c>
      <c r="D175" t="inlineStr">
        <is>
          <t>VÄSTMANLANDS LÄN</t>
        </is>
      </c>
      <c r="E175" t="inlineStr">
        <is>
          <t>NORBERG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43073-2022</t>
        </is>
      </c>
      <c r="B176" s="1" t="n">
        <v>44833</v>
      </c>
      <c r="C176" s="1" t="n">
        <v>45202</v>
      </c>
      <c r="D176" t="inlineStr">
        <is>
          <t>VÄSTMANLANDS LÄN</t>
        </is>
      </c>
      <c r="E176" t="inlineStr">
        <is>
          <t>NORBERG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43072-2022</t>
        </is>
      </c>
      <c r="B177" s="1" t="n">
        <v>44833</v>
      </c>
      <c r="C177" s="1" t="n">
        <v>45202</v>
      </c>
      <c r="D177" t="inlineStr">
        <is>
          <t>VÄSTMANLANDS LÄN</t>
        </is>
      </c>
      <c r="E177" t="inlineStr">
        <is>
          <t>NORBERG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43076-2022</t>
        </is>
      </c>
      <c r="B178" s="1" t="n">
        <v>44833</v>
      </c>
      <c r="C178" s="1" t="n">
        <v>45202</v>
      </c>
      <c r="D178" t="inlineStr">
        <is>
          <t>VÄSTMANLANDS LÄN</t>
        </is>
      </c>
      <c r="E178" t="inlineStr">
        <is>
          <t>NORBERG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43075-2022</t>
        </is>
      </c>
      <c r="B179" s="1" t="n">
        <v>44833</v>
      </c>
      <c r="C179" s="1" t="n">
        <v>45202</v>
      </c>
      <c r="D179" t="inlineStr">
        <is>
          <t>VÄSTMANLANDS LÄN</t>
        </is>
      </c>
      <c r="E179" t="inlineStr">
        <is>
          <t>NORBERG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46369-2022</t>
        </is>
      </c>
      <c r="B180" s="1" t="n">
        <v>44848</v>
      </c>
      <c r="C180" s="1" t="n">
        <v>45202</v>
      </c>
      <c r="D180" t="inlineStr">
        <is>
          <t>VÄSTMANLANDS LÄN</t>
        </is>
      </c>
      <c r="E180" t="inlineStr">
        <is>
          <t>NORBERG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46641-2022</t>
        </is>
      </c>
      <c r="B181" s="1" t="n">
        <v>44849</v>
      </c>
      <c r="C181" s="1" t="n">
        <v>45202</v>
      </c>
      <c r="D181" t="inlineStr">
        <is>
          <t>VÄSTMANLANDS LÄN</t>
        </is>
      </c>
      <c r="E181" t="inlineStr">
        <is>
          <t>NORBERG</t>
        </is>
      </c>
      <c r="F181" t="inlineStr">
        <is>
          <t>Sveaskog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47607-2022</t>
        </is>
      </c>
      <c r="B182" s="1" t="n">
        <v>44852</v>
      </c>
      <c r="C182" s="1" t="n">
        <v>45202</v>
      </c>
      <c r="D182" t="inlineStr">
        <is>
          <t>VÄSTMANLANDS LÄN</t>
        </is>
      </c>
      <c r="E182" t="inlineStr">
        <is>
          <t>NORBERG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47599-2022</t>
        </is>
      </c>
      <c r="B183" s="1" t="n">
        <v>44852</v>
      </c>
      <c r="C183" s="1" t="n">
        <v>45202</v>
      </c>
      <c r="D183" t="inlineStr">
        <is>
          <t>VÄSTMANLANDS LÄN</t>
        </is>
      </c>
      <c r="E183" t="inlineStr">
        <is>
          <t>NORBERG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47610-2022</t>
        </is>
      </c>
      <c r="B184" s="1" t="n">
        <v>44852</v>
      </c>
      <c r="C184" s="1" t="n">
        <v>45202</v>
      </c>
      <c r="D184" t="inlineStr">
        <is>
          <t>VÄSTMANLANDS LÄN</t>
        </is>
      </c>
      <c r="E184" t="inlineStr">
        <is>
          <t>NORBERG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50124-2022</t>
        </is>
      </c>
      <c r="B185" s="1" t="n">
        <v>44860</v>
      </c>
      <c r="C185" s="1" t="n">
        <v>45202</v>
      </c>
      <c r="D185" t="inlineStr">
        <is>
          <t>VÄSTMANLANDS LÄN</t>
        </is>
      </c>
      <c r="E185" t="inlineStr">
        <is>
          <t>NORBERG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52068-2022</t>
        </is>
      </c>
      <c r="B186" s="1" t="n">
        <v>44873</v>
      </c>
      <c r="C186" s="1" t="n">
        <v>45202</v>
      </c>
      <c r="D186" t="inlineStr">
        <is>
          <t>VÄSTMANLANDS LÄN</t>
        </is>
      </c>
      <c r="E186" t="inlineStr">
        <is>
          <t>NORBERG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52076-2022</t>
        </is>
      </c>
      <c r="B187" s="1" t="n">
        <v>44873</v>
      </c>
      <c r="C187" s="1" t="n">
        <v>45202</v>
      </c>
      <c r="D187" t="inlineStr">
        <is>
          <t>VÄSTMANLANDS LÄN</t>
        </is>
      </c>
      <c r="E187" t="inlineStr">
        <is>
          <t>NORBERG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52063-2022</t>
        </is>
      </c>
      <c r="B188" s="1" t="n">
        <v>44873</v>
      </c>
      <c r="C188" s="1" t="n">
        <v>45202</v>
      </c>
      <c r="D188" t="inlineStr">
        <is>
          <t>VÄSTMANLANDS LÄN</t>
        </is>
      </c>
      <c r="E188" t="inlineStr">
        <is>
          <t>NORBERG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61745-2022</t>
        </is>
      </c>
      <c r="B189" s="1" t="n">
        <v>44911</v>
      </c>
      <c r="C189" s="1" t="n">
        <v>45202</v>
      </c>
      <c r="D189" t="inlineStr">
        <is>
          <t>VÄSTMANLANDS LÄN</t>
        </is>
      </c>
      <c r="E189" t="inlineStr">
        <is>
          <t>NORBERG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61752-2022</t>
        </is>
      </c>
      <c r="B190" s="1" t="n">
        <v>44911</v>
      </c>
      <c r="C190" s="1" t="n">
        <v>45202</v>
      </c>
      <c r="D190" t="inlineStr">
        <is>
          <t>VÄSTMANLANDS LÄN</t>
        </is>
      </c>
      <c r="E190" t="inlineStr">
        <is>
          <t>NORBERG</t>
        </is>
      </c>
      <c r="F190" t="inlineStr">
        <is>
          <t>Bergvik skog väst AB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559-2023</t>
        </is>
      </c>
      <c r="B191" s="1" t="n">
        <v>44925</v>
      </c>
      <c r="C191" s="1" t="n">
        <v>45202</v>
      </c>
      <c r="D191" t="inlineStr">
        <is>
          <t>VÄSTMANLANDS LÄN</t>
        </is>
      </c>
      <c r="E191" t="inlineStr">
        <is>
          <t>NORBERG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552-2023</t>
        </is>
      </c>
      <c r="B192" s="1" t="n">
        <v>44925</v>
      </c>
      <c r="C192" s="1" t="n">
        <v>45202</v>
      </c>
      <c r="D192" t="inlineStr">
        <is>
          <t>VÄSTMANLANDS LÄN</t>
        </is>
      </c>
      <c r="E192" t="inlineStr">
        <is>
          <t>NORBERG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7744-2023</t>
        </is>
      </c>
      <c r="B193" s="1" t="n">
        <v>44973</v>
      </c>
      <c r="C193" s="1" t="n">
        <v>45202</v>
      </c>
      <c r="D193" t="inlineStr">
        <is>
          <t>VÄSTMANLANDS LÄN</t>
        </is>
      </c>
      <c r="E193" t="inlineStr">
        <is>
          <t>NORBERG</t>
        </is>
      </c>
      <c r="F193" t="inlineStr">
        <is>
          <t>Övriga Aktiebolag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8746-2023</t>
        </is>
      </c>
      <c r="B194" s="1" t="n">
        <v>44973</v>
      </c>
      <c r="C194" s="1" t="n">
        <v>45202</v>
      </c>
      <c r="D194" t="inlineStr">
        <is>
          <t>VÄSTMANLANDS LÄN</t>
        </is>
      </c>
      <c r="E194" t="inlineStr">
        <is>
          <t>NORBERG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8744-2023</t>
        </is>
      </c>
      <c r="B195" s="1" t="n">
        <v>44973</v>
      </c>
      <c r="C195" s="1" t="n">
        <v>45202</v>
      </c>
      <c r="D195" t="inlineStr">
        <is>
          <t>VÄSTMANLANDS LÄN</t>
        </is>
      </c>
      <c r="E195" t="inlineStr">
        <is>
          <t>NORBERG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10378-2023</t>
        </is>
      </c>
      <c r="B196" s="1" t="n">
        <v>44987</v>
      </c>
      <c r="C196" s="1" t="n">
        <v>45202</v>
      </c>
      <c r="D196" t="inlineStr">
        <is>
          <t>VÄSTMANLANDS LÄN</t>
        </is>
      </c>
      <c r="E196" t="inlineStr">
        <is>
          <t>NORBERG</t>
        </is>
      </c>
      <c r="F196" t="inlineStr">
        <is>
          <t>Övriga Aktiebolag</t>
        </is>
      </c>
      <c r="G196" t="n">
        <v>11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11664-2023</t>
        </is>
      </c>
      <c r="B197" s="1" t="n">
        <v>44992</v>
      </c>
      <c r="C197" s="1" t="n">
        <v>45202</v>
      </c>
      <c r="D197" t="inlineStr">
        <is>
          <t>VÄSTMANLANDS LÄN</t>
        </is>
      </c>
      <c r="E197" t="inlineStr">
        <is>
          <t>NORBERG</t>
        </is>
      </c>
      <c r="G197" t="n">
        <v>8.300000000000001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11099-2023</t>
        </is>
      </c>
      <c r="B198" s="1" t="n">
        <v>44992</v>
      </c>
      <c r="C198" s="1" t="n">
        <v>45202</v>
      </c>
      <c r="D198" t="inlineStr">
        <is>
          <t>VÄSTMANLANDS LÄN</t>
        </is>
      </c>
      <c r="E198" t="inlineStr">
        <is>
          <t>NORBERG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12171-2023</t>
        </is>
      </c>
      <c r="B199" s="1" t="n">
        <v>44998</v>
      </c>
      <c r="C199" s="1" t="n">
        <v>45202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12170-2023</t>
        </is>
      </c>
      <c r="B200" s="1" t="n">
        <v>44998</v>
      </c>
      <c r="C200" s="1" t="n">
        <v>45202</v>
      </c>
      <c r="D200" t="inlineStr">
        <is>
          <t>VÄSTMANLANDS LÄN</t>
        </is>
      </c>
      <c r="E200" t="inlineStr">
        <is>
          <t>NORBERG</t>
        </is>
      </c>
      <c r="F200" t="inlineStr">
        <is>
          <t>Övriga Aktiebolag</t>
        </is>
      </c>
      <c r="G200" t="n">
        <v>19.6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13454-2023</t>
        </is>
      </c>
      <c r="B201" s="1" t="n">
        <v>45005</v>
      </c>
      <c r="C201" s="1" t="n">
        <v>45202</v>
      </c>
      <c r="D201" t="inlineStr">
        <is>
          <t>VÄSTMANLANDS LÄN</t>
        </is>
      </c>
      <c r="E201" t="inlineStr">
        <is>
          <t>NORBERG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13453-2023</t>
        </is>
      </c>
      <c r="B202" s="1" t="n">
        <v>45005</v>
      </c>
      <c r="C202" s="1" t="n">
        <v>45202</v>
      </c>
      <c r="D202" t="inlineStr">
        <is>
          <t>VÄSTMANLANDS LÄN</t>
        </is>
      </c>
      <c r="E202" t="inlineStr">
        <is>
          <t>NORBERG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14033-2023</t>
        </is>
      </c>
      <c r="B203" s="1" t="n">
        <v>45007</v>
      </c>
      <c r="C203" s="1" t="n">
        <v>45202</v>
      </c>
      <c r="D203" t="inlineStr">
        <is>
          <t>VÄSTMANLANDS LÄN</t>
        </is>
      </c>
      <c r="E203" t="inlineStr">
        <is>
          <t>NORBERG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14617-2023</t>
        </is>
      </c>
      <c r="B204" s="1" t="n">
        <v>45013</v>
      </c>
      <c r="C204" s="1" t="n">
        <v>45202</v>
      </c>
      <c r="D204" t="inlineStr">
        <is>
          <t>VÄSTMANLANDS LÄN</t>
        </is>
      </c>
      <c r="E204" t="inlineStr">
        <is>
          <t>NORBERG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14616-2023</t>
        </is>
      </c>
      <c r="B205" s="1" t="n">
        <v>45013</v>
      </c>
      <c r="C205" s="1" t="n">
        <v>45202</v>
      </c>
      <c r="D205" t="inlineStr">
        <is>
          <t>VÄSTMANLANDS LÄN</t>
        </is>
      </c>
      <c r="E205" t="inlineStr">
        <is>
          <t>NORBERG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14827-2023</t>
        </is>
      </c>
      <c r="B206" s="1" t="n">
        <v>45013</v>
      </c>
      <c r="C206" s="1" t="n">
        <v>45202</v>
      </c>
      <c r="D206" t="inlineStr">
        <is>
          <t>VÄSTMANLANDS LÄN</t>
        </is>
      </c>
      <c r="E206" t="inlineStr">
        <is>
          <t>NORBERG</t>
        </is>
      </c>
      <c r="G206" t="n">
        <v>17.9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14904-2023</t>
        </is>
      </c>
      <c r="B207" s="1" t="n">
        <v>45014</v>
      </c>
      <c r="C207" s="1" t="n">
        <v>45202</v>
      </c>
      <c r="D207" t="inlineStr">
        <is>
          <t>VÄSTMANLANDS LÄN</t>
        </is>
      </c>
      <c r="E207" t="inlineStr">
        <is>
          <t>NORBERG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14903-2023</t>
        </is>
      </c>
      <c r="B208" s="1" t="n">
        <v>45014</v>
      </c>
      <c r="C208" s="1" t="n">
        <v>45202</v>
      </c>
      <c r="D208" t="inlineStr">
        <is>
          <t>VÄSTMANLANDS LÄN</t>
        </is>
      </c>
      <c r="E208" t="inlineStr">
        <is>
          <t>NORBERG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15084-2023</t>
        </is>
      </c>
      <c r="B209" s="1" t="n">
        <v>45016</v>
      </c>
      <c r="C209" s="1" t="n">
        <v>45202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15083-2023</t>
        </is>
      </c>
      <c r="B210" s="1" t="n">
        <v>45016</v>
      </c>
      <c r="C210" s="1" t="n">
        <v>45202</v>
      </c>
      <c r="D210" t="inlineStr">
        <is>
          <t>VÄSTMANLANDS LÄN</t>
        </is>
      </c>
      <c r="E210" t="inlineStr">
        <is>
          <t>NORBERG</t>
        </is>
      </c>
      <c r="F210" t="inlineStr">
        <is>
          <t>Bergvik skog väst AB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15431-2023</t>
        </is>
      </c>
      <c r="B211" s="1" t="n">
        <v>45020</v>
      </c>
      <c r="C211" s="1" t="n">
        <v>45202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15429-2023</t>
        </is>
      </c>
      <c r="B212" s="1" t="n">
        <v>45020</v>
      </c>
      <c r="C212" s="1" t="n">
        <v>45202</v>
      </c>
      <c r="D212" t="inlineStr">
        <is>
          <t>VÄSTMANLANDS LÄN</t>
        </is>
      </c>
      <c r="E212" t="inlineStr">
        <is>
          <t>NORBERG</t>
        </is>
      </c>
      <c r="F212" t="inlineStr">
        <is>
          <t>Övriga Aktiebolag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16105-2023</t>
        </is>
      </c>
      <c r="B213" s="1" t="n">
        <v>45021</v>
      </c>
      <c r="C213" s="1" t="n">
        <v>45202</v>
      </c>
      <c r="D213" t="inlineStr">
        <is>
          <t>VÄSTMANLANDS LÄN</t>
        </is>
      </c>
      <c r="E213" t="inlineStr">
        <is>
          <t>NORBERG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16103-2023</t>
        </is>
      </c>
      <c r="B214" s="1" t="n">
        <v>45021</v>
      </c>
      <c r="C214" s="1" t="n">
        <v>45202</v>
      </c>
      <c r="D214" t="inlineStr">
        <is>
          <t>VÄSTMANLANDS LÄN</t>
        </is>
      </c>
      <c r="E214" t="inlineStr">
        <is>
          <t>NORBERG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16238-2023</t>
        </is>
      </c>
      <c r="B215" s="1" t="n">
        <v>45028</v>
      </c>
      <c r="C215" s="1" t="n">
        <v>45202</v>
      </c>
      <c r="D215" t="inlineStr">
        <is>
          <t>VÄSTMANLANDS LÄN</t>
        </is>
      </c>
      <c r="E215" t="inlineStr">
        <is>
          <t>NORBERG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16955-2023</t>
        </is>
      </c>
      <c r="B216" s="1" t="n">
        <v>45029</v>
      </c>
      <c r="C216" s="1" t="n">
        <v>45202</v>
      </c>
      <c r="D216" t="inlineStr">
        <is>
          <t>VÄSTMANLANDS LÄN</t>
        </is>
      </c>
      <c r="E216" t="inlineStr">
        <is>
          <t>NORBERG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16396-2023</t>
        </is>
      </c>
      <c r="B217" s="1" t="n">
        <v>45029</v>
      </c>
      <c r="C217" s="1" t="n">
        <v>45202</v>
      </c>
      <c r="D217" t="inlineStr">
        <is>
          <t>VÄSTMANLANDS LÄN</t>
        </is>
      </c>
      <c r="E217" t="inlineStr">
        <is>
          <t>NORBERG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16953-2023</t>
        </is>
      </c>
      <c r="B218" s="1" t="n">
        <v>45029</v>
      </c>
      <c r="C218" s="1" t="n">
        <v>45202</v>
      </c>
      <c r="D218" t="inlineStr">
        <is>
          <t>VÄSTMANLANDS LÄN</t>
        </is>
      </c>
      <c r="E218" t="inlineStr">
        <is>
          <t>NORBERG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17038-2023</t>
        </is>
      </c>
      <c r="B219" s="1" t="n">
        <v>45034</v>
      </c>
      <c r="C219" s="1" t="n">
        <v>45202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17075-2023</t>
        </is>
      </c>
      <c r="B220" s="1" t="n">
        <v>45034</v>
      </c>
      <c r="C220" s="1" t="n">
        <v>45202</v>
      </c>
      <c r="D220" t="inlineStr">
        <is>
          <t>VÄSTMANLANDS LÄN</t>
        </is>
      </c>
      <c r="E220" t="inlineStr">
        <is>
          <t>NORBERG</t>
        </is>
      </c>
      <c r="F220" t="inlineStr">
        <is>
          <t>Bergvik skog väst AB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18194-2023</t>
        </is>
      </c>
      <c r="B221" s="1" t="n">
        <v>45041</v>
      </c>
      <c r="C221" s="1" t="n">
        <v>45202</v>
      </c>
      <c r="D221" t="inlineStr">
        <is>
          <t>VÄSTMANLANDS LÄN</t>
        </is>
      </c>
      <c r="E221" t="inlineStr">
        <is>
          <t>NORBERG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18384-2023</t>
        </is>
      </c>
      <c r="B222" s="1" t="n">
        <v>45042</v>
      </c>
      <c r="C222" s="1" t="n">
        <v>45202</v>
      </c>
      <c r="D222" t="inlineStr">
        <is>
          <t>VÄSTMANLANDS LÄN</t>
        </is>
      </c>
      <c r="E222" t="inlineStr">
        <is>
          <t>NORBERG</t>
        </is>
      </c>
      <c r="F222" t="inlineStr">
        <is>
          <t>Övriga Aktiebolag</t>
        </is>
      </c>
      <c r="G222" t="n">
        <v>14.8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18745-2023</t>
        </is>
      </c>
      <c r="B223" s="1" t="n">
        <v>45043</v>
      </c>
      <c r="C223" s="1" t="n">
        <v>45202</v>
      </c>
      <c r="D223" t="inlineStr">
        <is>
          <t>VÄSTMANLANDS LÄN</t>
        </is>
      </c>
      <c r="E223" t="inlineStr">
        <is>
          <t>NORBERG</t>
        </is>
      </c>
      <c r="G223" t="n">
        <v>7.7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18744-2023</t>
        </is>
      </c>
      <c r="B224" s="1" t="n">
        <v>45043</v>
      </c>
      <c r="C224" s="1" t="n">
        <v>45202</v>
      </c>
      <c r="D224" t="inlineStr">
        <is>
          <t>VÄSTMANLANDS LÄN</t>
        </is>
      </c>
      <c r="E224" t="inlineStr">
        <is>
          <t>NORBERG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19020-2023</t>
        </is>
      </c>
      <c r="B225" s="1" t="n">
        <v>45047</v>
      </c>
      <c r="C225" s="1" t="n">
        <v>45202</v>
      </c>
      <c r="D225" t="inlineStr">
        <is>
          <t>VÄSTMANLANDS LÄN</t>
        </is>
      </c>
      <c r="E225" t="inlineStr">
        <is>
          <t>NORBERG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19019-2023</t>
        </is>
      </c>
      <c r="B226" s="1" t="n">
        <v>45047</v>
      </c>
      <c r="C226" s="1" t="n">
        <v>45202</v>
      </c>
      <c r="D226" t="inlineStr">
        <is>
          <t>VÄSTMANLANDS LÄN</t>
        </is>
      </c>
      <c r="E226" t="inlineStr">
        <is>
          <t>NORBERG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19254-2023</t>
        </is>
      </c>
      <c r="B227" s="1" t="n">
        <v>45049</v>
      </c>
      <c r="C227" s="1" t="n">
        <v>45202</v>
      </c>
      <c r="D227" t="inlineStr">
        <is>
          <t>VÄSTMANLANDS LÄN</t>
        </is>
      </c>
      <c r="E227" t="inlineStr">
        <is>
          <t>NORBERG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20381-2023</t>
        </is>
      </c>
      <c r="B228" s="1" t="n">
        <v>45056</v>
      </c>
      <c r="C228" s="1" t="n">
        <v>45202</v>
      </c>
      <c r="D228" t="inlineStr">
        <is>
          <t>VÄSTMANLANDS LÄN</t>
        </is>
      </c>
      <c r="E228" t="inlineStr">
        <is>
          <t>NORBERG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20378-2023</t>
        </is>
      </c>
      <c r="B229" s="1" t="n">
        <v>45056</v>
      </c>
      <c r="C229" s="1" t="n">
        <v>45202</v>
      </c>
      <c r="D229" t="inlineStr">
        <is>
          <t>VÄSTMANLANDS LÄN</t>
        </is>
      </c>
      <c r="E229" t="inlineStr">
        <is>
          <t>NORBERG</t>
        </is>
      </c>
      <c r="G229" t="n">
        <v>5.8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21528-2023</t>
        </is>
      </c>
      <c r="B230" s="1" t="n">
        <v>45063</v>
      </c>
      <c r="C230" s="1" t="n">
        <v>45202</v>
      </c>
      <c r="D230" t="inlineStr">
        <is>
          <t>VÄSTMANLANDS LÄN</t>
        </is>
      </c>
      <c r="E230" t="inlineStr">
        <is>
          <t>NORBERG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23542-2023</t>
        </is>
      </c>
      <c r="B231" s="1" t="n">
        <v>45077</v>
      </c>
      <c r="C231" s="1" t="n">
        <v>45202</v>
      </c>
      <c r="D231" t="inlineStr">
        <is>
          <t>VÄSTMANLANDS LÄN</t>
        </is>
      </c>
      <c r="E231" t="inlineStr">
        <is>
          <t>NORBERG</t>
        </is>
      </c>
      <c r="F231" t="inlineStr">
        <is>
          <t>Bergvik skog väst AB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23917-2023</t>
        </is>
      </c>
      <c r="B232" s="1" t="n">
        <v>45078</v>
      </c>
      <c r="C232" s="1" t="n">
        <v>45202</v>
      </c>
      <c r="D232" t="inlineStr">
        <is>
          <t>VÄSTMANLANDS LÄN</t>
        </is>
      </c>
      <c r="E232" t="inlineStr">
        <is>
          <t>NORBERG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23791-2023</t>
        </is>
      </c>
      <c r="B233" s="1" t="n">
        <v>45078</v>
      </c>
      <c r="C233" s="1" t="n">
        <v>45202</v>
      </c>
      <c r="D233" t="inlineStr">
        <is>
          <t>VÄSTMANLANDS LÄN</t>
        </is>
      </c>
      <c r="E233" t="inlineStr">
        <is>
          <t>NORBERG</t>
        </is>
      </c>
      <c r="F233" t="inlineStr">
        <is>
          <t>Bergvik skog väst AB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25761-2023</t>
        </is>
      </c>
      <c r="B234" s="1" t="n">
        <v>45084</v>
      </c>
      <c r="C234" s="1" t="n">
        <v>45202</v>
      </c>
      <c r="D234" t="inlineStr">
        <is>
          <t>VÄSTMANLANDS LÄN</t>
        </is>
      </c>
      <c r="E234" t="inlineStr">
        <is>
          <t>NORBERG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26802-2023</t>
        </is>
      </c>
      <c r="B235" s="1" t="n">
        <v>45093</v>
      </c>
      <c r="C235" s="1" t="n">
        <v>45202</v>
      </c>
      <c r="D235" t="inlineStr">
        <is>
          <t>VÄSTMANLANDS LÄN</t>
        </is>
      </c>
      <c r="E235" t="inlineStr">
        <is>
          <t>NORBERG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27635-2023</t>
        </is>
      </c>
      <c r="B236" s="1" t="n">
        <v>45093</v>
      </c>
      <c r="C236" s="1" t="n">
        <v>45202</v>
      </c>
      <c r="D236" t="inlineStr">
        <is>
          <t>VÄSTMANLANDS LÄN</t>
        </is>
      </c>
      <c r="E236" t="inlineStr">
        <is>
          <t>NORBERG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32686-2023</t>
        </is>
      </c>
      <c r="B237" s="1" t="n">
        <v>45112</v>
      </c>
      <c r="C237" s="1" t="n">
        <v>45202</v>
      </c>
      <c r="D237" t="inlineStr">
        <is>
          <t>VÄSTMANLANDS LÄN</t>
        </is>
      </c>
      <c r="E237" t="inlineStr">
        <is>
          <t>NORBERG</t>
        </is>
      </c>
      <c r="F237" t="inlineStr">
        <is>
          <t>Bergvik skog väst AB</t>
        </is>
      </c>
      <c r="G237" t="n">
        <v>9.6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33909-2023</t>
        </is>
      </c>
      <c r="B238" s="1" t="n">
        <v>45122</v>
      </c>
      <c r="C238" s="1" t="n">
        <v>45202</v>
      </c>
      <c r="D238" t="inlineStr">
        <is>
          <t>VÄSTMANLANDS LÄN</t>
        </is>
      </c>
      <c r="E238" t="inlineStr">
        <is>
          <t>NORBERG</t>
        </is>
      </c>
      <c r="G238" t="n">
        <v>10.8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33377-2023</t>
        </is>
      </c>
      <c r="B239" s="1" t="n">
        <v>45128</v>
      </c>
      <c r="C239" s="1" t="n">
        <v>45202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33376-2023</t>
        </is>
      </c>
      <c r="B240" s="1" t="n">
        <v>45128</v>
      </c>
      <c r="C240" s="1" t="n">
        <v>45202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33379-2023</t>
        </is>
      </c>
      <c r="B241" s="1" t="n">
        <v>45128</v>
      </c>
      <c r="C241" s="1" t="n">
        <v>45202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33378-2023</t>
        </is>
      </c>
      <c r="B242" s="1" t="n">
        <v>45128</v>
      </c>
      <c r="C242" s="1" t="n">
        <v>45202</v>
      </c>
      <c r="D242" t="inlineStr">
        <is>
          <t>VÄSTMANLANDS LÄN</t>
        </is>
      </c>
      <c r="E242" t="inlineStr">
        <is>
          <t>NORBERG</t>
        </is>
      </c>
      <c r="F242" t="inlineStr">
        <is>
          <t>Sveaskog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34967-2023</t>
        </is>
      </c>
      <c r="B243" s="1" t="n">
        <v>45142</v>
      </c>
      <c r="C243" s="1" t="n">
        <v>45202</v>
      </c>
      <c r="D243" t="inlineStr">
        <is>
          <t>VÄSTMANLANDS LÄN</t>
        </is>
      </c>
      <c r="E243" t="inlineStr">
        <is>
          <t>NORBERG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37011-2023</t>
        </is>
      </c>
      <c r="B244" s="1" t="n">
        <v>45155</v>
      </c>
      <c r="C244" s="1" t="n">
        <v>45202</v>
      </c>
      <c r="D244" t="inlineStr">
        <is>
          <t>VÄSTMANLANDS LÄN</t>
        </is>
      </c>
      <c r="E244" t="inlineStr">
        <is>
          <t>NORBERG</t>
        </is>
      </c>
      <c r="F244" t="inlineStr">
        <is>
          <t>Övriga Aktiebolag</t>
        </is>
      </c>
      <c r="G244" t="n">
        <v>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40140-2023</t>
        </is>
      </c>
      <c r="B245" s="1" t="n">
        <v>45169</v>
      </c>
      <c r="C245" s="1" t="n">
        <v>45202</v>
      </c>
      <c r="D245" t="inlineStr">
        <is>
          <t>VÄSTMANLANDS LÄN</t>
        </is>
      </c>
      <c r="E245" t="inlineStr">
        <is>
          <t>NORBERG</t>
        </is>
      </c>
      <c r="F245" t="inlineStr">
        <is>
          <t>Sveaskog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45065-2023</t>
        </is>
      </c>
      <c r="B246" s="1" t="n">
        <v>45191</v>
      </c>
      <c r="C246" s="1" t="n">
        <v>45202</v>
      </c>
      <c r="D246" t="inlineStr">
        <is>
          <t>VÄSTMANLANDS LÄN</t>
        </is>
      </c>
      <c r="E246" t="inlineStr">
        <is>
          <t>NORBERG</t>
        </is>
      </c>
      <c r="F246" t="inlineStr">
        <is>
          <t>Bergvik skog väst AB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45051-2023</t>
        </is>
      </c>
      <c r="B247" s="1" t="n">
        <v>45191</v>
      </c>
      <c r="C247" s="1" t="n">
        <v>45202</v>
      </c>
      <c r="D247" t="inlineStr">
        <is>
          <t>VÄSTMANLANDS LÄN</t>
        </is>
      </c>
      <c r="E247" t="inlineStr">
        <is>
          <t>NORBERG</t>
        </is>
      </c>
      <c r="F247" t="inlineStr">
        <is>
          <t>Bergvik skog väst AB</t>
        </is>
      </c>
      <c r="G247" t="n">
        <v>8.9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45066-2023</t>
        </is>
      </c>
      <c r="B248" s="1" t="n">
        <v>45191</v>
      </c>
      <c r="C248" s="1" t="n">
        <v>45202</v>
      </c>
      <c r="D248" t="inlineStr">
        <is>
          <t>VÄSTMANLANDS LÄN</t>
        </is>
      </c>
      <c r="E248" t="inlineStr">
        <is>
          <t>NORBERG</t>
        </is>
      </c>
      <c r="F248" t="inlineStr">
        <is>
          <t>Bergvik skog väst AB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46045-2023</t>
        </is>
      </c>
      <c r="B249" s="1" t="n">
        <v>45196</v>
      </c>
      <c r="C249" s="1" t="n">
        <v>45202</v>
      </c>
      <c r="D249" t="inlineStr">
        <is>
          <t>VÄSTMANLANDS LÄN</t>
        </is>
      </c>
      <c r="E249" t="inlineStr">
        <is>
          <t>NORBERG</t>
        </is>
      </c>
      <c r="F249" t="inlineStr">
        <is>
          <t>Bergvik skog väst AB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46041-2023</t>
        </is>
      </c>
      <c r="B250" s="1" t="n">
        <v>45196</v>
      </c>
      <c r="C250" s="1" t="n">
        <v>45202</v>
      </c>
      <c r="D250" t="inlineStr">
        <is>
          <t>VÄSTMANLANDS LÄN</t>
        </is>
      </c>
      <c r="E250" t="inlineStr">
        <is>
          <t>NORBERG</t>
        </is>
      </c>
      <c r="F250" t="inlineStr">
        <is>
          <t>Bergvik skog väst AB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>
      <c r="A251" t="inlineStr">
        <is>
          <t>A 46036-2023</t>
        </is>
      </c>
      <c r="B251" s="1" t="n">
        <v>45196</v>
      </c>
      <c r="C251" s="1" t="n">
        <v>45202</v>
      </c>
      <c r="D251" t="inlineStr">
        <is>
          <t>VÄSTMANLANDS LÄN</t>
        </is>
      </c>
      <c r="E251" t="inlineStr">
        <is>
          <t>NORBERG</t>
        </is>
      </c>
      <c r="F251" t="inlineStr">
        <is>
          <t>Bergvik skog väst AB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2023-10-03T06:00:24Z</dcterms:created>
  <dcterms:modified xmlns:dcterms="http://purl.org/dc/terms/" xmlns:xsi="http://www.w3.org/2001/XMLSchema-instance" xsi:type="dcterms:W3CDTF">2023-10-03T06:00:24Z</dcterms:modified>
</cp:coreProperties>
</file>