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34891-2020</t>
        </is>
      </c>
      <c r="B2" s="1" t="n">
        <v>44036</v>
      </c>
      <c r="C2" s="1" t="n">
        <v>45180</v>
      </c>
      <c r="D2" t="inlineStr">
        <is>
          <t>GÄVLEBORGS LÄN</t>
        </is>
      </c>
      <c r="E2" t="inlineStr">
        <is>
          <t>NORDANSTIG</t>
        </is>
      </c>
      <c r="G2" t="n">
        <v>334</v>
      </c>
      <c r="H2" t="n">
        <v>5</v>
      </c>
      <c r="I2" t="n">
        <v>3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12</v>
      </c>
      <c r="R2" s="2" t="inlineStr">
        <is>
          <t>Svärta
Garnlav
Kustlabb
Motaggsvamp
Mörk kolflarnlav
Rörsångare
Spillkråka
Sävsparv
Tallticka
Dropptaggsvamp
Grönpyrola
Ögonpyrola</t>
        </is>
      </c>
      <c r="S2">
        <f>HYPERLINK("https://klasma.github.io/Logging_NORDANSTIG/artfynd/A 34891-2020.xlsx")</f>
        <v/>
      </c>
      <c r="T2">
        <f>HYPERLINK("https://klasma.github.io/Logging_NORDANSTIG/kartor/A 34891-2020.png")</f>
        <v/>
      </c>
      <c r="V2">
        <f>HYPERLINK("https://klasma.github.io/Logging_NORDANSTIG/klagomål/A 34891-2020.docx")</f>
        <v/>
      </c>
      <c r="W2">
        <f>HYPERLINK("https://klasma.github.io/Logging_NORDANSTIG/klagomålsmail/A 34891-2020.docx")</f>
        <v/>
      </c>
      <c r="X2">
        <f>HYPERLINK("https://klasma.github.io/Logging_NORDANSTIG/tillsyn/A 34891-2020.docx")</f>
        <v/>
      </c>
      <c r="Y2">
        <f>HYPERLINK("https://klasma.github.io/Logging_NORDANSTIG/tillsynsmail/A 34891-2020.docx")</f>
        <v/>
      </c>
    </row>
    <row r="3" ht="15" customHeight="1">
      <c r="A3" t="inlineStr">
        <is>
          <t>A 22996-2019</t>
        </is>
      </c>
      <c r="B3" s="1" t="n">
        <v>43591</v>
      </c>
      <c r="C3" s="1" t="n">
        <v>45180</v>
      </c>
      <c r="D3" t="inlineStr">
        <is>
          <t>GÄVLEBORGS LÄN</t>
        </is>
      </c>
      <c r="E3" t="inlineStr">
        <is>
          <t>NORDANSTIG</t>
        </is>
      </c>
      <c r="G3" t="n">
        <v>11.1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Lunglav
Violettgrå tagellav
Korallblylav
Sotriska
Stuplav</t>
        </is>
      </c>
      <c r="S3">
        <f>HYPERLINK("https://klasma.github.io/Logging_NORDANSTIG/artfynd/A 22996-2019.xlsx")</f>
        <v/>
      </c>
      <c r="T3">
        <f>HYPERLINK("https://klasma.github.io/Logging_NORDANSTIG/kartor/A 22996-2019.png")</f>
        <v/>
      </c>
      <c r="V3">
        <f>HYPERLINK("https://klasma.github.io/Logging_NORDANSTIG/klagomål/A 22996-2019.docx")</f>
        <v/>
      </c>
      <c r="W3">
        <f>HYPERLINK("https://klasma.github.io/Logging_NORDANSTIG/klagomålsmail/A 22996-2019.docx")</f>
        <v/>
      </c>
      <c r="X3">
        <f>HYPERLINK("https://klasma.github.io/Logging_NORDANSTIG/tillsyn/A 22996-2019.docx")</f>
        <v/>
      </c>
      <c r="Y3">
        <f>HYPERLINK("https://klasma.github.io/Logging_NORDANSTIG/tillsynsmail/A 22996-2019.docx")</f>
        <v/>
      </c>
    </row>
    <row r="4" ht="15" customHeight="1">
      <c r="A4" t="inlineStr">
        <is>
          <t>A 31224-2022</t>
        </is>
      </c>
      <c r="B4" s="1" t="n">
        <v>44771</v>
      </c>
      <c r="C4" s="1" t="n">
        <v>45180</v>
      </c>
      <c r="D4" t="inlineStr">
        <is>
          <t>GÄVLEBORGS LÄN</t>
        </is>
      </c>
      <c r="E4" t="inlineStr">
        <is>
          <t>NORDANSTIG</t>
        </is>
      </c>
      <c r="G4" t="n">
        <v>1.2</v>
      </c>
      <c r="H4" t="n">
        <v>1</v>
      </c>
      <c r="I4" t="n">
        <v>0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4</v>
      </c>
      <c r="R4" s="2" t="inlineStr">
        <is>
          <t>Knärot
Orange taggsvamp
Svart taggsvamp
Talltaggsvamp</t>
        </is>
      </c>
      <c r="S4">
        <f>HYPERLINK("https://klasma.github.io/Logging_NORDANSTIG/artfynd/A 31224-2022.xlsx")</f>
        <v/>
      </c>
      <c r="T4">
        <f>HYPERLINK("https://klasma.github.io/Logging_NORDANSTIG/kartor/A 31224-2022.png")</f>
        <v/>
      </c>
      <c r="U4">
        <f>HYPERLINK("https://klasma.github.io/Logging_NORDANSTIG/knärot/A 31224-2022.png")</f>
        <v/>
      </c>
      <c r="V4">
        <f>HYPERLINK("https://klasma.github.io/Logging_NORDANSTIG/klagomål/A 31224-2022.docx")</f>
        <v/>
      </c>
      <c r="W4">
        <f>HYPERLINK("https://klasma.github.io/Logging_NORDANSTIG/klagomålsmail/A 31224-2022.docx")</f>
        <v/>
      </c>
      <c r="X4">
        <f>HYPERLINK("https://klasma.github.io/Logging_NORDANSTIG/tillsyn/A 31224-2022.docx")</f>
        <v/>
      </c>
      <c r="Y4">
        <f>HYPERLINK("https://klasma.github.io/Logging_NORDANSTIG/tillsynsmail/A 31224-2022.docx")</f>
        <v/>
      </c>
    </row>
    <row r="5" ht="15" customHeight="1">
      <c r="A5" t="inlineStr">
        <is>
          <t>A 17913-2019</t>
        </is>
      </c>
      <c r="B5" s="1" t="n">
        <v>43557</v>
      </c>
      <c r="C5" s="1" t="n">
        <v>45180</v>
      </c>
      <c r="D5" t="inlineStr">
        <is>
          <t>GÄVLEBORGS LÄN</t>
        </is>
      </c>
      <c r="E5" t="inlineStr">
        <is>
          <t>NORDANSTIG</t>
        </is>
      </c>
      <c r="F5" t="inlineStr">
        <is>
          <t>Holmen skog AB</t>
        </is>
      </c>
      <c r="G5" t="n">
        <v>6.6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Skinnlav
Fläcknycklar</t>
        </is>
      </c>
      <c r="S5">
        <f>HYPERLINK("https://klasma.github.io/Logging_NORDANSTIG/artfynd/A 17913-2019.xlsx")</f>
        <v/>
      </c>
      <c r="T5">
        <f>HYPERLINK("https://klasma.github.io/Logging_NORDANSTIG/kartor/A 17913-2019.png")</f>
        <v/>
      </c>
      <c r="V5">
        <f>HYPERLINK("https://klasma.github.io/Logging_NORDANSTIG/klagomål/A 17913-2019.docx")</f>
        <v/>
      </c>
      <c r="W5">
        <f>HYPERLINK("https://klasma.github.io/Logging_NORDANSTIG/klagomålsmail/A 17913-2019.docx")</f>
        <v/>
      </c>
      <c r="X5">
        <f>HYPERLINK("https://klasma.github.io/Logging_NORDANSTIG/tillsyn/A 17913-2019.docx")</f>
        <v/>
      </c>
      <c r="Y5">
        <f>HYPERLINK("https://klasma.github.io/Logging_NORDANSTIG/tillsynsmail/A 17913-2019.docx")</f>
        <v/>
      </c>
    </row>
    <row r="6" ht="15" customHeight="1">
      <c r="A6" t="inlineStr">
        <is>
          <t>A 30620-2020</t>
        </is>
      </c>
      <c r="B6" s="1" t="n">
        <v>44008</v>
      </c>
      <c r="C6" s="1" t="n">
        <v>45180</v>
      </c>
      <c r="D6" t="inlineStr">
        <is>
          <t>GÄVLEBORGS LÄN</t>
        </is>
      </c>
      <c r="E6" t="inlineStr">
        <is>
          <t>NORDANSTIG</t>
        </is>
      </c>
      <c r="G6" t="n">
        <v>19.5</v>
      </c>
      <c r="H6" t="n">
        <v>2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Duvhök
Havsörn</t>
        </is>
      </c>
      <c r="S6">
        <f>HYPERLINK("https://klasma.github.io/Logging_NORDANSTIG/artfynd/A 30620-2020.xlsx")</f>
        <v/>
      </c>
      <c r="T6">
        <f>HYPERLINK("https://klasma.github.io/Logging_NORDANSTIG/kartor/A 30620-2020.png")</f>
        <v/>
      </c>
      <c r="V6">
        <f>HYPERLINK("https://klasma.github.io/Logging_NORDANSTIG/klagomål/A 30620-2020.docx")</f>
        <v/>
      </c>
      <c r="W6">
        <f>HYPERLINK("https://klasma.github.io/Logging_NORDANSTIG/klagomålsmail/A 30620-2020.docx")</f>
        <v/>
      </c>
      <c r="X6">
        <f>HYPERLINK("https://klasma.github.io/Logging_NORDANSTIG/tillsyn/A 30620-2020.docx")</f>
        <v/>
      </c>
      <c r="Y6">
        <f>HYPERLINK("https://klasma.github.io/Logging_NORDANSTIG/tillsynsmail/A 30620-2020.docx")</f>
        <v/>
      </c>
    </row>
    <row r="7" ht="15" customHeight="1">
      <c r="A7" t="inlineStr">
        <is>
          <t>A 33136-2020</t>
        </is>
      </c>
      <c r="B7" s="1" t="n">
        <v>44021</v>
      </c>
      <c r="C7" s="1" t="n">
        <v>45180</v>
      </c>
      <c r="D7" t="inlineStr">
        <is>
          <t>GÄVLEBORGS LÄN</t>
        </is>
      </c>
      <c r="E7" t="inlineStr">
        <is>
          <t>NORDANSTIG</t>
        </is>
      </c>
      <c r="F7" t="inlineStr">
        <is>
          <t>Holmen skog AB</t>
        </is>
      </c>
      <c r="G7" t="n">
        <v>6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Motaggsvamp
Reliktbock</t>
        </is>
      </c>
      <c r="S7">
        <f>HYPERLINK("https://klasma.github.io/Logging_NORDANSTIG/artfynd/A 33136-2020.xlsx")</f>
        <v/>
      </c>
      <c r="T7">
        <f>HYPERLINK("https://klasma.github.io/Logging_NORDANSTIG/kartor/A 33136-2020.png")</f>
        <v/>
      </c>
      <c r="V7">
        <f>HYPERLINK("https://klasma.github.io/Logging_NORDANSTIG/klagomål/A 33136-2020.docx")</f>
        <v/>
      </c>
      <c r="W7">
        <f>HYPERLINK("https://klasma.github.io/Logging_NORDANSTIG/klagomålsmail/A 33136-2020.docx")</f>
        <v/>
      </c>
      <c r="X7">
        <f>HYPERLINK("https://klasma.github.io/Logging_NORDANSTIG/tillsyn/A 33136-2020.docx")</f>
        <v/>
      </c>
      <c r="Y7">
        <f>HYPERLINK("https://klasma.github.io/Logging_NORDANSTIG/tillsynsmail/A 33136-2020.docx")</f>
        <v/>
      </c>
    </row>
    <row r="8" ht="15" customHeight="1">
      <c r="A8" t="inlineStr">
        <is>
          <t>A 13026-2022</t>
        </is>
      </c>
      <c r="B8" s="1" t="n">
        <v>44643</v>
      </c>
      <c r="C8" s="1" t="n">
        <v>45180</v>
      </c>
      <c r="D8" t="inlineStr">
        <is>
          <t>GÄVLEBORGS LÄN</t>
        </is>
      </c>
      <c r="E8" t="inlineStr">
        <is>
          <t>NORDANSTIG</t>
        </is>
      </c>
      <c r="G8" t="n">
        <v>17.3</v>
      </c>
      <c r="H8" t="n">
        <v>1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Garnlav
Talltita</t>
        </is>
      </c>
      <c r="S8">
        <f>HYPERLINK("https://klasma.github.io/Logging_NORDANSTIG/artfynd/A 13026-2022.xlsx")</f>
        <v/>
      </c>
      <c r="T8">
        <f>HYPERLINK("https://klasma.github.io/Logging_NORDANSTIG/kartor/A 13026-2022.png")</f>
        <v/>
      </c>
      <c r="V8">
        <f>HYPERLINK("https://klasma.github.io/Logging_NORDANSTIG/klagomål/A 13026-2022.docx")</f>
        <v/>
      </c>
      <c r="W8">
        <f>HYPERLINK("https://klasma.github.io/Logging_NORDANSTIG/klagomålsmail/A 13026-2022.docx")</f>
        <v/>
      </c>
      <c r="X8">
        <f>HYPERLINK("https://klasma.github.io/Logging_NORDANSTIG/tillsyn/A 13026-2022.docx")</f>
        <v/>
      </c>
      <c r="Y8">
        <f>HYPERLINK("https://klasma.github.io/Logging_NORDANSTIG/tillsynsmail/A 13026-2022.docx")</f>
        <v/>
      </c>
    </row>
    <row r="9" ht="15" customHeight="1">
      <c r="A9" t="inlineStr">
        <is>
          <t>A 37123-2022</t>
        </is>
      </c>
      <c r="B9" s="1" t="n">
        <v>44806</v>
      </c>
      <c r="C9" s="1" t="n">
        <v>45180</v>
      </c>
      <c r="D9" t="inlineStr">
        <is>
          <t>GÄVLEBORGS LÄN</t>
        </is>
      </c>
      <c r="E9" t="inlineStr">
        <is>
          <t>NORDANSTIG</t>
        </is>
      </c>
      <c r="G9" t="n">
        <v>4.5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Fläcknycklar
Revlummer</t>
        </is>
      </c>
      <c r="S9">
        <f>HYPERLINK("https://klasma.github.io/Logging_NORDANSTIG/artfynd/A 37123-2022.xlsx")</f>
        <v/>
      </c>
      <c r="T9">
        <f>HYPERLINK("https://klasma.github.io/Logging_NORDANSTIG/kartor/A 37123-2022.png")</f>
        <v/>
      </c>
      <c r="V9">
        <f>HYPERLINK("https://klasma.github.io/Logging_NORDANSTIG/klagomål/A 37123-2022.docx")</f>
        <v/>
      </c>
      <c r="W9">
        <f>HYPERLINK("https://klasma.github.io/Logging_NORDANSTIG/klagomålsmail/A 37123-2022.docx")</f>
        <v/>
      </c>
      <c r="X9">
        <f>HYPERLINK("https://klasma.github.io/Logging_NORDANSTIG/tillsyn/A 37123-2022.docx")</f>
        <v/>
      </c>
      <c r="Y9">
        <f>HYPERLINK("https://klasma.github.io/Logging_NORDANSTIG/tillsynsmail/A 37123-2022.docx")</f>
        <v/>
      </c>
    </row>
    <row r="10" ht="15" customHeight="1">
      <c r="A10" t="inlineStr">
        <is>
          <t>A 7608-2023</t>
        </is>
      </c>
      <c r="B10" s="1" t="n">
        <v>44972</v>
      </c>
      <c r="C10" s="1" t="n">
        <v>45180</v>
      </c>
      <c r="D10" t="inlineStr">
        <is>
          <t>GÄVLEBORGS LÄN</t>
        </is>
      </c>
      <c r="E10" t="inlineStr">
        <is>
          <t>NORDANSTIG</t>
        </is>
      </c>
      <c r="F10" t="inlineStr">
        <is>
          <t>Holmen skog AB</t>
        </is>
      </c>
      <c r="G10" t="n">
        <v>13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Tallticka
Mindre märgborre</t>
        </is>
      </c>
      <c r="S10">
        <f>HYPERLINK("https://klasma.github.io/Logging_NORDANSTIG/artfynd/A 7608-2023.xlsx")</f>
        <v/>
      </c>
      <c r="T10">
        <f>HYPERLINK("https://klasma.github.io/Logging_NORDANSTIG/kartor/A 7608-2023.png")</f>
        <v/>
      </c>
      <c r="V10">
        <f>HYPERLINK("https://klasma.github.io/Logging_NORDANSTIG/klagomål/A 7608-2023.docx")</f>
        <v/>
      </c>
      <c r="W10">
        <f>HYPERLINK("https://klasma.github.io/Logging_NORDANSTIG/klagomålsmail/A 7608-2023.docx")</f>
        <v/>
      </c>
      <c r="X10">
        <f>HYPERLINK("https://klasma.github.io/Logging_NORDANSTIG/tillsyn/A 7608-2023.docx")</f>
        <v/>
      </c>
      <c r="Y10">
        <f>HYPERLINK("https://klasma.github.io/Logging_NORDANSTIG/tillsynsmail/A 7608-2023.docx")</f>
        <v/>
      </c>
    </row>
    <row r="11" ht="15" customHeight="1">
      <c r="A11" t="inlineStr">
        <is>
          <t>A 9038-2019</t>
        </is>
      </c>
      <c r="B11" s="1" t="n">
        <v>43504</v>
      </c>
      <c r="C11" s="1" t="n">
        <v>45180</v>
      </c>
      <c r="D11" t="inlineStr">
        <is>
          <t>GÄVLEBORGS LÄN</t>
        </is>
      </c>
      <c r="E11" t="inlineStr">
        <is>
          <t>NORDANSTIG</t>
        </is>
      </c>
      <c r="F11" t="inlineStr">
        <is>
          <t>Holmen skog AB</t>
        </is>
      </c>
      <c r="G11" t="n">
        <v>4.9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Revlummer</t>
        </is>
      </c>
      <c r="S11">
        <f>HYPERLINK("https://klasma.github.io/Logging_NORDANSTIG/artfynd/A 9038-2019.xlsx")</f>
        <v/>
      </c>
      <c r="T11">
        <f>HYPERLINK("https://klasma.github.io/Logging_NORDANSTIG/kartor/A 9038-2019.png")</f>
        <v/>
      </c>
      <c r="V11">
        <f>HYPERLINK("https://klasma.github.io/Logging_NORDANSTIG/klagomål/A 9038-2019.docx")</f>
        <v/>
      </c>
      <c r="W11">
        <f>HYPERLINK("https://klasma.github.io/Logging_NORDANSTIG/klagomålsmail/A 9038-2019.docx")</f>
        <v/>
      </c>
      <c r="X11">
        <f>HYPERLINK("https://klasma.github.io/Logging_NORDANSTIG/tillsyn/A 9038-2019.docx")</f>
        <v/>
      </c>
      <c r="Y11">
        <f>HYPERLINK("https://klasma.github.io/Logging_NORDANSTIG/tillsynsmail/A 9038-2019.docx")</f>
        <v/>
      </c>
    </row>
    <row r="12" ht="15" customHeight="1">
      <c r="A12" t="inlineStr">
        <is>
          <t>A 41576-2019</t>
        </is>
      </c>
      <c r="B12" s="1" t="n">
        <v>43699</v>
      </c>
      <c r="C12" s="1" t="n">
        <v>45180</v>
      </c>
      <c r="D12" t="inlineStr">
        <is>
          <t>GÄVLEBORGS LÄN</t>
        </is>
      </c>
      <c r="E12" t="inlineStr">
        <is>
          <t>NORDANSTIG</t>
        </is>
      </c>
      <c r="F12" t="inlineStr">
        <is>
          <t>Holmen skog AB</t>
        </is>
      </c>
      <c r="G12" t="n">
        <v>5.2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Tallticka</t>
        </is>
      </c>
      <c r="S12">
        <f>HYPERLINK("https://klasma.github.io/Logging_NORDANSTIG/artfynd/A 41576-2019.xlsx")</f>
        <v/>
      </c>
      <c r="T12">
        <f>HYPERLINK("https://klasma.github.io/Logging_NORDANSTIG/kartor/A 41576-2019.png")</f>
        <v/>
      </c>
      <c r="V12">
        <f>HYPERLINK("https://klasma.github.io/Logging_NORDANSTIG/klagomål/A 41576-2019.docx")</f>
        <v/>
      </c>
      <c r="W12">
        <f>HYPERLINK("https://klasma.github.io/Logging_NORDANSTIG/klagomålsmail/A 41576-2019.docx")</f>
        <v/>
      </c>
      <c r="X12">
        <f>HYPERLINK("https://klasma.github.io/Logging_NORDANSTIG/tillsyn/A 41576-2019.docx")</f>
        <v/>
      </c>
      <c r="Y12">
        <f>HYPERLINK("https://klasma.github.io/Logging_NORDANSTIG/tillsynsmail/A 41576-2019.docx")</f>
        <v/>
      </c>
    </row>
    <row r="13" ht="15" customHeight="1">
      <c r="A13" t="inlineStr">
        <is>
          <t>A 10186-2020</t>
        </is>
      </c>
      <c r="B13" s="1" t="n">
        <v>43885</v>
      </c>
      <c r="C13" s="1" t="n">
        <v>45180</v>
      </c>
      <c r="D13" t="inlineStr">
        <is>
          <t>GÄVLEBORGS LÄN</t>
        </is>
      </c>
      <c r="E13" t="inlineStr">
        <is>
          <t>NORDANSTIG</t>
        </is>
      </c>
      <c r="F13" t="inlineStr">
        <is>
          <t>Holmen skog AB</t>
        </is>
      </c>
      <c r="G13" t="n">
        <v>4.1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Aspskinn</t>
        </is>
      </c>
      <c r="S13">
        <f>HYPERLINK("https://klasma.github.io/Logging_NORDANSTIG/artfynd/A 10186-2020.xlsx")</f>
        <v/>
      </c>
      <c r="T13">
        <f>HYPERLINK("https://klasma.github.io/Logging_NORDANSTIG/kartor/A 10186-2020.png")</f>
        <v/>
      </c>
      <c r="V13">
        <f>HYPERLINK("https://klasma.github.io/Logging_NORDANSTIG/klagomål/A 10186-2020.docx")</f>
        <v/>
      </c>
      <c r="W13">
        <f>HYPERLINK("https://klasma.github.io/Logging_NORDANSTIG/klagomålsmail/A 10186-2020.docx")</f>
        <v/>
      </c>
      <c r="X13">
        <f>HYPERLINK("https://klasma.github.io/Logging_NORDANSTIG/tillsyn/A 10186-2020.docx")</f>
        <v/>
      </c>
      <c r="Y13">
        <f>HYPERLINK("https://klasma.github.io/Logging_NORDANSTIG/tillsynsmail/A 10186-2020.docx")</f>
        <v/>
      </c>
    </row>
    <row r="14" ht="15" customHeight="1">
      <c r="A14" t="inlineStr">
        <is>
          <t>A 58828-2021</t>
        </is>
      </c>
      <c r="B14" s="1" t="n">
        <v>44489</v>
      </c>
      <c r="C14" s="1" t="n">
        <v>45180</v>
      </c>
      <c r="D14" t="inlineStr">
        <is>
          <t>GÄVLEBORGS LÄN</t>
        </is>
      </c>
      <c r="E14" t="inlineStr">
        <is>
          <t>NORDANSTIG</t>
        </is>
      </c>
      <c r="G14" t="n">
        <v>1.3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HYPERLINK("https://klasma.github.io/Logging_NORDANSTIG/artfynd/A 58828-2021.xlsx")</f>
        <v/>
      </c>
      <c r="T14">
        <f>HYPERLINK("https://klasma.github.io/Logging_NORDANSTIG/kartor/A 58828-2021.png")</f>
        <v/>
      </c>
      <c r="V14">
        <f>HYPERLINK("https://klasma.github.io/Logging_NORDANSTIG/klagomål/A 58828-2021.docx")</f>
        <v/>
      </c>
      <c r="W14">
        <f>HYPERLINK("https://klasma.github.io/Logging_NORDANSTIG/klagomålsmail/A 58828-2021.docx")</f>
        <v/>
      </c>
      <c r="X14">
        <f>HYPERLINK("https://klasma.github.io/Logging_NORDANSTIG/tillsyn/A 58828-2021.docx")</f>
        <v/>
      </c>
      <c r="Y14">
        <f>HYPERLINK("https://klasma.github.io/Logging_NORDANSTIG/tillsynsmail/A 58828-2021.docx")</f>
        <v/>
      </c>
    </row>
    <row r="15" ht="15" customHeight="1">
      <c r="A15" t="inlineStr">
        <is>
          <t>A 16809-2022</t>
        </is>
      </c>
      <c r="B15" s="1" t="n">
        <v>44673</v>
      </c>
      <c r="C15" s="1" t="n">
        <v>45180</v>
      </c>
      <c r="D15" t="inlineStr">
        <is>
          <t>GÄVLEBORGS LÄN</t>
        </is>
      </c>
      <c r="E15" t="inlineStr">
        <is>
          <t>NORDANSTIG</t>
        </is>
      </c>
      <c r="G15" t="n">
        <v>4.4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Garnlav</t>
        </is>
      </c>
      <c r="S15">
        <f>HYPERLINK("https://klasma.github.io/Logging_NORDANSTIG/artfynd/A 16809-2022.xlsx")</f>
        <v/>
      </c>
      <c r="T15">
        <f>HYPERLINK("https://klasma.github.io/Logging_NORDANSTIG/kartor/A 16809-2022.png")</f>
        <v/>
      </c>
      <c r="V15">
        <f>HYPERLINK("https://klasma.github.io/Logging_NORDANSTIG/klagomål/A 16809-2022.docx")</f>
        <v/>
      </c>
      <c r="W15">
        <f>HYPERLINK("https://klasma.github.io/Logging_NORDANSTIG/klagomålsmail/A 16809-2022.docx")</f>
        <v/>
      </c>
      <c r="X15">
        <f>HYPERLINK("https://klasma.github.io/Logging_NORDANSTIG/tillsyn/A 16809-2022.docx")</f>
        <v/>
      </c>
      <c r="Y15">
        <f>HYPERLINK("https://klasma.github.io/Logging_NORDANSTIG/tillsynsmail/A 16809-2022.docx")</f>
        <v/>
      </c>
    </row>
    <row r="16" ht="15" customHeight="1">
      <c r="A16" t="inlineStr">
        <is>
          <t>A 20782-2022</t>
        </is>
      </c>
      <c r="B16" s="1" t="n">
        <v>44701</v>
      </c>
      <c r="C16" s="1" t="n">
        <v>45180</v>
      </c>
      <c r="D16" t="inlineStr">
        <is>
          <t>GÄVLEBORGS LÄN</t>
        </is>
      </c>
      <c r="E16" t="inlineStr">
        <is>
          <t>NORDANSTIG</t>
        </is>
      </c>
      <c r="F16" t="inlineStr">
        <is>
          <t>Holmen skog AB</t>
        </is>
      </c>
      <c r="G16" t="n">
        <v>4.5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HYPERLINK("https://klasma.github.io/Logging_NORDANSTIG/artfynd/A 20782-2022.xlsx")</f>
        <v/>
      </c>
      <c r="T16">
        <f>HYPERLINK("https://klasma.github.io/Logging_NORDANSTIG/kartor/A 20782-2022.png")</f>
        <v/>
      </c>
      <c r="U16">
        <f>HYPERLINK("https://klasma.github.io/Logging_NORDANSTIG/knärot/A 20782-2022.png")</f>
        <v/>
      </c>
      <c r="V16">
        <f>HYPERLINK("https://klasma.github.io/Logging_NORDANSTIG/klagomål/A 20782-2022.docx")</f>
        <v/>
      </c>
      <c r="W16">
        <f>HYPERLINK("https://klasma.github.io/Logging_NORDANSTIG/klagomålsmail/A 20782-2022.docx")</f>
        <v/>
      </c>
      <c r="X16">
        <f>HYPERLINK("https://klasma.github.io/Logging_NORDANSTIG/tillsyn/A 20782-2022.docx")</f>
        <v/>
      </c>
      <c r="Y16">
        <f>HYPERLINK("https://klasma.github.io/Logging_NORDANSTIG/tillsynsmail/A 20782-2022.docx")</f>
        <v/>
      </c>
    </row>
    <row r="17" ht="15" customHeight="1">
      <c r="A17" t="inlineStr">
        <is>
          <t>A 62767-2022</t>
        </is>
      </c>
      <c r="B17" s="1" t="n">
        <v>44884</v>
      </c>
      <c r="C17" s="1" t="n">
        <v>45180</v>
      </c>
      <c r="D17" t="inlineStr">
        <is>
          <t>GÄVLEBORGS LÄN</t>
        </is>
      </c>
      <c r="E17" t="inlineStr">
        <is>
          <t>NORDANSTIG</t>
        </is>
      </c>
      <c r="F17" t="inlineStr">
        <is>
          <t>SCA</t>
        </is>
      </c>
      <c r="G17" t="n">
        <v>13.3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Skogsknipprot</t>
        </is>
      </c>
      <c r="S17">
        <f>HYPERLINK("https://klasma.github.io/Logging_NORDANSTIG/artfynd/A 62767-2022.xlsx")</f>
        <v/>
      </c>
      <c r="T17">
        <f>HYPERLINK("https://klasma.github.io/Logging_NORDANSTIG/kartor/A 62767-2022.png")</f>
        <v/>
      </c>
      <c r="V17">
        <f>HYPERLINK("https://klasma.github.io/Logging_NORDANSTIG/klagomål/A 62767-2022.docx")</f>
        <v/>
      </c>
      <c r="W17">
        <f>HYPERLINK("https://klasma.github.io/Logging_NORDANSTIG/klagomålsmail/A 62767-2022.docx")</f>
        <v/>
      </c>
      <c r="X17">
        <f>HYPERLINK("https://klasma.github.io/Logging_NORDANSTIG/tillsyn/A 62767-2022.docx")</f>
        <v/>
      </c>
      <c r="Y17">
        <f>HYPERLINK("https://klasma.github.io/Logging_NORDANSTIG/tillsynsmail/A 62767-2022.docx")</f>
        <v/>
      </c>
    </row>
    <row r="18" ht="15" customHeight="1">
      <c r="A18" t="inlineStr">
        <is>
          <t>A 55242-2022</t>
        </is>
      </c>
      <c r="B18" s="1" t="n">
        <v>44886</v>
      </c>
      <c r="C18" s="1" t="n">
        <v>45180</v>
      </c>
      <c r="D18" t="inlineStr">
        <is>
          <t>GÄVLEBORGS LÄN</t>
        </is>
      </c>
      <c r="E18" t="inlineStr">
        <is>
          <t>NORDANSTIG</t>
        </is>
      </c>
      <c r="F18" t="inlineStr">
        <is>
          <t>SCA</t>
        </is>
      </c>
      <c r="G18" t="n">
        <v>19.1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Skogsknipprot</t>
        </is>
      </c>
      <c r="S18">
        <f>HYPERLINK("https://klasma.github.io/Logging_NORDANSTIG/artfynd/A 55242-2022.xlsx")</f>
        <v/>
      </c>
      <c r="T18">
        <f>HYPERLINK("https://klasma.github.io/Logging_NORDANSTIG/kartor/A 55242-2022.png")</f>
        <v/>
      </c>
      <c r="V18">
        <f>HYPERLINK("https://klasma.github.io/Logging_NORDANSTIG/klagomål/A 55242-2022.docx")</f>
        <v/>
      </c>
      <c r="W18">
        <f>HYPERLINK("https://klasma.github.io/Logging_NORDANSTIG/klagomålsmail/A 55242-2022.docx")</f>
        <v/>
      </c>
      <c r="X18">
        <f>HYPERLINK("https://klasma.github.io/Logging_NORDANSTIG/tillsyn/A 55242-2022.docx")</f>
        <v/>
      </c>
      <c r="Y18">
        <f>HYPERLINK("https://klasma.github.io/Logging_NORDANSTIG/tillsynsmail/A 55242-2022.docx")</f>
        <v/>
      </c>
    </row>
    <row r="19" ht="15" customHeight="1">
      <c r="A19" t="inlineStr">
        <is>
          <t>A 3755-2023</t>
        </is>
      </c>
      <c r="B19" s="1" t="n">
        <v>44951</v>
      </c>
      <c r="C19" s="1" t="n">
        <v>45180</v>
      </c>
      <c r="D19" t="inlineStr">
        <is>
          <t>GÄVLEBORGS LÄN</t>
        </is>
      </c>
      <c r="E19" t="inlineStr">
        <is>
          <t>NORDANSTIG</t>
        </is>
      </c>
      <c r="G19" t="n">
        <v>8.199999999999999</v>
      </c>
      <c r="H19" t="n">
        <v>0</v>
      </c>
      <c r="I19" t="n">
        <v>0</v>
      </c>
      <c r="J19" t="n">
        <v>0</v>
      </c>
      <c r="K19" t="n">
        <v>0</v>
      </c>
      <c r="L19" t="n">
        <v>1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Bredgentiana</t>
        </is>
      </c>
      <c r="S19">
        <f>HYPERLINK("https://klasma.github.io/Logging_NORDANSTIG/artfynd/A 3755-2023.xlsx")</f>
        <v/>
      </c>
      <c r="T19">
        <f>HYPERLINK("https://klasma.github.io/Logging_NORDANSTIG/kartor/A 3755-2023.png")</f>
        <v/>
      </c>
      <c r="V19">
        <f>HYPERLINK("https://klasma.github.io/Logging_NORDANSTIG/klagomål/A 3755-2023.docx")</f>
        <v/>
      </c>
      <c r="W19">
        <f>HYPERLINK("https://klasma.github.io/Logging_NORDANSTIG/klagomålsmail/A 3755-2023.docx")</f>
        <v/>
      </c>
      <c r="X19">
        <f>HYPERLINK("https://klasma.github.io/Logging_NORDANSTIG/tillsyn/A 3755-2023.docx")</f>
        <v/>
      </c>
      <c r="Y19">
        <f>HYPERLINK("https://klasma.github.io/Logging_NORDANSTIG/tillsynsmail/A 3755-2023.docx")</f>
        <v/>
      </c>
    </row>
    <row r="20" ht="15" customHeight="1">
      <c r="A20" t="inlineStr">
        <is>
          <t>A 27637-2023</t>
        </is>
      </c>
      <c r="B20" s="1" t="n">
        <v>45097</v>
      </c>
      <c r="C20" s="1" t="n">
        <v>45180</v>
      </c>
      <c r="D20" t="inlineStr">
        <is>
          <t>GÄVLEBORGS LÄN</t>
        </is>
      </c>
      <c r="E20" t="inlineStr">
        <is>
          <t>NORDANSTIG</t>
        </is>
      </c>
      <c r="F20" t="inlineStr">
        <is>
          <t>Holmen skog AB</t>
        </is>
      </c>
      <c r="G20" t="n">
        <v>1.8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Skogshakmossa</t>
        </is>
      </c>
      <c r="S20">
        <f>HYPERLINK("https://klasma.github.io/Logging_NORDANSTIG/artfynd/A 27637-2023.xlsx")</f>
        <v/>
      </c>
      <c r="T20">
        <f>HYPERLINK("https://klasma.github.io/Logging_NORDANSTIG/kartor/A 27637-2023.png")</f>
        <v/>
      </c>
      <c r="V20">
        <f>HYPERLINK("https://klasma.github.io/Logging_NORDANSTIG/klagomål/A 27637-2023.docx")</f>
        <v/>
      </c>
      <c r="W20">
        <f>HYPERLINK("https://klasma.github.io/Logging_NORDANSTIG/klagomålsmail/A 27637-2023.docx")</f>
        <v/>
      </c>
      <c r="X20">
        <f>HYPERLINK("https://klasma.github.io/Logging_NORDANSTIG/tillsyn/A 27637-2023.docx")</f>
        <v/>
      </c>
      <c r="Y20">
        <f>HYPERLINK("https://klasma.github.io/Logging_NORDANSTIG/tillsynsmail/A 27637-2023.docx")</f>
        <v/>
      </c>
    </row>
    <row r="21" ht="15" customHeight="1">
      <c r="A21" t="inlineStr">
        <is>
          <t>A 29578-2023</t>
        </is>
      </c>
      <c r="B21" s="1" t="n">
        <v>45106</v>
      </c>
      <c r="C21" s="1" t="n">
        <v>45180</v>
      </c>
      <c r="D21" t="inlineStr">
        <is>
          <t>GÄVLEBORGS LÄN</t>
        </is>
      </c>
      <c r="E21" t="inlineStr">
        <is>
          <t>NORDANSTIG</t>
        </is>
      </c>
      <c r="F21" t="inlineStr">
        <is>
          <t>Holmen skog AB</t>
        </is>
      </c>
      <c r="G21" t="n">
        <v>5.3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HYPERLINK("https://klasma.github.io/Logging_NORDANSTIG/artfynd/A 29578-2023.xlsx")</f>
        <v/>
      </c>
      <c r="T21">
        <f>HYPERLINK("https://klasma.github.io/Logging_NORDANSTIG/kartor/A 29578-2023.png")</f>
        <v/>
      </c>
      <c r="V21">
        <f>HYPERLINK("https://klasma.github.io/Logging_NORDANSTIG/klagomål/A 29578-2023.docx")</f>
        <v/>
      </c>
      <c r="W21">
        <f>HYPERLINK("https://klasma.github.io/Logging_NORDANSTIG/klagomålsmail/A 29578-2023.docx")</f>
        <v/>
      </c>
      <c r="X21">
        <f>HYPERLINK("https://klasma.github.io/Logging_NORDANSTIG/tillsyn/A 29578-2023.docx")</f>
        <v/>
      </c>
      <c r="Y21">
        <f>HYPERLINK("https://klasma.github.io/Logging_NORDANSTIG/tillsynsmail/A 29578-2023.docx")</f>
        <v/>
      </c>
    </row>
    <row r="22" ht="15" customHeight="1">
      <c r="A22" t="inlineStr">
        <is>
          <t>A 41034-2018</t>
        </is>
      </c>
      <c r="B22" s="1" t="n">
        <v>43348</v>
      </c>
      <c r="C22" s="1" t="n">
        <v>45180</v>
      </c>
      <c r="D22" t="inlineStr">
        <is>
          <t>GÄVLEBORGS LÄN</t>
        </is>
      </c>
      <c r="E22" t="inlineStr">
        <is>
          <t>NORDANSTIG</t>
        </is>
      </c>
      <c r="G22" t="n">
        <v>5.9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42571-2018</t>
        </is>
      </c>
      <c r="B23" s="1" t="n">
        <v>43350</v>
      </c>
      <c r="C23" s="1" t="n">
        <v>45180</v>
      </c>
      <c r="D23" t="inlineStr">
        <is>
          <t>GÄVLEBORGS LÄN</t>
        </is>
      </c>
      <c r="E23" t="inlineStr">
        <is>
          <t>NORDANSTIG</t>
        </is>
      </c>
      <c r="G23" t="n">
        <v>11.5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42116-2018</t>
        </is>
      </c>
      <c r="B24" s="1" t="n">
        <v>43353</v>
      </c>
      <c r="C24" s="1" t="n">
        <v>45180</v>
      </c>
      <c r="D24" t="inlineStr">
        <is>
          <t>GÄVLEBORGS LÄN</t>
        </is>
      </c>
      <c r="E24" t="inlineStr">
        <is>
          <t>NORDANSTIG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44871-2018</t>
        </is>
      </c>
      <c r="B25" s="1" t="n">
        <v>43362</v>
      </c>
      <c r="C25" s="1" t="n">
        <v>45180</v>
      </c>
      <c r="D25" t="inlineStr">
        <is>
          <t>GÄVLEBORGS LÄN</t>
        </is>
      </c>
      <c r="E25" t="inlineStr">
        <is>
          <t>NORDANSTIG</t>
        </is>
      </c>
      <c r="G25" t="n">
        <v>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51101-2018</t>
        </is>
      </c>
      <c r="B26" s="1" t="n">
        <v>43378</v>
      </c>
      <c r="C26" s="1" t="n">
        <v>45180</v>
      </c>
      <c r="D26" t="inlineStr">
        <is>
          <t>GÄVLEBORGS LÄN</t>
        </is>
      </c>
      <c r="E26" t="inlineStr">
        <is>
          <t>NORDANSTIG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51105-2018</t>
        </is>
      </c>
      <c r="B27" s="1" t="n">
        <v>43378</v>
      </c>
      <c r="C27" s="1" t="n">
        <v>45180</v>
      </c>
      <c r="D27" t="inlineStr">
        <is>
          <t>GÄVLEBORGS LÄN</t>
        </is>
      </c>
      <c r="E27" t="inlineStr">
        <is>
          <t>NORDANSTIG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51976-2018</t>
        </is>
      </c>
      <c r="B28" s="1" t="n">
        <v>43385</v>
      </c>
      <c r="C28" s="1" t="n">
        <v>45180</v>
      </c>
      <c r="D28" t="inlineStr">
        <is>
          <t>GÄVLEBORGS LÄN</t>
        </is>
      </c>
      <c r="E28" t="inlineStr">
        <is>
          <t>NORDANSTIG</t>
        </is>
      </c>
      <c r="G28" t="n">
        <v>9.199999999999999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51929-2018</t>
        </is>
      </c>
      <c r="B29" s="1" t="n">
        <v>43385</v>
      </c>
      <c r="C29" s="1" t="n">
        <v>45180</v>
      </c>
      <c r="D29" t="inlineStr">
        <is>
          <t>GÄVLEBORGS LÄN</t>
        </is>
      </c>
      <c r="E29" t="inlineStr">
        <is>
          <t>NORDANSTIG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55505-2018</t>
        </is>
      </c>
      <c r="B30" s="1" t="n">
        <v>43397</v>
      </c>
      <c r="C30" s="1" t="n">
        <v>45180</v>
      </c>
      <c r="D30" t="inlineStr">
        <is>
          <t>GÄVLEBORGS LÄN</t>
        </is>
      </c>
      <c r="E30" t="inlineStr">
        <is>
          <t>NORDANSTIG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59708-2018</t>
        </is>
      </c>
      <c r="B31" s="1" t="n">
        <v>43411</v>
      </c>
      <c r="C31" s="1" t="n">
        <v>45180</v>
      </c>
      <c r="D31" t="inlineStr">
        <is>
          <t>GÄVLEBORGS LÄN</t>
        </is>
      </c>
      <c r="E31" t="inlineStr">
        <is>
          <t>NORDANSTIG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59749-2018</t>
        </is>
      </c>
      <c r="B32" s="1" t="n">
        <v>43411</v>
      </c>
      <c r="C32" s="1" t="n">
        <v>45180</v>
      </c>
      <c r="D32" t="inlineStr">
        <is>
          <t>GÄVLEBORGS LÄN</t>
        </is>
      </c>
      <c r="E32" t="inlineStr">
        <is>
          <t>NORDANSTIG</t>
        </is>
      </c>
      <c r="F32" t="inlineStr">
        <is>
          <t>Holmen skog AB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59778-2018</t>
        </is>
      </c>
      <c r="B33" s="1" t="n">
        <v>43411</v>
      </c>
      <c r="C33" s="1" t="n">
        <v>45180</v>
      </c>
      <c r="D33" t="inlineStr">
        <is>
          <t>GÄVLEBORGS LÄN</t>
        </is>
      </c>
      <c r="E33" t="inlineStr">
        <is>
          <t>NORDANSTIG</t>
        </is>
      </c>
      <c r="F33" t="inlineStr">
        <is>
          <t>Holmen skog AB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60169-2018</t>
        </is>
      </c>
      <c r="B34" s="1" t="n">
        <v>43412</v>
      </c>
      <c r="C34" s="1" t="n">
        <v>45180</v>
      </c>
      <c r="D34" t="inlineStr">
        <is>
          <t>GÄVLEBORGS LÄN</t>
        </is>
      </c>
      <c r="E34" t="inlineStr">
        <is>
          <t>NORDANSTIG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60188-2018</t>
        </is>
      </c>
      <c r="B35" s="1" t="n">
        <v>43412</v>
      </c>
      <c r="C35" s="1" t="n">
        <v>45180</v>
      </c>
      <c r="D35" t="inlineStr">
        <is>
          <t>GÄVLEBORGS LÄN</t>
        </is>
      </c>
      <c r="E35" t="inlineStr">
        <is>
          <t>NORDANSTIG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60021-2018</t>
        </is>
      </c>
      <c r="B36" s="1" t="n">
        <v>43412</v>
      </c>
      <c r="C36" s="1" t="n">
        <v>45180</v>
      </c>
      <c r="D36" t="inlineStr">
        <is>
          <t>GÄVLEBORGS LÄN</t>
        </is>
      </c>
      <c r="E36" t="inlineStr">
        <is>
          <t>NORDANSTIG</t>
        </is>
      </c>
      <c r="F36" t="inlineStr">
        <is>
          <t>Holmen skog AB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60164-2018</t>
        </is>
      </c>
      <c r="B37" s="1" t="n">
        <v>43412</v>
      </c>
      <c r="C37" s="1" t="n">
        <v>45180</v>
      </c>
      <c r="D37" t="inlineStr">
        <is>
          <t>GÄVLEBORGS LÄN</t>
        </is>
      </c>
      <c r="E37" t="inlineStr">
        <is>
          <t>NORDANSTIG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60019-2018</t>
        </is>
      </c>
      <c r="B38" s="1" t="n">
        <v>43412</v>
      </c>
      <c r="C38" s="1" t="n">
        <v>45180</v>
      </c>
      <c r="D38" t="inlineStr">
        <is>
          <t>GÄVLEBORGS LÄN</t>
        </is>
      </c>
      <c r="E38" t="inlineStr">
        <is>
          <t>NORDANSTIG</t>
        </is>
      </c>
      <c r="F38" t="inlineStr">
        <is>
          <t>Holmen skog AB</t>
        </is>
      </c>
      <c r="G38" t="n">
        <v>6.4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60034-2018</t>
        </is>
      </c>
      <c r="B39" s="1" t="n">
        <v>43412</v>
      </c>
      <c r="C39" s="1" t="n">
        <v>45180</v>
      </c>
      <c r="D39" t="inlineStr">
        <is>
          <t>GÄVLEBORGS LÄN</t>
        </is>
      </c>
      <c r="E39" t="inlineStr">
        <is>
          <t>NORDANSTIG</t>
        </is>
      </c>
      <c r="F39" t="inlineStr">
        <is>
          <t>Holmen skog AB</t>
        </is>
      </c>
      <c r="G39" t="n">
        <v>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60167-2018</t>
        </is>
      </c>
      <c r="B40" s="1" t="n">
        <v>43412</v>
      </c>
      <c r="C40" s="1" t="n">
        <v>45180</v>
      </c>
      <c r="D40" t="inlineStr">
        <is>
          <t>GÄVLEBORGS LÄN</t>
        </is>
      </c>
      <c r="E40" t="inlineStr">
        <is>
          <t>NORDANSTIG</t>
        </is>
      </c>
      <c r="G40" t="n">
        <v>11.8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60185-2018</t>
        </is>
      </c>
      <c r="B41" s="1" t="n">
        <v>43412</v>
      </c>
      <c r="C41" s="1" t="n">
        <v>45180</v>
      </c>
      <c r="D41" t="inlineStr">
        <is>
          <t>GÄVLEBORGS LÄN</t>
        </is>
      </c>
      <c r="E41" t="inlineStr">
        <is>
          <t>NORDANSTIG</t>
        </is>
      </c>
      <c r="G41" t="n">
        <v>14.3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61275-2018</t>
        </is>
      </c>
      <c r="B42" s="1" t="n">
        <v>43423</v>
      </c>
      <c r="C42" s="1" t="n">
        <v>45180</v>
      </c>
      <c r="D42" t="inlineStr">
        <is>
          <t>GÄVLEBORGS LÄN</t>
        </is>
      </c>
      <c r="E42" t="inlineStr">
        <is>
          <t>NORDANSTIG</t>
        </is>
      </c>
      <c r="G42" t="n">
        <v>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61276-2018</t>
        </is>
      </c>
      <c r="B43" s="1" t="n">
        <v>43423</v>
      </c>
      <c r="C43" s="1" t="n">
        <v>45180</v>
      </c>
      <c r="D43" t="inlineStr">
        <is>
          <t>GÄVLEBORGS LÄN</t>
        </is>
      </c>
      <c r="E43" t="inlineStr">
        <is>
          <t>NORDANSTIG</t>
        </is>
      </c>
      <c r="G43" t="n">
        <v>23.6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61034-2018</t>
        </is>
      </c>
      <c r="B44" s="1" t="n">
        <v>43423</v>
      </c>
      <c r="C44" s="1" t="n">
        <v>45180</v>
      </c>
      <c r="D44" t="inlineStr">
        <is>
          <t>GÄVLEBORGS LÄN</t>
        </is>
      </c>
      <c r="E44" t="inlineStr">
        <is>
          <t>NORDANSTIG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61381-2018</t>
        </is>
      </c>
      <c r="B45" s="1" t="n">
        <v>43424</v>
      </c>
      <c r="C45" s="1" t="n">
        <v>45180</v>
      </c>
      <c r="D45" t="inlineStr">
        <is>
          <t>GÄVLEBORGS LÄN</t>
        </is>
      </c>
      <c r="E45" t="inlineStr">
        <is>
          <t>NORDANSTIG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63448-2018</t>
        </is>
      </c>
      <c r="B46" s="1" t="n">
        <v>43427</v>
      </c>
      <c r="C46" s="1" t="n">
        <v>45180</v>
      </c>
      <c r="D46" t="inlineStr">
        <is>
          <t>GÄVLEBORGS LÄN</t>
        </is>
      </c>
      <c r="E46" t="inlineStr">
        <is>
          <t>NORDANSTIG</t>
        </is>
      </c>
      <c r="G46" t="n">
        <v>5.2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65158-2018</t>
        </is>
      </c>
      <c r="B47" s="1" t="n">
        <v>43432</v>
      </c>
      <c r="C47" s="1" t="n">
        <v>45180</v>
      </c>
      <c r="D47" t="inlineStr">
        <is>
          <t>GÄVLEBORGS LÄN</t>
        </is>
      </c>
      <c r="E47" t="inlineStr">
        <is>
          <t>NORDANSTIG</t>
        </is>
      </c>
      <c r="F47" t="inlineStr">
        <is>
          <t>Holmen skog AB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66191-2018</t>
        </is>
      </c>
      <c r="B48" s="1" t="n">
        <v>43434</v>
      </c>
      <c r="C48" s="1" t="n">
        <v>45180</v>
      </c>
      <c r="D48" t="inlineStr">
        <is>
          <t>GÄVLEBORGS LÄN</t>
        </is>
      </c>
      <c r="E48" t="inlineStr">
        <is>
          <t>NORDANSTIG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66192-2018</t>
        </is>
      </c>
      <c r="B49" s="1" t="n">
        <v>43434</v>
      </c>
      <c r="C49" s="1" t="n">
        <v>45180</v>
      </c>
      <c r="D49" t="inlineStr">
        <is>
          <t>GÄVLEBORGS LÄN</t>
        </is>
      </c>
      <c r="E49" t="inlineStr">
        <is>
          <t>NORDANSTIG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67682-2018</t>
        </is>
      </c>
      <c r="B50" s="1" t="n">
        <v>43440</v>
      </c>
      <c r="C50" s="1" t="n">
        <v>45180</v>
      </c>
      <c r="D50" t="inlineStr">
        <is>
          <t>GÄVLEBORGS LÄN</t>
        </is>
      </c>
      <c r="E50" t="inlineStr">
        <is>
          <t>NORDANSTIG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67751-2018</t>
        </is>
      </c>
      <c r="B51" s="1" t="n">
        <v>43440</v>
      </c>
      <c r="C51" s="1" t="n">
        <v>45180</v>
      </c>
      <c r="D51" t="inlineStr">
        <is>
          <t>GÄVLEBORGS LÄN</t>
        </is>
      </c>
      <c r="E51" t="inlineStr">
        <is>
          <t>NORDANSTIG</t>
        </is>
      </c>
      <c r="G51" t="n">
        <v>3.7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68329-2018</t>
        </is>
      </c>
      <c r="B52" s="1" t="n">
        <v>43441</v>
      </c>
      <c r="C52" s="1" t="n">
        <v>45180</v>
      </c>
      <c r="D52" t="inlineStr">
        <is>
          <t>GÄVLEBORGS LÄN</t>
        </is>
      </c>
      <c r="E52" t="inlineStr">
        <is>
          <t>NORDANSTIG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69550-2018</t>
        </is>
      </c>
      <c r="B53" s="1" t="n">
        <v>43444</v>
      </c>
      <c r="C53" s="1" t="n">
        <v>45180</v>
      </c>
      <c r="D53" t="inlineStr">
        <is>
          <t>GÄVLEBORGS LÄN</t>
        </is>
      </c>
      <c r="E53" t="inlineStr">
        <is>
          <t>NORDANSTIG</t>
        </is>
      </c>
      <c r="G53" t="n">
        <v>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69239-2018</t>
        </is>
      </c>
      <c r="B54" s="1" t="n">
        <v>43445</v>
      </c>
      <c r="C54" s="1" t="n">
        <v>45180</v>
      </c>
      <c r="D54" t="inlineStr">
        <is>
          <t>GÄVLEBORGS LÄN</t>
        </is>
      </c>
      <c r="E54" t="inlineStr">
        <is>
          <t>NORDANSTIG</t>
        </is>
      </c>
      <c r="G54" t="n">
        <v>5.3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69236-2018</t>
        </is>
      </c>
      <c r="B55" s="1" t="n">
        <v>43445</v>
      </c>
      <c r="C55" s="1" t="n">
        <v>45180</v>
      </c>
      <c r="D55" t="inlineStr">
        <is>
          <t>GÄVLEBORGS LÄN</t>
        </is>
      </c>
      <c r="E55" t="inlineStr">
        <is>
          <t>NORDANSTIG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69238-2018</t>
        </is>
      </c>
      <c r="B56" s="1" t="n">
        <v>43445</v>
      </c>
      <c r="C56" s="1" t="n">
        <v>45180</v>
      </c>
      <c r="D56" t="inlineStr">
        <is>
          <t>GÄVLEBORGS LÄN</t>
        </is>
      </c>
      <c r="E56" t="inlineStr">
        <is>
          <t>NORDANSTIG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69237-2018</t>
        </is>
      </c>
      <c r="B57" s="1" t="n">
        <v>43445</v>
      </c>
      <c r="C57" s="1" t="n">
        <v>45180</v>
      </c>
      <c r="D57" t="inlineStr">
        <is>
          <t>GÄVLEBORGS LÄN</t>
        </is>
      </c>
      <c r="E57" t="inlineStr">
        <is>
          <t>NORDANSTIG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69887-2018</t>
        </is>
      </c>
      <c r="B58" s="1" t="n">
        <v>43447</v>
      </c>
      <c r="C58" s="1" t="n">
        <v>45180</v>
      </c>
      <c r="D58" t="inlineStr">
        <is>
          <t>GÄVLEBORGS LÄN</t>
        </is>
      </c>
      <c r="E58" t="inlineStr">
        <is>
          <t>NORDANSTIG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70237-2018</t>
        </is>
      </c>
      <c r="B59" s="1" t="n">
        <v>43448</v>
      </c>
      <c r="C59" s="1" t="n">
        <v>45180</v>
      </c>
      <c r="D59" t="inlineStr">
        <is>
          <t>GÄVLEBORGS LÄN</t>
        </is>
      </c>
      <c r="E59" t="inlineStr">
        <is>
          <t>NORDANSTIG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70255-2018</t>
        </is>
      </c>
      <c r="B60" s="1" t="n">
        <v>43448</v>
      </c>
      <c r="C60" s="1" t="n">
        <v>45180</v>
      </c>
      <c r="D60" t="inlineStr">
        <is>
          <t>GÄVLEBORGS LÄN</t>
        </is>
      </c>
      <c r="E60" t="inlineStr">
        <is>
          <t>NORDANSTIG</t>
        </is>
      </c>
      <c r="F60" t="inlineStr">
        <is>
          <t>SCA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70238-2018</t>
        </is>
      </c>
      <c r="B61" s="1" t="n">
        <v>43448</v>
      </c>
      <c r="C61" s="1" t="n">
        <v>45180</v>
      </c>
      <c r="D61" t="inlineStr">
        <is>
          <t>GÄVLEBORGS LÄN</t>
        </is>
      </c>
      <c r="E61" t="inlineStr">
        <is>
          <t>NORDANSTIG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70236-2018</t>
        </is>
      </c>
      <c r="B62" s="1" t="n">
        <v>43448</v>
      </c>
      <c r="C62" s="1" t="n">
        <v>45180</v>
      </c>
      <c r="D62" t="inlineStr">
        <is>
          <t>GÄVLEBORGS LÄN</t>
        </is>
      </c>
      <c r="E62" t="inlineStr">
        <is>
          <t>NORDANSTIG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70818-2018</t>
        </is>
      </c>
      <c r="B63" s="1" t="n">
        <v>43452</v>
      </c>
      <c r="C63" s="1" t="n">
        <v>45180</v>
      </c>
      <c r="D63" t="inlineStr">
        <is>
          <t>GÄVLEBORGS LÄN</t>
        </is>
      </c>
      <c r="E63" t="inlineStr">
        <is>
          <t>NORDANSTIG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71015-2018</t>
        </is>
      </c>
      <c r="B64" s="1" t="n">
        <v>43452</v>
      </c>
      <c r="C64" s="1" t="n">
        <v>45180</v>
      </c>
      <c r="D64" t="inlineStr">
        <is>
          <t>GÄVLEBORGS LÄN</t>
        </is>
      </c>
      <c r="E64" t="inlineStr">
        <is>
          <t>NORDANSTIG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72303-2018</t>
        </is>
      </c>
      <c r="B65" s="1" t="n">
        <v>43455</v>
      </c>
      <c r="C65" s="1" t="n">
        <v>45180</v>
      </c>
      <c r="D65" t="inlineStr">
        <is>
          <t>GÄVLEBORGS LÄN</t>
        </is>
      </c>
      <c r="E65" t="inlineStr">
        <is>
          <t>NORDANSTIG</t>
        </is>
      </c>
      <c r="G65" t="n">
        <v>10.7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72305-2018</t>
        </is>
      </c>
      <c r="B66" s="1" t="n">
        <v>43455</v>
      </c>
      <c r="C66" s="1" t="n">
        <v>45180</v>
      </c>
      <c r="D66" t="inlineStr">
        <is>
          <t>GÄVLEBORGS LÄN</t>
        </is>
      </c>
      <c r="E66" t="inlineStr">
        <is>
          <t>NORDANSTIG</t>
        </is>
      </c>
      <c r="G66" t="n">
        <v>10.4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72461-2018</t>
        </is>
      </c>
      <c r="B67" s="1" t="n">
        <v>43461</v>
      </c>
      <c r="C67" s="1" t="n">
        <v>45180</v>
      </c>
      <c r="D67" t="inlineStr">
        <is>
          <t>GÄVLEBORGS LÄN</t>
        </is>
      </c>
      <c r="E67" t="inlineStr">
        <is>
          <t>NORDANSTIG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244-2019</t>
        </is>
      </c>
      <c r="B68" s="1" t="n">
        <v>43467</v>
      </c>
      <c r="C68" s="1" t="n">
        <v>45180</v>
      </c>
      <c r="D68" t="inlineStr">
        <is>
          <t>GÄVLEBORGS LÄN</t>
        </is>
      </c>
      <c r="E68" t="inlineStr">
        <is>
          <t>NORDANSTIG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245-2019</t>
        </is>
      </c>
      <c r="B69" s="1" t="n">
        <v>43467</v>
      </c>
      <c r="C69" s="1" t="n">
        <v>45180</v>
      </c>
      <c r="D69" t="inlineStr">
        <is>
          <t>GÄVLEBORGS LÄN</t>
        </is>
      </c>
      <c r="E69" t="inlineStr">
        <is>
          <t>NORDANSTIG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241-2019</t>
        </is>
      </c>
      <c r="B70" s="1" t="n">
        <v>43467</v>
      </c>
      <c r="C70" s="1" t="n">
        <v>45180</v>
      </c>
      <c r="D70" t="inlineStr">
        <is>
          <t>GÄVLEBORGS LÄN</t>
        </is>
      </c>
      <c r="E70" t="inlineStr">
        <is>
          <t>NORDANSTIG</t>
        </is>
      </c>
      <c r="G70" t="n">
        <v>8.6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239-2019</t>
        </is>
      </c>
      <c r="B71" s="1" t="n">
        <v>43467</v>
      </c>
      <c r="C71" s="1" t="n">
        <v>45180</v>
      </c>
      <c r="D71" t="inlineStr">
        <is>
          <t>GÄVLEBORGS LÄN</t>
        </is>
      </c>
      <c r="E71" t="inlineStr">
        <is>
          <t>NORDANSTIG</t>
        </is>
      </c>
      <c r="G71" t="n">
        <v>10.7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246-2019</t>
        </is>
      </c>
      <c r="B72" s="1" t="n">
        <v>43467</v>
      </c>
      <c r="C72" s="1" t="n">
        <v>45180</v>
      </c>
      <c r="D72" t="inlineStr">
        <is>
          <t>GÄVLEBORGS LÄN</t>
        </is>
      </c>
      <c r="E72" t="inlineStr">
        <is>
          <t>NORDANSTIG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314-2019</t>
        </is>
      </c>
      <c r="B73" s="1" t="n">
        <v>43468</v>
      </c>
      <c r="C73" s="1" t="n">
        <v>45180</v>
      </c>
      <c r="D73" t="inlineStr">
        <is>
          <t>GÄVLEBORGS LÄN</t>
        </is>
      </c>
      <c r="E73" t="inlineStr">
        <is>
          <t>NORDANSTIG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475-2019</t>
        </is>
      </c>
      <c r="B74" s="1" t="n">
        <v>43468</v>
      </c>
      <c r="C74" s="1" t="n">
        <v>45180</v>
      </c>
      <c r="D74" t="inlineStr">
        <is>
          <t>GÄVLEBORGS LÄN</t>
        </is>
      </c>
      <c r="E74" t="inlineStr">
        <is>
          <t>NORDANSTIG</t>
        </is>
      </c>
      <c r="G74" t="n">
        <v>3.1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298-2019</t>
        </is>
      </c>
      <c r="B75" s="1" t="n">
        <v>43468</v>
      </c>
      <c r="C75" s="1" t="n">
        <v>45180</v>
      </c>
      <c r="D75" t="inlineStr">
        <is>
          <t>GÄVLEBORGS LÄN</t>
        </is>
      </c>
      <c r="E75" t="inlineStr">
        <is>
          <t>NORDANSTIG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477-2019</t>
        </is>
      </c>
      <c r="B76" s="1" t="n">
        <v>43468</v>
      </c>
      <c r="C76" s="1" t="n">
        <v>45180</v>
      </c>
      <c r="D76" t="inlineStr">
        <is>
          <t>GÄVLEBORGS LÄN</t>
        </is>
      </c>
      <c r="E76" t="inlineStr">
        <is>
          <t>NORDANSTIG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1752-2019</t>
        </is>
      </c>
      <c r="B77" s="1" t="n">
        <v>43474</v>
      </c>
      <c r="C77" s="1" t="n">
        <v>45180</v>
      </c>
      <c r="D77" t="inlineStr">
        <is>
          <t>GÄVLEBORGS LÄN</t>
        </is>
      </c>
      <c r="E77" t="inlineStr">
        <is>
          <t>NORDANSTIG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5308-2019</t>
        </is>
      </c>
      <c r="B78" s="1" t="n">
        <v>43481</v>
      </c>
      <c r="C78" s="1" t="n">
        <v>45180</v>
      </c>
      <c r="D78" t="inlineStr">
        <is>
          <t>GÄVLEBORGS LÄN</t>
        </is>
      </c>
      <c r="E78" t="inlineStr">
        <is>
          <t>NORDANSTIG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5309-2019</t>
        </is>
      </c>
      <c r="B79" s="1" t="n">
        <v>43481</v>
      </c>
      <c r="C79" s="1" t="n">
        <v>45180</v>
      </c>
      <c r="D79" t="inlineStr">
        <is>
          <t>GÄVLEBORGS LÄN</t>
        </is>
      </c>
      <c r="E79" t="inlineStr">
        <is>
          <t>NORDANSTIG</t>
        </is>
      </c>
      <c r="G79" t="n">
        <v>5.6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4147-2019</t>
        </is>
      </c>
      <c r="B80" s="1" t="n">
        <v>43483</v>
      </c>
      <c r="C80" s="1" t="n">
        <v>45180</v>
      </c>
      <c r="D80" t="inlineStr">
        <is>
          <t>GÄVLEBORGS LÄN</t>
        </is>
      </c>
      <c r="E80" t="inlineStr">
        <is>
          <t>NORDANSTIG</t>
        </is>
      </c>
      <c r="G80" t="n">
        <v>19.6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4361-2019</t>
        </is>
      </c>
      <c r="B81" s="1" t="n">
        <v>43483</v>
      </c>
      <c r="C81" s="1" t="n">
        <v>45180</v>
      </c>
      <c r="D81" t="inlineStr">
        <is>
          <t>GÄVLEBORGS LÄN</t>
        </is>
      </c>
      <c r="E81" t="inlineStr">
        <is>
          <t>NORDANSTIG</t>
        </is>
      </c>
      <c r="F81" t="inlineStr">
        <is>
          <t>Holmen skog AB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5671-2019</t>
        </is>
      </c>
      <c r="B82" s="1" t="n">
        <v>43489</v>
      </c>
      <c r="C82" s="1" t="n">
        <v>45180</v>
      </c>
      <c r="D82" t="inlineStr">
        <is>
          <t>GÄVLEBORGS LÄN</t>
        </is>
      </c>
      <c r="E82" t="inlineStr">
        <is>
          <t>NORDANSTIG</t>
        </is>
      </c>
      <c r="G82" t="n">
        <v>18.4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6279-2019</t>
        </is>
      </c>
      <c r="B83" s="1" t="n">
        <v>43493</v>
      </c>
      <c r="C83" s="1" t="n">
        <v>45180</v>
      </c>
      <c r="D83" t="inlineStr">
        <is>
          <t>GÄVLEBORGS LÄN</t>
        </is>
      </c>
      <c r="E83" t="inlineStr">
        <is>
          <t>NORDANSTIG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7590-2019</t>
        </is>
      </c>
      <c r="B84" s="1" t="n">
        <v>43498</v>
      </c>
      <c r="C84" s="1" t="n">
        <v>45180</v>
      </c>
      <c r="D84" t="inlineStr">
        <is>
          <t>GÄVLEBORGS LÄN</t>
        </is>
      </c>
      <c r="E84" t="inlineStr">
        <is>
          <t>NORDANSTIG</t>
        </is>
      </c>
      <c r="G84" t="n">
        <v>7.5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7780-2019</t>
        </is>
      </c>
      <c r="B85" s="1" t="n">
        <v>43500</v>
      </c>
      <c r="C85" s="1" t="n">
        <v>45180</v>
      </c>
      <c r="D85" t="inlineStr">
        <is>
          <t>GÄVLEBORGS LÄN</t>
        </is>
      </c>
      <c r="E85" t="inlineStr">
        <is>
          <t>NORDANSTIG</t>
        </is>
      </c>
      <c r="F85" t="inlineStr">
        <is>
          <t>Holmen skog AB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7904-2019</t>
        </is>
      </c>
      <c r="B86" s="1" t="n">
        <v>43500</v>
      </c>
      <c r="C86" s="1" t="n">
        <v>45180</v>
      </c>
      <c r="D86" t="inlineStr">
        <is>
          <t>GÄVLEBORGS LÄN</t>
        </is>
      </c>
      <c r="E86" t="inlineStr">
        <is>
          <t>NORDANSTIG</t>
        </is>
      </c>
      <c r="G86" t="n">
        <v>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7802-2019</t>
        </is>
      </c>
      <c r="B87" s="1" t="n">
        <v>43500</v>
      </c>
      <c r="C87" s="1" t="n">
        <v>45180</v>
      </c>
      <c r="D87" t="inlineStr">
        <is>
          <t>GÄVLEBORGS LÄN</t>
        </is>
      </c>
      <c r="E87" t="inlineStr">
        <is>
          <t>NORDANSTIG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8238-2019</t>
        </is>
      </c>
      <c r="B88" s="1" t="n">
        <v>43501</v>
      </c>
      <c r="C88" s="1" t="n">
        <v>45180</v>
      </c>
      <c r="D88" t="inlineStr">
        <is>
          <t>GÄVLEBORGS LÄN</t>
        </is>
      </c>
      <c r="E88" t="inlineStr">
        <is>
          <t>NORDANSTIG</t>
        </is>
      </c>
      <c r="G88" t="n">
        <v>2.9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7946-2019</t>
        </is>
      </c>
      <c r="B89" s="1" t="n">
        <v>43501</v>
      </c>
      <c r="C89" s="1" t="n">
        <v>45180</v>
      </c>
      <c r="D89" t="inlineStr">
        <is>
          <t>GÄVLEBORGS LÄN</t>
        </is>
      </c>
      <c r="E89" t="inlineStr">
        <is>
          <t>NORDANSTIG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8456-2019</t>
        </is>
      </c>
      <c r="B90" s="1" t="n">
        <v>43502</v>
      </c>
      <c r="C90" s="1" t="n">
        <v>45180</v>
      </c>
      <c r="D90" t="inlineStr">
        <is>
          <t>GÄVLEBORGS LÄN</t>
        </is>
      </c>
      <c r="E90" t="inlineStr">
        <is>
          <t>NORDANSTIG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10102-2019</t>
        </is>
      </c>
      <c r="B91" s="1" t="n">
        <v>43510</v>
      </c>
      <c r="C91" s="1" t="n">
        <v>45180</v>
      </c>
      <c r="D91" t="inlineStr">
        <is>
          <t>GÄVLEBORGS LÄN</t>
        </is>
      </c>
      <c r="E91" t="inlineStr">
        <is>
          <t>NORDANSTIG</t>
        </is>
      </c>
      <c r="F91" t="inlineStr">
        <is>
          <t>Holmen skog AB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12845-2019</t>
        </is>
      </c>
      <c r="B92" s="1" t="n">
        <v>43525</v>
      </c>
      <c r="C92" s="1" t="n">
        <v>45180</v>
      </c>
      <c r="D92" t="inlineStr">
        <is>
          <t>GÄVLEBORGS LÄN</t>
        </is>
      </c>
      <c r="E92" t="inlineStr">
        <is>
          <t>NORDANSTIG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13292-2019</t>
        </is>
      </c>
      <c r="B93" s="1" t="n">
        <v>43529</v>
      </c>
      <c r="C93" s="1" t="n">
        <v>45180</v>
      </c>
      <c r="D93" t="inlineStr">
        <is>
          <t>GÄVLEBORGS LÄN</t>
        </is>
      </c>
      <c r="E93" t="inlineStr">
        <is>
          <t>NORDANSTIG</t>
        </is>
      </c>
      <c r="F93" t="inlineStr">
        <is>
          <t>Holmen skog AB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13399-2019</t>
        </is>
      </c>
      <c r="B94" s="1" t="n">
        <v>43529</v>
      </c>
      <c r="C94" s="1" t="n">
        <v>45180</v>
      </c>
      <c r="D94" t="inlineStr">
        <is>
          <t>GÄVLEBORGS LÄN</t>
        </is>
      </c>
      <c r="E94" t="inlineStr">
        <is>
          <t>NORDANSTIG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13279-2019</t>
        </is>
      </c>
      <c r="B95" s="1" t="n">
        <v>43529</v>
      </c>
      <c r="C95" s="1" t="n">
        <v>45180</v>
      </c>
      <c r="D95" t="inlineStr">
        <is>
          <t>GÄVLEBORGS LÄN</t>
        </is>
      </c>
      <c r="E95" t="inlineStr">
        <is>
          <t>NORDANSTIG</t>
        </is>
      </c>
      <c r="F95" t="inlineStr">
        <is>
          <t>Holmen skog AB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14480-2019</t>
        </is>
      </c>
      <c r="B96" s="1" t="n">
        <v>43536</v>
      </c>
      <c r="C96" s="1" t="n">
        <v>45180</v>
      </c>
      <c r="D96" t="inlineStr">
        <is>
          <t>GÄVLEBORGS LÄN</t>
        </is>
      </c>
      <c r="E96" t="inlineStr">
        <is>
          <t>NORDANSTIG</t>
        </is>
      </c>
      <c r="G96" t="n">
        <v>6.9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16370-2019</t>
        </is>
      </c>
      <c r="B97" s="1" t="n">
        <v>43545</v>
      </c>
      <c r="C97" s="1" t="n">
        <v>45180</v>
      </c>
      <c r="D97" t="inlineStr">
        <is>
          <t>GÄVLEBORGS LÄN</t>
        </is>
      </c>
      <c r="E97" t="inlineStr">
        <is>
          <t>NORDANSTIG</t>
        </is>
      </c>
      <c r="F97" t="inlineStr">
        <is>
          <t>SCA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17929-2019</t>
        </is>
      </c>
      <c r="B98" s="1" t="n">
        <v>43557</v>
      </c>
      <c r="C98" s="1" t="n">
        <v>45180</v>
      </c>
      <c r="D98" t="inlineStr">
        <is>
          <t>GÄVLEBORGS LÄN</t>
        </is>
      </c>
      <c r="E98" t="inlineStr">
        <is>
          <t>NORDANSTIG</t>
        </is>
      </c>
      <c r="F98" t="inlineStr">
        <is>
          <t>Holmen skog AB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19187-2019</t>
        </is>
      </c>
      <c r="B99" s="1" t="n">
        <v>43564</v>
      </c>
      <c r="C99" s="1" t="n">
        <v>45180</v>
      </c>
      <c r="D99" t="inlineStr">
        <is>
          <t>GÄVLEBORGS LÄN</t>
        </is>
      </c>
      <c r="E99" t="inlineStr">
        <is>
          <t>NORDANSTIG</t>
        </is>
      </c>
      <c r="F99" t="inlineStr">
        <is>
          <t>Holmen skog AB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20889-2019</t>
        </is>
      </c>
      <c r="B100" s="1" t="n">
        <v>43578</v>
      </c>
      <c r="C100" s="1" t="n">
        <v>45180</v>
      </c>
      <c r="D100" t="inlineStr">
        <is>
          <t>GÄVLEBORGS LÄN</t>
        </is>
      </c>
      <c r="E100" t="inlineStr">
        <is>
          <t>NORDANSTIG</t>
        </is>
      </c>
      <c r="G100" t="n">
        <v>4.8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21796-2019</t>
        </is>
      </c>
      <c r="B101" s="1" t="n">
        <v>43581</v>
      </c>
      <c r="C101" s="1" t="n">
        <v>45180</v>
      </c>
      <c r="D101" t="inlineStr">
        <is>
          <t>GÄVLEBORGS LÄN</t>
        </is>
      </c>
      <c r="E101" t="inlineStr">
        <is>
          <t>NORDANSTIG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22161-2019</t>
        </is>
      </c>
      <c r="B102" s="1" t="n">
        <v>43585</v>
      </c>
      <c r="C102" s="1" t="n">
        <v>45180</v>
      </c>
      <c r="D102" t="inlineStr">
        <is>
          <t>GÄVLEBORGS LÄN</t>
        </is>
      </c>
      <c r="E102" t="inlineStr">
        <is>
          <t>NORDANSTIG</t>
        </is>
      </c>
      <c r="G102" t="n">
        <v>4.8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22162-2019</t>
        </is>
      </c>
      <c r="B103" s="1" t="n">
        <v>43585</v>
      </c>
      <c r="C103" s="1" t="n">
        <v>45180</v>
      </c>
      <c r="D103" t="inlineStr">
        <is>
          <t>GÄVLEBORGS LÄN</t>
        </is>
      </c>
      <c r="E103" t="inlineStr">
        <is>
          <t>NORDANSTIG</t>
        </is>
      </c>
      <c r="G103" t="n">
        <v>4.8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24158-2019</t>
        </is>
      </c>
      <c r="B104" s="1" t="n">
        <v>43598</v>
      </c>
      <c r="C104" s="1" t="n">
        <v>45180</v>
      </c>
      <c r="D104" t="inlineStr">
        <is>
          <t>GÄVLEBORGS LÄN</t>
        </is>
      </c>
      <c r="E104" t="inlineStr">
        <is>
          <t>NORDANSTIG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25928-2019</t>
        </is>
      </c>
      <c r="B105" s="1" t="n">
        <v>43608</v>
      </c>
      <c r="C105" s="1" t="n">
        <v>45180</v>
      </c>
      <c r="D105" t="inlineStr">
        <is>
          <t>GÄVLEBORGS LÄN</t>
        </is>
      </c>
      <c r="E105" t="inlineStr">
        <is>
          <t>NORDANSTIG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26013-2019</t>
        </is>
      </c>
      <c r="B106" s="1" t="n">
        <v>43608</v>
      </c>
      <c r="C106" s="1" t="n">
        <v>45180</v>
      </c>
      <c r="D106" t="inlineStr">
        <is>
          <t>GÄVLEBORGS LÄN</t>
        </is>
      </c>
      <c r="E106" t="inlineStr">
        <is>
          <t>NORDANSTIG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25756-2019</t>
        </is>
      </c>
      <c r="B107" s="1" t="n">
        <v>43608</v>
      </c>
      <c r="C107" s="1" t="n">
        <v>45180</v>
      </c>
      <c r="D107" t="inlineStr">
        <is>
          <t>GÄVLEBORGS LÄN</t>
        </is>
      </c>
      <c r="E107" t="inlineStr">
        <is>
          <t>NORDANSTIG</t>
        </is>
      </c>
      <c r="G107" t="n">
        <v>10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27176-2019</t>
        </is>
      </c>
      <c r="B108" s="1" t="n">
        <v>43614</v>
      </c>
      <c r="C108" s="1" t="n">
        <v>45180</v>
      </c>
      <c r="D108" t="inlineStr">
        <is>
          <t>GÄVLEBORGS LÄN</t>
        </is>
      </c>
      <c r="E108" t="inlineStr">
        <is>
          <t>NORDANSTIG</t>
        </is>
      </c>
      <c r="F108" t="inlineStr">
        <is>
          <t>Holmen skog AB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27455-2019</t>
        </is>
      </c>
      <c r="B109" s="1" t="n">
        <v>43618</v>
      </c>
      <c r="C109" s="1" t="n">
        <v>45180</v>
      </c>
      <c r="D109" t="inlineStr">
        <is>
          <t>GÄVLEBORGS LÄN</t>
        </is>
      </c>
      <c r="E109" t="inlineStr">
        <is>
          <t>NORDANSTIG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27456-2019</t>
        </is>
      </c>
      <c r="B110" s="1" t="n">
        <v>43618</v>
      </c>
      <c r="C110" s="1" t="n">
        <v>45180</v>
      </c>
      <c r="D110" t="inlineStr">
        <is>
          <t>GÄVLEBORGS LÄN</t>
        </is>
      </c>
      <c r="E110" t="inlineStr">
        <is>
          <t>NORDANSTIG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27453-2019</t>
        </is>
      </c>
      <c r="B111" s="1" t="n">
        <v>43618</v>
      </c>
      <c r="C111" s="1" t="n">
        <v>45180</v>
      </c>
      <c r="D111" t="inlineStr">
        <is>
          <t>GÄVLEBORGS LÄN</t>
        </is>
      </c>
      <c r="E111" t="inlineStr">
        <is>
          <t>NORDANSTIG</t>
        </is>
      </c>
      <c r="G111" t="n">
        <v>0.7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27457-2019</t>
        </is>
      </c>
      <c r="B112" s="1" t="n">
        <v>43618</v>
      </c>
      <c r="C112" s="1" t="n">
        <v>45180</v>
      </c>
      <c r="D112" t="inlineStr">
        <is>
          <t>GÄVLEBORGS LÄN</t>
        </is>
      </c>
      <c r="E112" t="inlineStr">
        <is>
          <t>NORDANSTIG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31776-2019</t>
        </is>
      </c>
      <c r="B113" s="1" t="n">
        <v>43626</v>
      </c>
      <c r="C113" s="1" t="n">
        <v>45180</v>
      </c>
      <c r="D113" t="inlineStr">
        <is>
          <t>GÄVLEBORGS LÄN</t>
        </is>
      </c>
      <c r="E113" t="inlineStr">
        <is>
          <t>NORDANSTIG</t>
        </is>
      </c>
      <c r="G113" t="n">
        <v>90.09999999999999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29453-2019</t>
        </is>
      </c>
      <c r="B114" s="1" t="n">
        <v>43626</v>
      </c>
      <c r="C114" s="1" t="n">
        <v>45180</v>
      </c>
      <c r="D114" t="inlineStr">
        <is>
          <t>GÄVLEBORGS LÄN</t>
        </is>
      </c>
      <c r="E114" t="inlineStr">
        <is>
          <t>NORDANSTIG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30256-2019</t>
        </is>
      </c>
      <c r="B115" s="1" t="n">
        <v>43634</v>
      </c>
      <c r="C115" s="1" t="n">
        <v>45180</v>
      </c>
      <c r="D115" t="inlineStr">
        <is>
          <t>GÄVLEBORGS LÄN</t>
        </is>
      </c>
      <c r="E115" t="inlineStr">
        <is>
          <t>NORDANSTIG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30607-2019</t>
        </is>
      </c>
      <c r="B116" s="1" t="n">
        <v>43635</v>
      </c>
      <c r="C116" s="1" t="n">
        <v>45180</v>
      </c>
      <c r="D116" t="inlineStr">
        <is>
          <t>GÄVLEBORGS LÄN</t>
        </is>
      </c>
      <c r="E116" t="inlineStr">
        <is>
          <t>NORDANSTIG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31934-2019</t>
        </is>
      </c>
      <c r="B117" s="1" t="n">
        <v>43642</v>
      </c>
      <c r="C117" s="1" t="n">
        <v>45180</v>
      </c>
      <c r="D117" t="inlineStr">
        <is>
          <t>GÄVLEBORGS LÄN</t>
        </is>
      </c>
      <c r="E117" t="inlineStr">
        <is>
          <t>NORDANSTIG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32092-2019</t>
        </is>
      </c>
      <c r="B118" s="1" t="n">
        <v>43643</v>
      </c>
      <c r="C118" s="1" t="n">
        <v>45180</v>
      </c>
      <c r="D118" t="inlineStr">
        <is>
          <t>GÄVLEBORGS LÄN</t>
        </is>
      </c>
      <c r="E118" t="inlineStr">
        <is>
          <t>NORDANSTIG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32551-2019</t>
        </is>
      </c>
      <c r="B119" s="1" t="n">
        <v>43647</v>
      </c>
      <c r="C119" s="1" t="n">
        <v>45180</v>
      </c>
      <c r="D119" t="inlineStr">
        <is>
          <t>GÄVLEBORGS LÄN</t>
        </is>
      </c>
      <c r="E119" t="inlineStr">
        <is>
          <t>NORDANSTIG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32880-2019</t>
        </is>
      </c>
      <c r="B120" s="1" t="n">
        <v>43648</v>
      </c>
      <c r="C120" s="1" t="n">
        <v>45180</v>
      </c>
      <c r="D120" t="inlineStr">
        <is>
          <t>GÄVLEBORGS LÄN</t>
        </is>
      </c>
      <c r="E120" t="inlineStr">
        <is>
          <t>NORDANSTIG</t>
        </is>
      </c>
      <c r="G120" t="n">
        <v>6.6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32912-2019</t>
        </is>
      </c>
      <c r="B121" s="1" t="n">
        <v>43648</v>
      </c>
      <c r="C121" s="1" t="n">
        <v>45180</v>
      </c>
      <c r="D121" t="inlineStr">
        <is>
          <t>GÄVLEBORGS LÄN</t>
        </is>
      </c>
      <c r="E121" t="inlineStr">
        <is>
          <t>NORDANSTIG</t>
        </is>
      </c>
      <c r="G121" t="n">
        <v>14.6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38978-2019</t>
        </is>
      </c>
      <c r="B122" s="1" t="n">
        <v>43689</v>
      </c>
      <c r="C122" s="1" t="n">
        <v>45180</v>
      </c>
      <c r="D122" t="inlineStr">
        <is>
          <t>GÄVLEBORGS LÄN</t>
        </is>
      </c>
      <c r="E122" t="inlineStr">
        <is>
          <t>NORDANSTIG</t>
        </is>
      </c>
      <c r="F122" t="inlineStr">
        <is>
          <t>Holmen skog AB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38945-2019</t>
        </is>
      </c>
      <c r="B123" s="1" t="n">
        <v>43689</v>
      </c>
      <c r="C123" s="1" t="n">
        <v>45180</v>
      </c>
      <c r="D123" t="inlineStr">
        <is>
          <t>GÄVLEBORGS LÄN</t>
        </is>
      </c>
      <c r="E123" t="inlineStr">
        <is>
          <t>NORDANSTIG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38983-2019</t>
        </is>
      </c>
      <c r="B124" s="1" t="n">
        <v>43689</v>
      </c>
      <c r="C124" s="1" t="n">
        <v>45180</v>
      </c>
      <c r="D124" t="inlineStr">
        <is>
          <t>GÄVLEBORGS LÄN</t>
        </is>
      </c>
      <c r="E124" t="inlineStr">
        <is>
          <t>NORDANSTIG</t>
        </is>
      </c>
      <c r="F124" t="inlineStr">
        <is>
          <t>Holmen skog AB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41620-2019</t>
        </is>
      </c>
      <c r="B125" s="1" t="n">
        <v>43699</v>
      </c>
      <c r="C125" s="1" t="n">
        <v>45180</v>
      </c>
      <c r="D125" t="inlineStr">
        <is>
          <t>GÄVLEBORGS LÄN</t>
        </is>
      </c>
      <c r="E125" t="inlineStr">
        <is>
          <t>NORDANSTIG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42018-2019</t>
        </is>
      </c>
      <c r="B126" s="1" t="n">
        <v>43700</v>
      </c>
      <c r="C126" s="1" t="n">
        <v>45180</v>
      </c>
      <c r="D126" t="inlineStr">
        <is>
          <t>GÄVLEBORGS LÄN</t>
        </is>
      </c>
      <c r="E126" t="inlineStr">
        <is>
          <t>NORDANSTIG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42038-2019</t>
        </is>
      </c>
      <c r="B127" s="1" t="n">
        <v>43700</v>
      </c>
      <c r="C127" s="1" t="n">
        <v>45180</v>
      </c>
      <c r="D127" t="inlineStr">
        <is>
          <t>GÄVLEBORGS LÄN</t>
        </is>
      </c>
      <c r="E127" t="inlineStr">
        <is>
          <t>NORDANSTIG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41843-2019</t>
        </is>
      </c>
      <c r="B128" s="1" t="n">
        <v>43700</v>
      </c>
      <c r="C128" s="1" t="n">
        <v>45180</v>
      </c>
      <c r="D128" t="inlineStr">
        <is>
          <t>GÄVLEBORGS LÄN</t>
        </is>
      </c>
      <c r="E128" t="inlineStr">
        <is>
          <t>NORDANSTIG</t>
        </is>
      </c>
      <c r="F128" t="inlineStr">
        <is>
          <t>Holmen skog AB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42026-2019</t>
        </is>
      </c>
      <c r="B129" s="1" t="n">
        <v>43700</v>
      </c>
      <c r="C129" s="1" t="n">
        <v>45180</v>
      </c>
      <c r="D129" t="inlineStr">
        <is>
          <t>GÄVLEBORGS LÄN</t>
        </is>
      </c>
      <c r="E129" t="inlineStr">
        <is>
          <t>NORDANSTIG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44897-2019</t>
        </is>
      </c>
      <c r="B130" s="1" t="n">
        <v>43713</v>
      </c>
      <c r="C130" s="1" t="n">
        <v>45180</v>
      </c>
      <c r="D130" t="inlineStr">
        <is>
          <t>GÄVLEBORGS LÄN</t>
        </is>
      </c>
      <c r="E130" t="inlineStr">
        <is>
          <t>NORDANSTIG</t>
        </is>
      </c>
      <c r="G130" t="n">
        <v>11.3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45419-2019</t>
        </is>
      </c>
      <c r="B131" s="1" t="n">
        <v>43714</v>
      </c>
      <c r="C131" s="1" t="n">
        <v>45180</v>
      </c>
      <c r="D131" t="inlineStr">
        <is>
          <t>GÄVLEBORGS LÄN</t>
        </is>
      </c>
      <c r="E131" t="inlineStr">
        <is>
          <t>NORDANSTIG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45749-2019</t>
        </is>
      </c>
      <c r="B132" s="1" t="n">
        <v>43717</v>
      </c>
      <c r="C132" s="1" t="n">
        <v>45180</v>
      </c>
      <c r="D132" t="inlineStr">
        <is>
          <t>GÄVLEBORGS LÄN</t>
        </is>
      </c>
      <c r="E132" t="inlineStr">
        <is>
          <t>NORDANSTIG</t>
        </is>
      </c>
      <c r="F132" t="inlineStr">
        <is>
          <t>Holmen skog AB</t>
        </is>
      </c>
      <c r="G132" t="n">
        <v>6.3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46294-2019</t>
        </is>
      </c>
      <c r="B133" s="1" t="n">
        <v>43718</v>
      </c>
      <c r="C133" s="1" t="n">
        <v>45180</v>
      </c>
      <c r="D133" t="inlineStr">
        <is>
          <t>GÄVLEBORGS LÄN</t>
        </is>
      </c>
      <c r="E133" t="inlineStr">
        <is>
          <t>NORDANSTIG</t>
        </is>
      </c>
      <c r="F133" t="inlineStr">
        <is>
          <t>Holmen skog AB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48139-2019</t>
        </is>
      </c>
      <c r="B134" s="1" t="n">
        <v>43725</v>
      </c>
      <c r="C134" s="1" t="n">
        <v>45180</v>
      </c>
      <c r="D134" t="inlineStr">
        <is>
          <t>GÄVLEBORGS LÄN</t>
        </is>
      </c>
      <c r="E134" t="inlineStr">
        <is>
          <t>NORDANSTIG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47907-2019</t>
        </is>
      </c>
      <c r="B135" s="1" t="n">
        <v>43725</v>
      </c>
      <c r="C135" s="1" t="n">
        <v>45180</v>
      </c>
      <c r="D135" t="inlineStr">
        <is>
          <t>GÄVLEBORGS LÄN</t>
        </is>
      </c>
      <c r="E135" t="inlineStr">
        <is>
          <t>NORDANSTIG</t>
        </is>
      </c>
      <c r="G135" t="n">
        <v>8.300000000000001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48019-2019</t>
        </is>
      </c>
      <c r="B136" s="1" t="n">
        <v>43725</v>
      </c>
      <c r="C136" s="1" t="n">
        <v>45180</v>
      </c>
      <c r="D136" t="inlineStr">
        <is>
          <t>GÄVLEBORGS LÄN</t>
        </is>
      </c>
      <c r="E136" t="inlineStr">
        <is>
          <t>NORDANSTIG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50150-2019</t>
        </is>
      </c>
      <c r="B137" s="1" t="n">
        <v>43734</v>
      </c>
      <c r="C137" s="1" t="n">
        <v>45180</v>
      </c>
      <c r="D137" t="inlineStr">
        <is>
          <t>GÄVLEBORGS LÄN</t>
        </is>
      </c>
      <c r="E137" t="inlineStr">
        <is>
          <t>NORDANSTIG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51904-2019</t>
        </is>
      </c>
      <c r="B138" s="1" t="n">
        <v>43741</v>
      </c>
      <c r="C138" s="1" t="n">
        <v>45180</v>
      </c>
      <c r="D138" t="inlineStr">
        <is>
          <t>GÄVLEBORGS LÄN</t>
        </is>
      </c>
      <c r="E138" t="inlineStr">
        <is>
          <t>NORDANSTIG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52795-2019</t>
        </is>
      </c>
      <c r="B139" s="1" t="n">
        <v>43746</v>
      </c>
      <c r="C139" s="1" t="n">
        <v>45180</v>
      </c>
      <c r="D139" t="inlineStr">
        <is>
          <t>GÄVLEBORGS LÄN</t>
        </is>
      </c>
      <c r="E139" t="inlineStr">
        <is>
          <t>NORDANSTIG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53198-2019</t>
        </is>
      </c>
      <c r="B140" s="1" t="n">
        <v>43748</v>
      </c>
      <c r="C140" s="1" t="n">
        <v>45180</v>
      </c>
      <c r="D140" t="inlineStr">
        <is>
          <t>GÄVLEBORGS LÄN</t>
        </is>
      </c>
      <c r="E140" t="inlineStr">
        <is>
          <t>NORDANSTIG</t>
        </is>
      </c>
      <c r="F140" t="inlineStr">
        <is>
          <t>Holmen skog AB</t>
        </is>
      </c>
      <c r="G140" t="n">
        <v>4.5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53361-2019</t>
        </is>
      </c>
      <c r="B141" s="1" t="n">
        <v>43748</v>
      </c>
      <c r="C141" s="1" t="n">
        <v>45180</v>
      </c>
      <c r="D141" t="inlineStr">
        <is>
          <t>GÄVLEBORGS LÄN</t>
        </is>
      </c>
      <c r="E141" t="inlineStr">
        <is>
          <t>NORDANSTIG</t>
        </is>
      </c>
      <c r="F141" t="inlineStr">
        <is>
          <t>Holmen skog AB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54670-2019</t>
        </is>
      </c>
      <c r="B142" s="1" t="n">
        <v>43754</v>
      </c>
      <c r="C142" s="1" t="n">
        <v>45180</v>
      </c>
      <c r="D142" t="inlineStr">
        <is>
          <t>GÄVLEBORGS LÄN</t>
        </is>
      </c>
      <c r="E142" t="inlineStr">
        <is>
          <t>NORDANSTIG</t>
        </is>
      </c>
      <c r="G142" t="n">
        <v>1.8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56151-2019</t>
        </is>
      </c>
      <c r="B143" s="1" t="n">
        <v>43761</v>
      </c>
      <c r="C143" s="1" t="n">
        <v>45180</v>
      </c>
      <c r="D143" t="inlineStr">
        <is>
          <t>GÄVLEBORGS LÄN</t>
        </is>
      </c>
      <c r="E143" t="inlineStr">
        <is>
          <t>NORDANSTIG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58424-2019</t>
        </is>
      </c>
      <c r="B144" s="1" t="n">
        <v>43773</v>
      </c>
      <c r="C144" s="1" t="n">
        <v>45180</v>
      </c>
      <c r="D144" t="inlineStr">
        <is>
          <t>GÄVLEBORGS LÄN</t>
        </is>
      </c>
      <c r="E144" t="inlineStr">
        <is>
          <t>NORDANSTIG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59090-2019</t>
        </is>
      </c>
      <c r="B145" s="1" t="n">
        <v>43774</v>
      </c>
      <c r="C145" s="1" t="n">
        <v>45180</v>
      </c>
      <c r="D145" t="inlineStr">
        <is>
          <t>GÄVLEBORGS LÄN</t>
        </is>
      </c>
      <c r="E145" t="inlineStr">
        <is>
          <t>NORDANSTIG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59808-2019</t>
        </is>
      </c>
      <c r="B146" s="1" t="n">
        <v>43775</v>
      </c>
      <c r="C146" s="1" t="n">
        <v>45180</v>
      </c>
      <c r="D146" t="inlineStr">
        <is>
          <t>GÄVLEBORGS LÄN</t>
        </is>
      </c>
      <c r="E146" t="inlineStr">
        <is>
          <t>NORDANSTIG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60499-2019</t>
        </is>
      </c>
      <c r="B147" s="1" t="n">
        <v>43780</v>
      </c>
      <c r="C147" s="1" t="n">
        <v>45180</v>
      </c>
      <c r="D147" t="inlineStr">
        <is>
          <t>GÄVLEBORGS LÄN</t>
        </is>
      </c>
      <c r="E147" t="inlineStr">
        <is>
          <t>NORDANSTIG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62934-2019</t>
        </is>
      </c>
      <c r="B148" s="1" t="n">
        <v>43790</v>
      </c>
      <c r="C148" s="1" t="n">
        <v>45180</v>
      </c>
      <c r="D148" t="inlineStr">
        <is>
          <t>GÄVLEBORGS LÄN</t>
        </is>
      </c>
      <c r="E148" t="inlineStr">
        <is>
          <t>NORDANSTIG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63009-2019</t>
        </is>
      </c>
      <c r="B149" s="1" t="n">
        <v>43790</v>
      </c>
      <c r="C149" s="1" t="n">
        <v>45180</v>
      </c>
      <c r="D149" t="inlineStr">
        <is>
          <t>GÄVLEBORGS LÄN</t>
        </is>
      </c>
      <c r="E149" t="inlineStr">
        <is>
          <t>NORDANSTIG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63269-2019</t>
        </is>
      </c>
      <c r="B150" s="1" t="n">
        <v>43793</v>
      </c>
      <c r="C150" s="1" t="n">
        <v>45180</v>
      </c>
      <c r="D150" t="inlineStr">
        <is>
          <t>GÄVLEBORGS LÄN</t>
        </is>
      </c>
      <c r="E150" t="inlineStr">
        <is>
          <t>NORDANSTIG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65428-2019</t>
        </is>
      </c>
      <c r="B151" s="1" t="n">
        <v>43798</v>
      </c>
      <c r="C151" s="1" t="n">
        <v>45180</v>
      </c>
      <c r="D151" t="inlineStr">
        <is>
          <t>GÄVLEBORGS LÄN</t>
        </is>
      </c>
      <c r="E151" t="inlineStr">
        <is>
          <t>NORDANSTIG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67302-2019</t>
        </is>
      </c>
      <c r="B152" s="1" t="n">
        <v>43812</v>
      </c>
      <c r="C152" s="1" t="n">
        <v>45180</v>
      </c>
      <c r="D152" t="inlineStr">
        <is>
          <t>GÄVLEBORGS LÄN</t>
        </is>
      </c>
      <c r="E152" t="inlineStr">
        <is>
          <t>NORDANSTIG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67816-2019</t>
        </is>
      </c>
      <c r="B153" s="1" t="n">
        <v>43815</v>
      </c>
      <c r="C153" s="1" t="n">
        <v>45180</v>
      </c>
      <c r="D153" t="inlineStr">
        <is>
          <t>GÄVLEBORGS LÄN</t>
        </is>
      </c>
      <c r="E153" t="inlineStr">
        <is>
          <t>NORDANSTIG</t>
        </is>
      </c>
      <c r="F153" t="inlineStr">
        <is>
          <t>SCA</t>
        </is>
      </c>
      <c r="G153" t="n">
        <v>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67871-2019</t>
        </is>
      </c>
      <c r="B154" s="1" t="n">
        <v>43816</v>
      </c>
      <c r="C154" s="1" t="n">
        <v>45180</v>
      </c>
      <c r="D154" t="inlineStr">
        <is>
          <t>GÄVLEBORGS LÄN</t>
        </is>
      </c>
      <c r="E154" t="inlineStr">
        <is>
          <t>NORDANSTIG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67916-2019</t>
        </is>
      </c>
      <c r="B155" s="1" t="n">
        <v>43816</v>
      </c>
      <c r="C155" s="1" t="n">
        <v>45180</v>
      </c>
      <c r="D155" t="inlineStr">
        <is>
          <t>GÄVLEBORGS LÄN</t>
        </is>
      </c>
      <c r="E155" t="inlineStr">
        <is>
          <t>NORDANSTIG</t>
        </is>
      </c>
      <c r="F155" t="inlineStr">
        <is>
          <t>Holmen skog AB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68915-2019</t>
        </is>
      </c>
      <c r="B156" s="1" t="n">
        <v>43822</v>
      </c>
      <c r="C156" s="1" t="n">
        <v>45180</v>
      </c>
      <c r="D156" t="inlineStr">
        <is>
          <t>GÄVLEBORGS LÄN</t>
        </is>
      </c>
      <c r="E156" t="inlineStr">
        <is>
          <t>NORDANSTIG</t>
        </is>
      </c>
      <c r="F156" t="inlineStr">
        <is>
          <t>Holmen skog AB</t>
        </is>
      </c>
      <c r="G156" t="n">
        <v>21.2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223-2020</t>
        </is>
      </c>
      <c r="B157" s="1" t="n">
        <v>43833</v>
      </c>
      <c r="C157" s="1" t="n">
        <v>45180</v>
      </c>
      <c r="D157" t="inlineStr">
        <is>
          <t>GÄVLEBORGS LÄN</t>
        </is>
      </c>
      <c r="E157" t="inlineStr">
        <is>
          <t>NORDANSTIG</t>
        </is>
      </c>
      <c r="F157" t="inlineStr">
        <is>
          <t>Naturvårdsverket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533-2020</t>
        </is>
      </c>
      <c r="B158" s="1" t="n">
        <v>43837</v>
      </c>
      <c r="C158" s="1" t="n">
        <v>45180</v>
      </c>
      <c r="D158" t="inlineStr">
        <is>
          <t>GÄVLEBORGS LÄN</t>
        </is>
      </c>
      <c r="E158" t="inlineStr">
        <is>
          <t>NORDANSTIG</t>
        </is>
      </c>
      <c r="F158" t="inlineStr">
        <is>
          <t>Naturvårdsverket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2615-2020</t>
        </is>
      </c>
      <c r="B159" s="1" t="n">
        <v>43847</v>
      </c>
      <c r="C159" s="1" t="n">
        <v>45180</v>
      </c>
      <c r="D159" t="inlineStr">
        <is>
          <t>GÄVLEBORGS LÄN</t>
        </is>
      </c>
      <c r="E159" t="inlineStr">
        <is>
          <t>NORDANSTIG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2645-2020</t>
        </is>
      </c>
      <c r="B160" s="1" t="n">
        <v>43847</v>
      </c>
      <c r="C160" s="1" t="n">
        <v>45180</v>
      </c>
      <c r="D160" t="inlineStr">
        <is>
          <t>GÄVLEBORGS LÄN</t>
        </is>
      </c>
      <c r="E160" t="inlineStr">
        <is>
          <t>NORDANSTIG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2689-2020</t>
        </is>
      </c>
      <c r="B161" s="1" t="n">
        <v>43850</v>
      </c>
      <c r="C161" s="1" t="n">
        <v>45180</v>
      </c>
      <c r="D161" t="inlineStr">
        <is>
          <t>GÄVLEBORGS LÄN</t>
        </is>
      </c>
      <c r="E161" t="inlineStr">
        <is>
          <t>NORDANSTIG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4225-2020</t>
        </is>
      </c>
      <c r="B162" s="1" t="n">
        <v>43857</v>
      </c>
      <c r="C162" s="1" t="n">
        <v>45180</v>
      </c>
      <c r="D162" t="inlineStr">
        <is>
          <t>GÄVLEBORGS LÄN</t>
        </is>
      </c>
      <c r="E162" t="inlineStr">
        <is>
          <t>NORDANSTIG</t>
        </is>
      </c>
      <c r="G162" t="n">
        <v>5.4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9081-2020</t>
        </is>
      </c>
      <c r="B163" s="1" t="n">
        <v>43879</v>
      </c>
      <c r="C163" s="1" t="n">
        <v>45180</v>
      </c>
      <c r="D163" t="inlineStr">
        <is>
          <t>GÄVLEBORGS LÄN</t>
        </is>
      </c>
      <c r="E163" t="inlineStr">
        <is>
          <t>NORDANSTIG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10604-2020</t>
        </is>
      </c>
      <c r="B164" s="1" t="n">
        <v>43887</v>
      </c>
      <c r="C164" s="1" t="n">
        <v>45180</v>
      </c>
      <c r="D164" t="inlineStr">
        <is>
          <t>GÄVLEBORGS LÄN</t>
        </is>
      </c>
      <c r="E164" t="inlineStr">
        <is>
          <t>NORDANSTIG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12793-2020</t>
        </is>
      </c>
      <c r="B165" s="1" t="n">
        <v>43899</v>
      </c>
      <c r="C165" s="1" t="n">
        <v>45180</v>
      </c>
      <c r="D165" t="inlineStr">
        <is>
          <t>GÄVLEBORGS LÄN</t>
        </is>
      </c>
      <c r="E165" t="inlineStr">
        <is>
          <t>NORDANSTIG</t>
        </is>
      </c>
      <c r="F165" t="inlineStr">
        <is>
          <t>Holmen skog AB</t>
        </is>
      </c>
      <c r="G165" t="n">
        <v>19.4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17128-2020</t>
        </is>
      </c>
      <c r="B166" s="1" t="n">
        <v>43922</v>
      </c>
      <c r="C166" s="1" t="n">
        <v>45180</v>
      </c>
      <c r="D166" t="inlineStr">
        <is>
          <t>GÄVLEBORGS LÄN</t>
        </is>
      </c>
      <c r="E166" t="inlineStr">
        <is>
          <t>NORDANSTIG</t>
        </is>
      </c>
      <c r="F166" t="inlineStr">
        <is>
          <t>Holmen skog AB</t>
        </is>
      </c>
      <c r="G166" t="n">
        <v>2.9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17993-2020</t>
        </is>
      </c>
      <c r="B167" s="1" t="n">
        <v>43926</v>
      </c>
      <c r="C167" s="1" t="n">
        <v>45180</v>
      </c>
      <c r="D167" t="inlineStr">
        <is>
          <t>GÄVLEBORGS LÄN</t>
        </is>
      </c>
      <c r="E167" t="inlineStr">
        <is>
          <t>NORDANSTIG</t>
        </is>
      </c>
      <c r="G167" t="n">
        <v>6.3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17995-2020</t>
        </is>
      </c>
      <c r="B168" s="1" t="n">
        <v>43926</v>
      </c>
      <c r="C168" s="1" t="n">
        <v>45180</v>
      </c>
      <c r="D168" t="inlineStr">
        <is>
          <t>GÄVLEBORGS LÄN</t>
        </is>
      </c>
      <c r="E168" t="inlineStr">
        <is>
          <t>NORDANSTIG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17994-2020</t>
        </is>
      </c>
      <c r="B169" s="1" t="n">
        <v>43926</v>
      </c>
      <c r="C169" s="1" t="n">
        <v>45180</v>
      </c>
      <c r="D169" t="inlineStr">
        <is>
          <t>GÄVLEBORGS LÄN</t>
        </is>
      </c>
      <c r="E169" t="inlineStr">
        <is>
          <t>NORDANSTIG</t>
        </is>
      </c>
      <c r="G169" t="n">
        <v>2.5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17996-2020</t>
        </is>
      </c>
      <c r="B170" s="1" t="n">
        <v>43926</v>
      </c>
      <c r="C170" s="1" t="n">
        <v>45180</v>
      </c>
      <c r="D170" t="inlineStr">
        <is>
          <t>GÄVLEBORGS LÄN</t>
        </is>
      </c>
      <c r="E170" t="inlineStr">
        <is>
          <t>NORDANSTIG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18117-2020</t>
        </is>
      </c>
      <c r="B171" s="1" t="n">
        <v>43927</v>
      </c>
      <c r="C171" s="1" t="n">
        <v>45180</v>
      </c>
      <c r="D171" t="inlineStr">
        <is>
          <t>GÄVLEBORGS LÄN</t>
        </is>
      </c>
      <c r="E171" t="inlineStr">
        <is>
          <t>NORDANSTIG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18301-2020</t>
        </is>
      </c>
      <c r="B172" s="1" t="n">
        <v>43928</v>
      </c>
      <c r="C172" s="1" t="n">
        <v>45180</v>
      </c>
      <c r="D172" t="inlineStr">
        <is>
          <t>GÄVLEBORGS LÄN</t>
        </is>
      </c>
      <c r="E172" t="inlineStr">
        <is>
          <t>NORDANSTIG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18762-2020</t>
        </is>
      </c>
      <c r="B173" s="1" t="n">
        <v>43930</v>
      </c>
      <c r="C173" s="1" t="n">
        <v>45180</v>
      </c>
      <c r="D173" t="inlineStr">
        <is>
          <t>GÄVLEBORGS LÄN</t>
        </is>
      </c>
      <c r="E173" t="inlineStr">
        <is>
          <t>NORDANSTIG</t>
        </is>
      </c>
      <c r="F173" t="inlineStr">
        <is>
          <t>Holmen skog AB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18766-2020</t>
        </is>
      </c>
      <c r="B174" s="1" t="n">
        <v>43930</v>
      </c>
      <c r="C174" s="1" t="n">
        <v>45180</v>
      </c>
      <c r="D174" t="inlineStr">
        <is>
          <t>GÄVLEBORGS LÄN</t>
        </is>
      </c>
      <c r="E174" t="inlineStr">
        <is>
          <t>NORDANSTIG</t>
        </is>
      </c>
      <c r="F174" t="inlineStr">
        <is>
          <t>Holmen skog AB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18712-2020</t>
        </is>
      </c>
      <c r="B175" s="1" t="n">
        <v>43930</v>
      </c>
      <c r="C175" s="1" t="n">
        <v>45180</v>
      </c>
      <c r="D175" t="inlineStr">
        <is>
          <t>GÄVLEBORGS LÄN</t>
        </is>
      </c>
      <c r="E175" t="inlineStr">
        <is>
          <t>NORDANSTIG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19847-2020</t>
        </is>
      </c>
      <c r="B176" s="1" t="n">
        <v>43942</v>
      </c>
      <c r="C176" s="1" t="n">
        <v>45180</v>
      </c>
      <c r="D176" t="inlineStr">
        <is>
          <t>GÄVLEBORGS LÄN</t>
        </is>
      </c>
      <c r="E176" t="inlineStr">
        <is>
          <t>NORDANSTIG</t>
        </is>
      </c>
      <c r="F176" t="inlineStr">
        <is>
          <t>Holmen skog AB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20065-2020</t>
        </is>
      </c>
      <c r="B177" s="1" t="n">
        <v>43943</v>
      </c>
      <c r="C177" s="1" t="n">
        <v>45180</v>
      </c>
      <c r="D177" t="inlineStr">
        <is>
          <t>GÄVLEBORGS LÄN</t>
        </is>
      </c>
      <c r="E177" t="inlineStr">
        <is>
          <t>NORDANSTIG</t>
        </is>
      </c>
      <c r="F177" t="inlineStr">
        <is>
          <t>Holmen skog AB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20043-2020</t>
        </is>
      </c>
      <c r="B178" s="1" t="n">
        <v>43943</v>
      </c>
      <c r="C178" s="1" t="n">
        <v>45180</v>
      </c>
      <c r="D178" t="inlineStr">
        <is>
          <t>GÄVLEBORGS LÄN</t>
        </is>
      </c>
      <c r="E178" t="inlineStr">
        <is>
          <t>NORDANSTIG</t>
        </is>
      </c>
      <c r="F178" t="inlineStr">
        <is>
          <t>Holmen skog AB</t>
        </is>
      </c>
      <c r="G178" t="n">
        <v>4.3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20385-2020</t>
        </is>
      </c>
      <c r="B179" s="1" t="n">
        <v>43945</v>
      </c>
      <c r="C179" s="1" t="n">
        <v>45180</v>
      </c>
      <c r="D179" t="inlineStr">
        <is>
          <t>GÄVLEBORGS LÄN</t>
        </is>
      </c>
      <c r="E179" t="inlineStr">
        <is>
          <t>NORDANSTIG</t>
        </is>
      </c>
      <c r="F179" t="inlineStr">
        <is>
          <t>Holmen skog AB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20364-2020</t>
        </is>
      </c>
      <c r="B180" s="1" t="n">
        <v>43945</v>
      </c>
      <c r="C180" s="1" t="n">
        <v>45180</v>
      </c>
      <c r="D180" t="inlineStr">
        <is>
          <t>GÄVLEBORGS LÄN</t>
        </is>
      </c>
      <c r="E180" t="inlineStr">
        <is>
          <t>NORDANSTIG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21188-2020</t>
        </is>
      </c>
      <c r="B181" s="1" t="n">
        <v>43951</v>
      </c>
      <c r="C181" s="1" t="n">
        <v>45180</v>
      </c>
      <c r="D181" t="inlineStr">
        <is>
          <t>GÄVLEBORGS LÄN</t>
        </is>
      </c>
      <c r="E181" t="inlineStr">
        <is>
          <t>NORDANSTIG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21137-2020</t>
        </is>
      </c>
      <c r="B182" s="1" t="n">
        <v>43951</v>
      </c>
      <c r="C182" s="1" t="n">
        <v>45180</v>
      </c>
      <c r="D182" t="inlineStr">
        <is>
          <t>GÄVLEBORGS LÄN</t>
        </is>
      </c>
      <c r="E182" t="inlineStr">
        <is>
          <t>NORDANSTIG</t>
        </is>
      </c>
      <c r="F182" t="inlineStr">
        <is>
          <t>Holmen skog AB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21422-2020</t>
        </is>
      </c>
      <c r="B183" s="1" t="n">
        <v>43955</v>
      </c>
      <c r="C183" s="1" t="n">
        <v>45180</v>
      </c>
      <c r="D183" t="inlineStr">
        <is>
          <t>GÄVLEBORGS LÄN</t>
        </is>
      </c>
      <c r="E183" t="inlineStr">
        <is>
          <t>NORDANSTIG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21424-2020</t>
        </is>
      </c>
      <c r="B184" s="1" t="n">
        <v>43955</v>
      </c>
      <c r="C184" s="1" t="n">
        <v>45180</v>
      </c>
      <c r="D184" t="inlineStr">
        <is>
          <t>GÄVLEBORGS LÄN</t>
        </is>
      </c>
      <c r="E184" t="inlineStr">
        <is>
          <t>NORDANSTIG</t>
        </is>
      </c>
      <c r="G184" t="n">
        <v>34.4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21549-2020</t>
        </is>
      </c>
      <c r="B185" s="1" t="n">
        <v>43956</v>
      </c>
      <c r="C185" s="1" t="n">
        <v>45180</v>
      </c>
      <c r="D185" t="inlineStr">
        <is>
          <t>GÄVLEBORGS LÄN</t>
        </is>
      </c>
      <c r="E185" t="inlineStr">
        <is>
          <t>NORDANSTIG</t>
        </is>
      </c>
      <c r="F185" t="inlineStr">
        <is>
          <t>Holmen skog AB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21899-2020</t>
        </is>
      </c>
      <c r="B186" s="1" t="n">
        <v>43958</v>
      </c>
      <c r="C186" s="1" t="n">
        <v>45180</v>
      </c>
      <c r="D186" t="inlineStr">
        <is>
          <t>GÄVLEBORGS LÄN</t>
        </is>
      </c>
      <c r="E186" t="inlineStr">
        <is>
          <t>NORDANSTIG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22074-2020</t>
        </is>
      </c>
      <c r="B187" s="1" t="n">
        <v>43959</v>
      </c>
      <c r="C187" s="1" t="n">
        <v>45180</v>
      </c>
      <c r="D187" t="inlineStr">
        <is>
          <t>GÄVLEBORGS LÄN</t>
        </is>
      </c>
      <c r="E187" t="inlineStr">
        <is>
          <t>NORDANSTIG</t>
        </is>
      </c>
      <c r="F187" t="inlineStr">
        <is>
          <t>Holmen skog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22403-2020</t>
        </is>
      </c>
      <c r="B188" s="1" t="n">
        <v>43962</v>
      </c>
      <c r="C188" s="1" t="n">
        <v>45180</v>
      </c>
      <c r="D188" t="inlineStr">
        <is>
          <t>GÄVLEBORGS LÄN</t>
        </is>
      </c>
      <c r="E188" t="inlineStr">
        <is>
          <t>NORDANSTIG</t>
        </is>
      </c>
      <c r="G188" t="n">
        <v>12.1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23237-2020</t>
        </is>
      </c>
      <c r="B189" s="1" t="n">
        <v>43966</v>
      </c>
      <c r="C189" s="1" t="n">
        <v>45180</v>
      </c>
      <c r="D189" t="inlineStr">
        <is>
          <t>GÄVLEBORGS LÄN</t>
        </is>
      </c>
      <c r="E189" t="inlineStr">
        <is>
          <t>NORDANSTIG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24130-2020</t>
        </is>
      </c>
      <c r="B190" s="1" t="n">
        <v>43973</v>
      </c>
      <c r="C190" s="1" t="n">
        <v>45180</v>
      </c>
      <c r="D190" t="inlineStr">
        <is>
          <t>GÄVLEBORGS LÄN</t>
        </is>
      </c>
      <c r="E190" t="inlineStr">
        <is>
          <t>NORDANSTIG</t>
        </is>
      </c>
      <c r="F190" t="inlineStr">
        <is>
          <t>Holmen skog AB</t>
        </is>
      </c>
      <c r="G190" t="n">
        <v>6.1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24126-2020</t>
        </is>
      </c>
      <c r="B191" s="1" t="n">
        <v>43973</v>
      </c>
      <c r="C191" s="1" t="n">
        <v>45180</v>
      </c>
      <c r="D191" t="inlineStr">
        <is>
          <t>GÄVLEBORGS LÄN</t>
        </is>
      </c>
      <c r="E191" t="inlineStr">
        <is>
          <t>NORDANSTIG</t>
        </is>
      </c>
      <c r="F191" t="inlineStr">
        <is>
          <t>Holmen skog AB</t>
        </is>
      </c>
      <c r="G191" t="n">
        <v>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24125-2020</t>
        </is>
      </c>
      <c r="B192" s="1" t="n">
        <v>43973</v>
      </c>
      <c r="C192" s="1" t="n">
        <v>45180</v>
      </c>
      <c r="D192" t="inlineStr">
        <is>
          <t>GÄVLEBORGS LÄN</t>
        </is>
      </c>
      <c r="E192" t="inlineStr">
        <is>
          <t>NORDANSTIG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24230-2020</t>
        </is>
      </c>
      <c r="B193" s="1" t="n">
        <v>43976</v>
      </c>
      <c r="C193" s="1" t="n">
        <v>45180</v>
      </c>
      <c r="D193" t="inlineStr">
        <is>
          <t>GÄVLEBORGS LÄN</t>
        </is>
      </c>
      <c r="E193" t="inlineStr">
        <is>
          <t>NORDANSTIG</t>
        </is>
      </c>
      <c r="F193" t="inlineStr">
        <is>
          <t>Holmen skog AB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24238-2020</t>
        </is>
      </c>
      <c r="B194" s="1" t="n">
        <v>43976</v>
      </c>
      <c r="C194" s="1" t="n">
        <v>45180</v>
      </c>
      <c r="D194" t="inlineStr">
        <is>
          <t>GÄVLEBORGS LÄN</t>
        </is>
      </c>
      <c r="E194" t="inlineStr">
        <is>
          <t>NORDANSTIG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24294-2020</t>
        </is>
      </c>
      <c r="B195" s="1" t="n">
        <v>43976</v>
      </c>
      <c r="C195" s="1" t="n">
        <v>45180</v>
      </c>
      <c r="D195" t="inlineStr">
        <is>
          <t>GÄVLEBORGS LÄN</t>
        </is>
      </c>
      <c r="E195" t="inlineStr">
        <is>
          <t>NORDANSTIG</t>
        </is>
      </c>
      <c r="F195" t="inlineStr">
        <is>
          <t>Holmen skog AB</t>
        </is>
      </c>
      <c r="G195" t="n">
        <v>7.4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24603-2020</t>
        </is>
      </c>
      <c r="B196" s="1" t="n">
        <v>43977</v>
      </c>
      <c r="C196" s="1" t="n">
        <v>45180</v>
      </c>
      <c r="D196" t="inlineStr">
        <is>
          <t>GÄVLEBORGS LÄN</t>
        </is>
      </c>
      <c r="E196" t="inlineStr">
        <is>
          <t>NORDANSTIG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24721-2020</t>
        </is>
      </c>
      <c r="B197" s="1" t="n">
        <v>43978</v>
      </c>
      <c r="C197" s="1" t="n">
        <v>45180</v>
      </c>
      <c r="D197" t="inlineStr">
        <is>
          <t>GÄVLEBORGS LÄN</t>
        </is>
      </c>
      <c r="E197" t="inlineStr">
        <is>
          <t>NORDANSTIG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25024-2020</t>
        </is>
      </c>
      <c r="B198" s="1" t="n">
        <v>43979</v>
      </c>
      <c r="C198" s="1" t="n">
        <v>45180</v>
      </c>
      <c r="D198" t="inlineStr">
        <is>
          <t>GÄVLEBORGS LÄN</t>
        </is>
      </c>
      <c r="E198" t="inlineStr">
        <is>
          <t>NORDANSTIG</t>
        </is>
      </c>
      <c r="G198" t="n">
        <v>11.2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25032-2020</t>
        </is>
      </c>
      <c r="B199" s="1" t="n">
        <v>43979</v>
      </c>
      <c r="C199" s="1" t="n">
        <v>45180</v>
      </c>
      <c r="D199" t="inlineStr">
        <is>
          <t>GÄVLEBORGS LÄN</t>
        </is>
      </c>
      <c r="E199" t="inlineStr">
        <is>
          <t>NORDANSTIG</t>
        </is>
      </c>
      <c r="G199" t="n">
        <v>11.2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25303-2020</t>
        </is>
      </c>
      <c r="B200" s="1" t="n">
        <v>43980</v>
      </c>
      <c r="C200" s="1" t="n">
        <v>45180</v>
      </c>
      <c r="D200" t="inlineStr">
        <is>
          <t>GÄVLEBORGS LÄN</t>
        </is>
      </c>
      <c r="E200" t="inlineStr">
        <is>
          <t>NORDANSTIG</t>
        </is>
      </c>
      <c r="F200" t="inlineStr">
        <is>
          <t>Holmen skog AB</t>
        </is>
      </c>
      <c r="G200" t="n">
        <v>5.1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25652-2020</t>
        </is>
      </c>
      <c r="B201" s="1" t="n">
        <v>43983</v>
      </c>
      <c r="C201" s="1" t="n">
        <v>45180</v>
      </c>
      <c r="D201" t="inlineStr">
        <is>
          <t>GÄVLEBORGS LÄN</t>
        </is>
      </c>
      <c r="E201" t="inlineStr">
        <is>
          <t>NORDANSTIG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25671-2020</t>
        </is>
      </c>
      <c r="B202" s="1" t="n">
        <v>43983</v>
      </c>
      <c r="C202" s="1" t="n">
        <v>45180</v>
      </c>
      <c r="D202" t="inlineStr">
        <is>
          <t>GÄVLEBORGS LÄN</t>
        </is>
      </c>
      <c r="E202" t="inlineStr">
        <is>
          <t>NORDANSTIG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25925-2020</t>
        </is>
      </c>
      <c r="B203" s="1" t="n">
        <v>43984</v>
      </c>
      <c r="C203" s="1" t="n">
        <v>45180</v>
      </c>
      <c r="D203" t="inlineStr">
        <is>
          <t>GÄVLEBORGS LÄN</t>
        </is>
      </c>
      <c r="E203" t="inlineStr">
        <is>
          <t>NORDANSTIG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26150-2020</t>
        </is>
      </c>
      <c r="B204" s="1" t="n">
        <v>43985</v>
      </c>
      <c r="C204" s="1" t="n">
        <v>45180</v>
      </c>
      <c r="D204" t="inlineStr">
        <is>
          <t>GÄVLEBORGS LÄN</t>
        </is>
      </c>
      <c r="E204" t="inlineStr">
        <is>
          <t>NORDANSTIG</t>
        </is>
      </c>
      <c r="G204" t="n">
        <v>6.8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26285-2020</t>
        </is>
      </c>
      <c r="B205" s="1" t="n">
        <v>43986</v>
      </c>
      <c r="C205" s="1" t="n">
        <v>45180</v>
      </c>
      <c r="D205" t="inlineStr">
        <is>
          <t>GÄVLEBORGS LÄN</t>
        </is>
      </c>
      <c r="E205" t="inlineStr">
        <is>
          <t>NORDANSTIG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27175-2020</t>
        </is>
      </c>
      <c r="B206" s="1" t="n">
        <v>43991</v>
      </c>
      <c r="C206" s="1" t="n">
        <v>45180</v>
      </c>
      <c r="D206" t="inlineStr">
        <is>
          <t>GÄVLEBORGS LÄN</t>
        </is>
      </c>
      <c r="E206" t="inlineStr">
        <is>
          <t>NORDANSTIG</t>
        </is>
      </c>
      <c r="G206" t="n">
        <v>3.4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27237-2020</t>
        </is>
      </c>
      <c r="B207" s="1" t="n">
        <v>43992</v>
      </c>
      <c r="C207" s="1" t="n">
        <v>45180</v>
      </c>
      <c r="D207" t="inlineStr">
        <is>
          <t>GÄVLEBORGS LÄN</t>
        </is>
      </c>
      <c r="E207" t="inlineStr">
        <is>
          <t>NORDANSTIG</t>
        </is>
      </c>
      <c r="G207" t="n">
        <v>33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27783-2020</t>
        </is>
      </c>
      <c r="B208" s="1" t="n">
        <v>43994</v>
      </c>
      <c r="C208" s="1" t="n">
        <v>45180</v>
      </c>
      <c r="D208" t="inlineStr">
        <is>
          <t>GÄVLEBORGS LÄN</t>
        </is>
      </c>
      <c r="E208" t="inlineStr">
        <is>
          <t>NORDANSTIG</t>
        </is>
      </c>
      <c r="F208" t="inlineStr">
        <is>
          <t>Holmen skog AB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29124-2020</t>
        </is>
      </c>
      <c r="B209" s="1" t="n">
        <v>44004</v>
      </c>
      <c r="C209" s="1" t="n">
        <v>45180</v>
      </c>
      <c r="D209" t="inlineStr">
        <is>
          <t>GÄVLEBORGS LÄN</t>
        </is>
      </c>
      <c r="E209" t="inlineStr">
        <is>
          <t>NORDANSTIG</t>
        </is>
      </c>
      <c r="F209" t="inlineStr">
        <is>
          <t>Holmen skog AB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29146-2020</t>
        </is>
      </c>
      <c r="B210" s="1" t="n">
        <v>44004</v>
      </c>
      <c r="C210" s="1" t="n">
        <v>45180</v>
      </c>
      <c r="D210" t="inlineStr">
        <is>
          <t>GÄVLEBORGS LÄN</t>
        </is>
      </c>
      <c r="E210" t="inlineStr">
        <is>
          <t>NORDANSTIG</t>
        </is>
      </c>
      <c r="F210" t="inlineStr">
        <is>
          <t>Kyrkan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29653-2020</t>
        </is>
      </c>
      <c r="B211" s="1" t="n">
        <v>44005</v>
      </c>
      <c r="C211" s="1" t="n">
        <v>45180</v>
      </c>
      <c r="D211" t="inlineStr">
        <is>
          <t>GÄVLEBORGS LÄN</t>
        </is>
      </c>
      <c r="E211" t="inlineStr">
        <is>
          <t>NORDANSTIG</t>
        </is>
      </c>
      <c r="G211" t="n">
        <v>18.3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30448-2020</t>
        </is>
      </c>
      <c r="B212" s="1" t="n">
        <v>44007</v>
      </c>
      <c r="C212" s="1" t="n">
        <v>45180</v>
      </c>
      <c r="D212" t="inlineStr">
        <is>
          <t>GÄVLEBORGS LÄN</t>
        </is>
      </c>
      <c r="E212" t="inlineStr">
        <is>
          <t>NORDANSTIG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30450-2020</t>
        </is>
      </c>
      <c r="B213" s="1" t="n">
        <v>44007</v>
      </c>
      <c r="C213" s="1" t="n">
        <v>45180</v>
      </c>
      <c r="D213" t="inlineStr">
        <is>
          <t>GÄVLEBORGS LÄN</t>
        </is>
      </c>
      <c r="E213" t="inlineStr">
        <is>
          <t>NORDANSTIG</t>
        </is>
      </c>
      <c r="G213" t="n">
        <v>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30191-2020</t>
        </is>
      </c>
      <c r="B214" s="1" t="n">
        <v>44007</v>
      </c>
      <c r="C214" s="1" t="n">
        <v>45180</v>
      </c>
      <c r="D214" t="inlineStr">
        <is>
          <t>GÄVLEBORGS LÄN</t>
        </is>
      </c>
      <c r="E214" t="inlineStr">
        <is>
          <t>NORDANSTIG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30449-2020</t>
        </is>
      </c>
      <c r="B215" s="1" t="n">
        <v>44007</v>
      </c>
      <c r="C215" s="1" t="n">
        <v>45180</v>
      </c>
      <c r="D215" t="inlineStr">
        <is>
          <t>GÄVLEBORGS LÄN</t>
        </is>
      </c>
      <c r="E215" t="inlineStr">
        <is>
          <t>NORDANSTIG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30927-2020</t>
        </is>
      </c>
      <c r="B216" s="1" t="n">
        <v>44011</v>
      </c>
      <c r="C216" s="1" t="n">
        <v>45180</v>
      </c>
      <c r="D216" t="inlineStr">
        <is>
          <t>GÄVLEBORGS LÄN</t>
        </is>
      </c>
      <c r="E216" t="inlineStr">
        <is>
          <t>NORDANSTIG</t>
        </is>
      </c>
      <c r="F216" t="inlineStr">
        <is>
          <t>Holmen skog AB</t>
        </is>
      </c>
      <c r="G216" t="n">
        <v>5.5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30817-2020</t>
        </is>
      </c>
      <c r="B217" s="1" t="n">
        <v>44011</v>
      </c>
      <c r="C217" s="1" t="n">
        <v>45180</v>
      </c>
      <c r="D217" t="inlineStr">
        <is>
          <t>GÄVLEBORGS LÄN</t>
        </is>
      </c>
      <c r="E217" t="inlineStr">
        <is>
          <t>NORDANSTIG</t>
        </is>
      </c>
      <c r="F217" t="inlineStr">
        <is>
          <t>Holmen skog AB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31183-2020</t>
        </is>
      </c>
      <c r="B218" s="1" t="n">
        <v>44012</v>
      </c>
      <c r="C218" s="1" t="n">
        <v>45180</v>
      </c>
      <c r="D218" t="inlineStr">
        <is>
          <t>GÄVLEBORGS LÄN</t>
        </is>
      </c>
      <c r="E218" t="inlineStr">
        <is>
          <t>NORDANSTIG</t>
        </is>
      </c>
      <c r="G218" t="n">
        <v>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31193-2020</t>
        </is>
      </c>
      <c r="B219" s="1" t="n">
        <v>44012</v>
      </c>
      <c r="C219" s="1" t="n">
        <v>45180</v>
      </c>
      <c r="D219" t="inlineStr">
        <is>
          <t>GÄVLEBORGS LÄN</t>
        </is>
      </c>
      <c r="E219" t="inlineStr">
        <is>
          <t>NORDANSTIG</t>
        </is>
      </c>
      <c r="G219" t="n">
        <v>0.1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31202-2020</t>
        </is>
      </c>
      <c r="B220" s="1" t="n">
        <v>44012</v>
      </c>
      <c r="C220" s="1" t="n">
        <v>45180</v>
      </c>
      <c r="D220" t="inlineStr">
        <is>
          <t>GÄVLEBORGS LÄN</t>
        </is>
      </c>
      <c r="E220" t="inlineStr">
        <is>
          <t>NORDANSTIG</t>
        </is>
      </c>
      <c r="G220" t="n">
        <v>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31408-2020</t>
        </is>
      </c>
      <c r="B221" s="1" t="n">
        <v>44013</v>
      </c>
      <c r="C221" s="1" t="n">
        <v>45180</v>
      </c>
      <c r="D221" t="inlineStr">
        <is>
          <t>GÄVLEBORGS LÄN</t>
        </is>
      </c>
      <c r="E221" t="inlineStr">
        <is>
          <t>NORDANSTIG</t>
        </is>
      </c>
      <c r="F221" t="inlineStr">
        <is>
          <t>Holmen skog AB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31491-2020</t>
        </is>
      </c>
      <c r="B222" s="1" t="n">
        <v>44013</v>
      </c>
      <c r="C222" s="1" t="n">
        <v>45180</v>
      </c>
      <c r="D222" t="inlineStr">
        <is>
          <t>GÄVLEBORGS LÄN</t>
        </is>
      </c>
      <c r="E222" t="inlineStr">
        <is>
          <t>NORDANSTIG</t>
        </is>
      </c>
      <c r="F222" t="inlineStr">
        <is>
          <t>Holmen skog AB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32527-2020</t>
        </is>
      </c>
      <c r="B223" s="1" t="n">
        <v>44018</v>
      </c>
      <c r="C223" s="1" t="n">
        <v>45180</v>
      </c>
      <c r="D223" t="inlineStr">
        <is>
          <t>GÄVLEBORGS LÄN</t>
        </is>
      </c>
      <c r="E223" t="inlineStr">
        <is>
          <t>NORDANSTIG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34036-2020</t>
        </is>
      </c>
      <c r="B224" s="1" t="n">
        <v>44028</v>
      </c>
      <c r="C224" s="1" t="n">
        <v>45180</v>
      </c>
      <c r="D224" t="inlineStr">
        <is>
          <t>GÄVLEBORGS LÄN</t>
        </is>
      </c>
      <c r="E224" t="inlineStr">
        <is>
          <t>NORDANSTIG</t>
        </is>
      </c>
      <c r="F224" t="inlineStr">
        <is>
          <t>Holmen skog AB</t>
        </is>
      </c>
      <c r="G224" t="n">
        <v>2.8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34625-2020</t>
        </is>
      </c>
      <c r="B225" s="1" t="n">
        <v>44034</v>
      </c>
      <c r="C225" s="1" t="n">
        <v>45180</v>
      </c>
      <c r="D225" t="inlineStr">
        <is>
          <t>GÄVLEBORGS LÄN</t>
        </is>
      </c>
      <c r="E225" t="inlineStr">
        <is>
          <t>NORDANSTIG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36209-2020</t>
        </is>
      </c>
      <c r="B226" s="1" t="n">
        <v>44048</v>
      </c>
      <c r="C226" s="1" t="n">
        <v>45180</v>
      </c>
      <c r="D226" t="inlineStr">
        <is>
          <t>GÄVLEBORGS LÄN</t>
        </is>
      </c>
      <c r="E226" t="inlineStr">
        <is>
          <t>NORDANSTIG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36636-2020</t>
        </is>
      </c>
      <c r="B227" s="1" t="n">
        <v>44050</v>
      </c>
      <c r="C227" s="1" t="n">
        <v>45180</v>
      </c>
      <c r="D227" t="inlineStr">
        <is>
          <t>GÄVLEBORGS LÄN</t>
        </is>
      </c>
      <c r="E227" t="inlineStr">
        <is>
          <t>NORDANSTIG</t>
        </is>
      </c>
      <c r="F227" t="inlineStr">
        <is>
          <t>Holmen skog AB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37034-2020</t>
        </is>
      </c>
      <c r="B228" s="1" t="n">
        <v>44054</v>
      </c>
      <c r="C228" s="1" t="n">
        <v>45180</v>
      </c>
      <c r="D228" t="inlineStr">
        <is>
          <t>GÄVLEBORGS LÄN</t>
        </is>
      </c>
      <c r="E228" t="inlineStr">
        <is>
          <t>NORDANSTIG</t>
        </is>
      </c>
      <c r="F228" t="inlineStr">
        <is>
          <t>Holmen skog AB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37159-2020</t>
        </is>
      </c>
      <c r="B229" s="1" t="n">
        <v>44054</v>
      </c>
      <c r="C229" s="1" t="n">
        <v>45180</v>
      </c>
      <c r="D229" t="inlineStr">
        <is>
          <t>GÄVLEBORGS LÄN</t>
        </is>
      </c>
      <c r="E229" t="inlineStr">
        <is>
          <t>NORDANSTIG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37252-2020</t>
        </is>
      </c>
      <c r="B230" s="1" t="n">
        <v>44055</v>
      </c>
      <c r="C230" s="1" t="n">
        <v>45180</v>
      </c>
      <c r="D230" t="inlineStr">
        <is>
          <t>GÄVLEBORGS LÄN</t>
        </is>
      </c>
      <c r="E230" t="inlineStr">
        <is>
          <t>NORDANSTIG</t>
        </is>
      </c>
      <c r="G230" t="n">
        <v>9.300000000000001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37449-2020</t>
        </is>
      </c>
      <c r="B231" s="1" t="n">
        <v>44055</v>
      </c>
      <c r="C231" s="1" t="n">
        <v>45180</v>
      </c>
      <c r="D231" t="inlineStr">
        <is>
          <t>GÄVLEBORGS LÄN</t>
        </is>
      </c>
      <c r="E231" t="inlineStr">
        <is>
          <t>NORDANSTIG</t>
        </is>
      </c>
      <c r="G231" t="n">
        <v>9.300000000000001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37453-2020</t>
        </is>
      </c>
      <c r="B232" s="1" t="n">
        <v>44055</v>
      </c>
      <c r="C232" s="1" t="n">
        <v>45180</v>
      </c>
      <c r="D232" t="inlineStr">
        <is>
          <t>GÄVLEBORGS LÄN</t>
        </is>
      </c>
      <c r="E232" t="inlineStr">
        <is>
          <t>NORDANSTIG</t>
        </is>
      </c>
      <c r="G232" t="n">
        <v>2.8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38633-2020</t>
        </is>
      </c>
      <c r="B233" s="1" t="n">
        <v>44061</v>
      </c>
      <c r="C233" s="1" t="n">
        <v>45180</v>
      </c>
      <c r="D233" t="inlineStr">
        <is>
          <t>GÄVLEBORGS LÄN</t>
        </is>
      </c>
      <c r="E233" t="inlineStr">
        <is>
          <t>NORDANSTIG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39524-2020</t>
        </is>
      </c>
      <c r="B234" s="1" t="n">
        <v>44064</v>
      </c>
      <c r="C234" s="1" t="n">
        <v>45180</v>
      </c>
      <c r="D234" t="inlineStr">
        <is>
          <t>GÄVLEBORGS LÄN</t>
        </is>
      </c>
      <c r="E234" t="inlineStr">
        <is>
          <t>NORDANSTIG</t>
        </is>
      </c>
      <c r="F234" t="inlineStr">
        <is>
          <t>Holmen skog AB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  <c r="U234">
        <f>HYPERLINK("https://klasma.github.io/Logging_NORDANSTIG/knärot/A 39524-2020.png")</f>
        <v/>
      </c>
      <c r="V234">
        <f>HYPERLINK("https://klasma.github.io/Logging_NORDANSTIG/klagomål/A 39524-2020.docx")</f>
        <v/>
      </c>
      <c r="W234">
        <f>HYPERLINK("https://klasma.github.io/Logging_NORDANSTIG/klagomålsmail/A 39524-2020.docx")</f>
        <v/>
      </c>
      <c r="X234">
        <f>HYPERLINK("https://klasma.github.io/Logging_NORDANSTIG/tillsyn/A 39524-2020.docx")</f>
        <v/>
      </c>
      <c r="Y234">
        <f>HYPERLINK("https://klasma.github.io/Logging_NORDANSTIG/tillsynsmail/A 39524-2020.docx")</f>
        <v/>
      </c>
    </row>
    <row r="235" ht="15" customHeight="1">
      <c r="A235" t="inlineStr">
        <is>
          <t>A 43668-2020</t>
        </is>
      </c>
      <c r="B235" s="1" t="n">
        <v>44082</v>
      </c>
      <c r="C235" s="1" t="n">
        <v>45180</v>
      </c>
      <c r="D235" t="inlineStr">
        <is>
          <t>GÄVLEBORGS LÄN</t>
        </is>
      </c>
      <c r="E235" t="inlineStr">
        <is>
          <t>NORDANSTIG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43662-2020</t>
        </is>
      </c>
      <c r="B236" s="1" t="n">
        <v>44082</v>
      </c>
      <c r="C236" s="1" t="n">
        <v>45180</v>
      </c>
      <c r="D236" t="inlineStr">
        <is>
          <t>GÄVLEBORGS LÄN</t>
        </is>
      </c>
      <c r="E236" t="inlineStr">
        <is>
          <t>NORDANSTIG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45621-2020</t>
        </is>
      </c>
      <c r="B237" s="1" t="n">
        <v>44090</v>
      </c>
      <c r="C237" s="1" t="n">
        <v>45180</v>
      </c>
      <c r="D237" t="inlineStr">
        <is>
          <t>GÄVLEBORGS LÄN</t>
        </is>
      </c>
      <c r="E237" t="inlineStr">
        <is>
          <t>NORDANSTIG</t>
        </is>
      </c>
      <c r="F237" t="inlineStr">
        <is>
          <t>Holmen skog AB</t>
        </is>
      </c>
      <c r="G237" t="n">
        <v>13.7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45683-2020</t>
        </is>
      </c>
      <c r="B238" s="1" t="n">
        <v>44090</v>
      </c>
      <c r="C238" s="1" t="n">
        <v>45180</v>
      </c>
      <c r="D238" t="inlineStr">
        <is>
          <t>GÄVLEBORGS LÄN</t>
        </is>
      </c>
      <c r="E238" t="inlineStr">
        <is>
          <t>NORDANSTIG</t>
        </is>
      </c>
      <c r="G238" t="n">
        <v>31.9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45573-2020</t>
        </is>
      </c>
      <c r="B239" s="1" t="n">
        <v>44090</v>
      </c>
      <c r="C239" s="1" t="n">
        <v>45180</v>
      </c>
      <c r="D239" t="inlineStr">
        <is>
          <t>GÄVLEBORGS LÄN</t>
        </is>
      </c>
      <c r="E239" t="inlineStr">
        <is>
          <t>NORDANSTIG</t>
        </is>
      </c>
      <c r="G239" t="n">
        <v>1.4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46334-2020</t>
        </is>
      </c>
      <c r="B240" s="1" t="n">
        <v>44092</v>
      </c>
      <c r="C240" s="1" t="n">
        <v>45180</v>
      </c>
      <c r="D240" t="inlineStr">
        <is>
          <t>GÄVLEBORGS LÄN</t>
        </is>
      </c>
      <c r="E240" t="inlineStr">
        <is>
          <t>NORDANSTIG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46646-2020</t>
        </is>
      </c>
      <c r="B241" s="1" t="n">
        <v>44095</v>
      </c>
      <c r="C241" s="1" t="n">
        <v>45180</v>
      </c>
      <c r="D241" t="inlineStr">
        <is>
          <t>GÄVLEBORGS LÄN</t>
        </is>
      </c>
      <c r="E241" t="inlineStr">
        <is>
          <t>NORDANSTIG</t>
        </is>
      </c>
      <c r="F241" t="inlineStr">
        <is>
          <t>Holmen skog AB</t>
        </is>
      </c>
      <c r="G241" t="n">
        <v>3.8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48366-2020</t>
        </is>
      </c>
      <c r="B242" s="1" t="n">
        <v>44102</v>
      </c>
      <c r="C242" s="1" t="n">
        <v>45180</v>
      </c>
      <c r="D242" t="inlineStr">
        <is>
          <t>GÄVLEBORGS LÄN</t>
        </is>
      </c>
      <c r="E242" t="inlineStr">
        <is>
          <t>NORDANSTIG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49160-2020</t>
        </is>
      </c>
      <c r="B243" s="1" t="n">
        <v>44104</v>
      </c>
      <c r="C243" s="1" t="n">
        <v>45180</v>
      </c>
      <c r="D243" t="inlineStr">
        <is>
          <t>GÄVLEBORGS LÄN</t>
        </is>
      </c>
      <c r="E243" t="inlineStr">
        <is>
          <t>NORDANSTIG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51062-2020</t>
        </is>
      </c>
      <c r="B244" s="1" t="n">
        <v>44112</v>
      </c>
      <c r="C244" s="1" t="n">
        <v>45180</v>
      </c>
      <c r="D244" t="inlineStr">
        <is>
          <t>GÄVLEBORGS LÄN</t>
        </is>
      </c>
      <c r="E244" t="inlineStr">
        <is>
          <t>NORDANSTIG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51874-2020</t>
        </is>
      </c>
      <c r="B245" s="1" t="n">
        <v>44116</v>
      </c>
      <c r="C245" s="1" t="n">
        <v>45180</v>
      </c>
      <c r="D245" t="inlineStr">
        <is>
          <t>GÄVLEBORGS LÄN</t>
        </is>
      </c>
      <c r="E245" t="inlineStr">
        <is>
          <t>NORDANSTIG</t>
        </is>
      </c>
      <c r="F245" t="inlineStr">
        <is>
          <t>Holmen skog AB</t>
        </is>
      </c>
      <c r="G245" t="n">
        <v>6.1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53648-2020</t>
        </is>
      </c>
      <c r="B246" s="1" t="n">
        <v>44124</v>
      </c>
      <c r="C246" s="1" t="n">
        <v>45180</v>
      </c>
      <c r="D246" t="inlineStr">
        <is>
          <t>GÄVLEBORGS LÄN</t>
        </is>
      </c>
      <c r="E246" t="inlineStr">
        <is>
          <t>NORDANSTIG</t>
        </is>
      </c>
      <c r="F246" t="inlineStr">
        <is>
          <t>Holmen skog AB</t>
        </is>
      </c>
      <c r="G246" t="n">
        <v>5.1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53939-2020</t>
        </is>
      </c>
      <c r="B247" s="1" t="n">
        <v>44125</v>
      </c>
      <c r="C247" s="1" t="n">
        <v>45180</v>
      </c>
      <c r="D247" t="inlineStr">
        <is>
          <t>GÄVLEBORGS LÄN</t>
        </is>
      </c>
      <c r="E247" t="inlineStr">
        <is>
          <t>NORDANSTIG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54745-2020</t>
        </is>
      </c>
      <c r="B248" s="1" t="n">
        <v>44127</v>
      </c>
      <c r="C248" s="1" t="n">
        <v>45180</v>
      </c>
      <c r="D248" t="inlineStr">
        <is>
          <t>GÄVLEBORGS LÄN</t>
        </is>
      </c>
      <c r="E248" t="inlineStr">
        <is>
          <t>NORDANSTIG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55147-2020</t>
        </is>
      </c>
      <c r="B249" s="1" t="n">
        <v>44130</v>
      </c>
      <c r="C249" s="1" t="n">
        <v>45180</v>
      </c>
      <c r="D249" t="inlineStr">
        <is>
          <t>GÄVLEBORGS LÄN</t>
        </is>
      </c>
      <c r="E249" t="inlineStr">
        <is>
          <t>NORDANSTIG</t>
        </is>
      </c>
      <c r="G249" t="n">
        <v>0.2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55131-2020</t>
        </is>
      </c>
      <c r="B250" s="1" t="n">
        <v>44130</v>
      </c>
      <c r="C250" s="1" t="n">
        <v>45180</v>
      </c>
      <c r="D250" t="inlineStr">
        <is>
          <t>GÄVLEBORGS LÄN</t>
        </is>
      </c>
      <c r="E250" t="inlineStr">
        <is>
          <t>NORDANSTIG</t>
        </is>
      </c>
      <c r="G250" t="n">
        <v>6.7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55766-2020</t>
        </is>
      </c>
      <c r="B251" s="1" t="n">
        <v>44132</v>
      </c>
      <c r="C251" s="1" t="n">
        <v>45180</v>
      </c>
      <c r="D251" t="inlineStr">
        <is>
          <t>GÄVLEBORGS LÄN</t>
        </is>
      </c>
      <c r="E251" t="inlineStr">
        <is>
          <t>NORDANSTIG</t>
        </is>
      </c>
      <c r="F251" t="inlineStr">
        <is>
          <t>Holmen skog AB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56991-2020</t>
        </is>
      </c>
      <c r="B252" s="1" t="n">
        <v>44138</v>
      </c>
      <c r="C252" s="1" t="n">
        <v>45180</v>
      </c>
      <c r="D252" t="inlineStr">
        <is>
          <t>GÄVLEBORGS LÄN</t>
        </is>
      </c>
      <c r="E252" t="inlineStr">
        <is>
          <t>NORDANSTIG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57244-2020</t>
        </is>
      </c>
      <c r="B253" s="1" t="n">
        <v>44139</v>
      </c>
      <c r="C253" s="1" t="n">
        <v>45180</v>
      </c>
      <c r="D253" t="inlineStr">
        <is>
          <t>GÄVLEBORGS LÄN</t>
        </is>
      </c>
      <c r="E253" t="inlineStr">
        <is>
          <t>NORDANSTIG</t>
        </is>
      </c>
      <c r="F253" t="inlineStr">
        <is>
          <t>Holmen skog AB</t>
        </is>
      </c>
      <c r="G253" t="n">
        <v>8.300000000000001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57273-2020</t>
        </is>
      </c>
      <c r="B254" s="1" t="n">
        <v>44139</v>
      </c>
      <c r="C254" s="1" t="n">
        <v>45180</v>
      </c>
      <c r="D254" t="inlineStr">
        <is>
          <t>GÄVLEBORGS LÄN</t>
        </is>
      </c>
      <c r="E254" t="inlineStr">
        <is>
          <t>NORDANSTIG</t>
        </is>
      </c>
      <c r="F254" t="inlineStr">
        <is>
          <t>Holmen skog AB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57194-2020</t>
        </is>
      </c>
      <c r="B255" s="1" t="n">
        <v>44139</v>
      </c>
      <c r="C255" s="1" t="n">
        <v>45180</v>
      </c>
      <c r="D255" t="inlineStr">
        <is>
          <t>GÄVLEBORGS LÄN</t>
        </is>
      </c>
      <c r="E255" t="inlineStr">
        <is>
          <t>NORDANSTIG</t>
        </is>
      </c>
      <c r="F255" t="inlineStr">
        <is>
          <t>Holmen skog AB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57886-2020</t>
        </is>
      </c>
      <c r="B256" s="1" t="n">
        <v>44140</v>
      </c>
      <c r="C256" s="1" t="n">
        <v>45180</v>
      </c>
      <c r="D256" t="inlineStr">
        <is>
          <t>GÄVLEBORGS LÄN</t>
        </is>
      </c>
      <c r="E256" t="inlineStr">
        <is>
          <t>NORDANSTIG</t>
        </is>
      </c>
      <c r="G256" t="n">
        <v>6.7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58732-2020</t>
        </is>
      </c>
      <c r="B257" s="1" t="n">
        <v>44146</v>
      </c>
      <c r="C257" s="1" t="n">
        <v>45180</v>
      </c>
      <c r="D257" t="inlineStr">
        <is>
          <t>GÄVLEBORGS LÄN</t>
        </is>
      </c>
      <c r="E257" t="inlineStr">
        <is>
          <t>NORDANSTIG</t>
        </is>
      </c>
      <c r="F257" t="inlineStr">
        <is>
          <t>Holmen skog AB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59213-2020</t>
        </is>
      </c>
      <c r="B258" s="1" t="n">
        <v>44147</v>
      </c>
      <c r="C258" s="1" t="n">
        <v>45180</v>
      </c>
      <c r="D258" t="inlineStr">
        <is>
          <t>GÄVLEBORGS LÄN</t>
        </is>
      </c>
      <c r="E258" t="inlineStr">
        <is>
          <t>NORDANSTIG</t>
        </is>
      </c>
      <c r="F258" t="inlineStr">
        <is>
          <t>Holmen skog AB</t>
        </is>
      </c>
      <c r="G258" t="n">
        <v>2.6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60085-2020</t>
        </is>
      </c>
      <c r="B259" s="1" t="n">
        <v>44152</v>
      </c>
      <c r="C259" s="1" t="n">
        <v>45180</v>
      </c>
      <c r="D259" t="inlineStr">
        <is>
          <t>GÄVLEBORGS LÄN</t>
        </is>
      </c>
      <c r="E259" t="inlineStr">
        <is>
          <t>NORDANSTIG</t>
        </is>
      </c>
      <c r="G259" t="n">
        <v>2.3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60908-2020</t>
        </is>
      </c>
      <c r="B260" s="1" t="n">
        <v>44154</v>
      </c>
      <c r="C260" s="1" t="n">
        <v>45180</v>
      </c>
      <c r="D260" t="inlineStr">
        <is>
          <t>GÄVLEBORGS LÄN</t>
        </is>
      </c>
      <c r="E260" t="inlineStr">
        <is>
          <t>NORDANSTIG</t>
        </is>
      </c>
      <c r="F260" t="inlineStr">
        <is>
          <t>Holmen skog AB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64173-2020</t>
        </is>
      </c>
      <c r="B261" s="1" t="n">
        <v>44167</v>
      </c>
      <c r="C261" s="1" t="n">
        <v>45180</v>
      </c>
      <c r="D261" t="inlineStr">
        <is>
          <t>GÄVLEBORGS LÄN</t>
        </is>
      </c>
      <c r="E261" t="inlineStr">
        <is>
          <t>NORDANSTIG</t>
        </is>
      </c>
      <c r="F261" t="inlineStr">
        <is>
          <t>Holmen skog AB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65089-2020</t>
        </is>
      </c>
      <c r="B262" s="1" t="n">
        <v>44172</v>
      </c>
      <c r="C262" s="1" t="n">
        <v>45180</v>
      </c>
      <c r="D262" t="inlineStr">
        <is>
          <t>GÄVLEBORGS LÄN</t>
        </is>
      </c>
      <c r="E262" t="inlineStr">
        <is>
          <t>NORDANSTIG</t>
        </is>
      </c>
      <c r="F262" t="inlineStr">
        <is>
          <t>Holmen skog AB</t>
        </is>
      </c>
      <c r="G262" t="n">
        <v>4.8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65259-2020</t>
        </is>
      </c>
      <c r="B263" s="1" t="n">
        <v>44172</v>
      </c>
      <c r="C263" s="1" t="n">
        <v>45180</v>
      </c>
      <c r="D263" t="inlineStr">
        <is>
          <t>GÄVLEBORGS LÄN</t>
        </is>
      </c>
      <c r="E263" t="inlineStr">
        <is>
          <t>NORDANSTIG</t>
        </is>
      </c>
      <c r="F263" t="inlineStr">
        <is>
          <t>SCA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65842-2020</t>
        </is>
      </c>
      <c r="B264" s="1" t="n">
        <v>44174</v>
      </c>
      <c r="C264" s="1" t="n">
        <v>45180</v>
      </c>
      <c r="D264" t="inlineStr">
        <is>
          <t>GÄVLEBORGS LÄN</t>
        </is>
      </c>
      <c r="E264" t="inlineStr">
        <is>
          <t>NORDANSTIG</t>
        </is>
      </c>
      <c r="G264" t="n">
        <v>3.1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69185-2020</t>
        </is>
      </c>
      <c r="B265" s="1" t="n">
        <v>44190</v>
      </c>
      <c r="C265" s="1" t="n">
        <v>45180</v>
      </c>
      <c r="D265" t="inlineStr">
        <is>
          <t>GÄVLEBORGS LÄN</t>
        </is>
      </c>
      <c r="E265" t="inlineStr">
        <is>
          <t>NORDANSTIG</t>
        </is>
      </c>
      <c r="G265" t="n">
        <v>1.2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69186-2020</t>
        </is>
      </c>
      <c r="B266" s="1" t="n">
        <v>44190</v>
      </c>
      <c r="C266" s="1" t="n">
        <v>45180</v>
      </c>
      <c r="D266" t="inlineStr">
        <is>
          <t>GÄVLEBORGS LÄN</t>
        </is>
      </c>
      <c r="E266" t="inlineStr">
        <is>
          <t>NORDANSTIG</t>
        </is>
      </c>
      <c r="G266" t="n">
        <v>5.1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69187-2020</t>
        </is>
      </c>
      <c r="B267" s="1" t="n">
        <v>44190</v>
      </c>
      <c r="C267" s="1" t="n">
        <v>45180</v>
      </c>
      <c r="D267" t="inlineStr">
        <is>
          <t>GÄVLEBORGS LÄN</t>
        </is>
      </c>
      <c r="E267" t="inlineStr">
        <is>
          <t>NORDANSTIG</t>
        </is>
      </c>
      <c r="G267" t="n">
        <v>15.6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69184-2020</t>
        </is>
      </c>
      <c r="B268" s="1" t="n">
        <v>44190</v>
      </c>
      <c r="C268" s="1" t="n">
        <v>45180</v>
      </c>
      <c r="D268" t="inlineStr">
        <is>
          <t>GÄVLEBORGS LÄN</t>
        </is>
      </c>
      <c r="E268" t="inlineStr">
        <is>
          <t>NORDANSTIG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1024-2021</t>
        </is>
      </c>
      <c r="B269" s="1" t="n">
        <v>44207</v>
      </c>
      <c r="C269" s="1" t="n">
        <v>45180</v>
      </c>
      <c r="D269" t="inlineStr">
        <is>
          <t>GÄVLEBORGS LÄN</t>
        </is>
      </c>
      <c r="E269" t="inlineStr">
        <is>
          <t>NORDANSTIG</t>
        </is>
      </c>
      <c r="G269" t="n">
        <v>2.1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1569-2021</t>
        </is>
      </c>
      <c r="B270" s="1" t="n">
        <v>44208</v>
      </c>
      <c r="C270" s="1" t="n">
        <v>45180</v>
      </c>
      <c r="D270" t="inlineStr">
        <is>
          <t>GÄVLEBORGS LÄN</t>
        </is>
      </c>
      <c r="E270" t="inlineStr">
        <is>
          <t>NORDANSTIG</t>
        </is>
      </c>
      <c r="F270" t="inlineStr">
        <is>
          <t>Holmen skog AB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1236-2021</t>
        </is>
      </c>
      <c r="B271" s="1" t="n">
        <v>44208</v>
      </c>
      <c r="C271" s="1" t="n">
        <v>45180</v>
      </c>
      <c r="D271" t="inlineStr">
        <is>
          <t>GÄVLEBORGS LÄN</t>
        </is>
      </c>
      <c r="E271" t="inlineStr">
        <is>
          <t>NORDANSTIG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1373-2021</t>
        </is>
      </c>
      <c r="B272" s="1" t="n">
        <v>44208</v>
      </c>
      <c r="C272" s="1" t="n">
        <v>45180</v>
      </c>
      <c r="D272" t="inlineStr">
        <is>
          <t>GÄVLEBORGS LÄN</t>
        </is>
      </c>
      <c r="E272" t="inlineStr">
        <is>
          <t>NORDANSTIG</t>
        </is>
      </c>
      <c r="F272" t="inlineStr">
        <is>
          <t>Holmen skog AB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3509-2021</t>
        </is>
      </c>
      <c r="B273" s="1" t="n">
        <v>44218</v>
      </c>
      <c r="C273" s="1" t="n">
        <v>45180</v>
      </c>
      <c r="D273" t="inlineStr">
        <is>
          <t>GÄVLEBORGS LÄN</t>
        </is>
      </c>
      <c r="E273" t="inlineStr">
        <is>
          <t>NORDANSTIG</t>
        </is>
      </c>
      <c r="F273" t="inlineStr">
        <is>
          <t>Holmen skog AB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4366-2021</t>
        </is>
      </c>
      <c r="B274" s="1" t="n">
        <v>44223</v>
      </c>
      <c r="C274" s="1" t="n">
        <v>45180</v>
      </c>
      <c r="D274" t="inlineStr">
        <is>
          <t>GÄVLEBORGS LÄN</t>
        </is>
      </c>
      <c r="E274" t="inlineStr">
        <is>
          <t>NORDANSTIG</t>
        </is>
      </c>
      <c r="F274" t="inlineStr">
        <is>
          <t>Holmen skog AB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4954-2021</t>
        </is>
      </c>
      <c r="B275" s="1" t="n">
        <v>44228</v>
      </c>
      <c r="C275" s="1" t="n">
        <v>45180</v>
      </c>
      <c r="D275" t="inlineStr">
        <is>
          <t>GÄVLEBORGS LÄN</t>
        </is>
      </c>
      <c r="E275" t="inlineStr">
        <is>
          <t>NORDANSTIG</t>
        </is>
      </c>
      <c r="F275" t="inlineStr">
        <is>
          <t>Holmen skog AB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5843-2021</t>
        </is>
      </c>
      <c r="B276" s="1" t="n">
        <v>44231</v>
      </c>
      <c r="C276" s="1" t="n">
        <v>45180</v>
      </c>
      <c r="D276" t="inlineStr">
        <is>
          <t>GÄVLEBORGS LÄN</t>
        </is>
      </c>
      <c r="E276" t="inlineStr">
        <is>
          <t>NORDANSTIG</t>
        </is>
      </c>
      <c r="F276" t="inlineStr">
        <is>
          <t>Holmen skog AB</t>
        </is>
      </c>
      <c r="G276" t="n">
        <v>9.1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6344-2021</t>
        </is>
      </c>
      <c r="B277" s="1" t="n">
        <v>44235</v>
      </c>
      <c r="C277" s="1" t="n">
        <v>45180</v>
      </c>
      <c r="D277" t="inlineStr">
        <is>
          <t>GÄVLEBORGS LÄN</t>
        </is>
      </c>
      <c r="E277" t="inlineStr">
        <is>
          <t>NORDANSTIG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6561-2021</t>
        </is>
      </c>
      <c r="B278" s="1" t="n">
        <v>44236</v>
      </c>
      <c r="C278" s="1" t="n">
        <v>45180</v>
      </c>
      <c r="D278" t="inlineStr">
        <is>
          <t>GÄVLEBORGS LÄN</t>
        </is>
      </c>
      <c r="E278" t="inlineStr">
        <is>
          <t>NORDANSTIG</t>
        </is>
      </c>
      <c r="F278" t="inlineStr">
        <is>
          <t>Holmen skog AB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6718-2021</t>
        </is>
      </c>
      <c r="B279" s="1" t="n">
        <v>44236</v>
      </c>
      <c r="C279" s="1" t="n">
        <v>45180</v>
      </c>
      <c r="D279" t="inlineStr">
        <is>
          <t>GÄVLEBORGS LÄN</t>
        </is>
      </c>
      <c r="E279" t="inlineStr">
        <is>
          <t>NORDANSTIG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7080-2021</t>
        </is>
      </c>
      <c r="B280" s="1" t="n">
        <v>44237</v>
      </c>
      <c r="C280" s="1" t="n">
        <v>45180</v>
      </c>
      <c r="D280" t="inlineStr">
        <is>
          <t>GÄVLEBORGS LÄN</t>
        </is>
      </c>
      <c r="E280" t="inlineStr">
        <is>
          <t>NORDANSTIG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6983-2021</t>
        </is>
      </c>
      <c r="B281" s="1" t="n">
        <v>44237</v>
      </c>
      <c r="C281" s="1" t="n">
        <v>45180</v>
      </c>
      <c r="D281" t="inlineStr">
        <is>
          <t>GÄVLEBORGS LÄN</t>
        </is>
      </c>
      <c r="E281" t="inlineStr">
        <is>
          <t>NORDANSTIG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7804-2021</t>
        </is>
      </c>
      <c r="B282" s="1" t="n">
        <v>44242</v>
      </c>
      <c r="C282" s="1" t="n">
        <v>45180</v>
      </c>
      <c r="D282" t="inlineStr">
        <is>
          <t>GÄVLEBORGS LÄN</t>
        </is>
      </c>
      <c r="E282" t="inlineStr">
        <is>
          <t>NORDANSTIG</t>
        </is>
      </c>
      <c r="F282" t="inlineStr">
        <is>
          <t>Holmen skog AB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8039-2021</t>
        </is>
      </c>
      <c r="B283" s="1" t="n">
        <v>44243</v>
      </c>
      <c r="C283" s="1" t="n">
        <v>45180</v>
      </c>
      <c r="D283" t="inlineStr">
        <is>
          <t>GÄVLEBORGS LÄN</t>
        </is>
      </c>
      <c r="E283" t="inlineStr">
        <is>
          <t>NORDANSTIG</t>
        </is>
      </c>
      <c r="G283" t="n">
        <v>0.6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8924-2021</t>
        </is>
      </c>
      <c r="B284" s="1" t="n">
        <v>44249</v>
      </c>
      <c r="C284" s="1" t="n">
        <v>45180</v>
      </c>
      <c r="D284" t="inlineStr">
        <is>
          <t>GÄVLEBORGS LÄN</t>
        </is>
      </c>
      <c r="E284" t="inlineStr">
        <is>
          <t>NORDANSTIG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10548-2021</t>
        </is>
      </c>
      <c r="B285" s="1" t="n">
        <v>44258</v>
      </c>
      <c r="C285" s="1" t="n">
        <v>45180</v>
      </c>
      <c r="D285" t="inlineStr">
        <is>
          <t>GÄVLEBORGS LÄN</t>
        </is>
      </c>
      <c r="E285" t="inlineStr">
        <is>
          <t>NORDANSTIG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10612-2021</t>
        </is>
      </c>
      <c r="B286" s="1" t="n">
        <v>44258</v>
      </c>
      <c r="C286" s="1" t="n">
        <v>45180</v>
      </c>
      <c r="D286" t="inlineStr">
        <is>
          <t>GÄVLEBORGS LÄN</t>
        </is>
      </c>
      <c r="E286" t="inlineStr">
        <is>
          <t>NORDANSTIG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11308-2021</t>
        </is>
      </c>
      <c r="B287" s="1" t="n">
        <v>44263</v>
      </c>
      <c r="C287" s="1" t="n">
        <v>45180</v>
      </c>
      <c r="D287" t="inlineStr">
        <is>
          <t>GÄVLEBORGS LÄN</t>
        </is>
      </c>
      <c r="E287" t="inlineStr">
        <is>
          <t>NORDANSTIG</t>
        </is>
      </c>
      <c r="G287" t="n">
        <v>15.6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15173-2021</t>
        </is>
      </c>
      <c r="B288" s="1" t="n">
        <v>44284</v>
      </c>
      <c r="C288" s="1" t="n">
        <v>45180</v>
      </c>
      <c r="D288" t="inlineStr">
        <is>
          <t>GÄVLEBORGS LÄN</t>
        </is>
      </c>
      <c r="E288" t="inlineStr">
        <is>
          <t>NORDANSTIG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15292-2021</t>
        </is>
      </c>
      <c r="B289" s="1" t="n">
        <v>44284</v>
      </c>
      <c r="C289" s="1" t="n">
        <v>45180</v>
      </c>
      <c r="D289" t="inlineStr">
        <is>
          <t>GÄVLEBORGS LÄN</t>
        </is>
      </c>
      <c r="E289" t="inlineStr">
        <is>
          <t>NORDANSTIG</t>
        </is>
      </c>
      <c r="G289" t="n">
        <v>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15304-2021</t>
        </is>
      </c>
      <c r="B290" s="1" t="n">
        <v>44284</v>
      </c>
      <c r="C290" s="1" t="n">
        <v>45180</v>
      </c>
      <c r="D290" t="inlineStr">
        <is>
          <t>GÄVLEBORGS LÄN</t>
        </is>
      </c>
      <c r="E290" t="inlineStr">
        <is>
          <t>NORDANSTIG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15982-2021</t>
        </is>
      </c>
      <c r="B291" s="1" t="n">
        <v>44287</v>
      </c>
      <c r="C291" s="1" t="n">
        <v>45180</v>
      </c>
      <c r="D291" t="inlineStr">
        <is>
          <t>GÄVLEBORGS LÄN</t>
        </is>
      </c>
      <c r="E291" t="inlineStr">
        <is>
          <t>NORDANSTIG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19264-2021</t>
        </is>
      </c>
      <c r="B292" s="1" t="n">
        <v>44309</v>
      </c>
      <c r="C292" s="1" t="n">
        <v>45180</v>
      </c>
      <c r="D292" t="inlineStr">
        <is>
          <t>GÄVLEBORGS LÄN</t>
        </is>
      </c>
      <c r="E292" t="inlineStr">
        <is>
          <t>NORDANSTIG</t>
        </is>
      </c>
      <c r="G292" t="n">
        <v>0.8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19496-2021</t>
        </is>
      </c>
      <c r="B293" s="1" t="n">
        <v>44312</v>
      </c>
      <c r="C293" s="1" t="n">
        <v>45180</v>
      </c>
      <c r="D293" t="inlineStr">
        <is>
          <t>GÄVLEBORGS LÄN</t>
        </is>
      </c>
      <c r="E293" t="inlineStr">
        <is>
          <t>NORDANSTIG</t>
        </is>
      </c>
      <c r="G293" t="n">
        <v>5.5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23066-2021</t>
        </is>
      </c>
      <c r="B294" s="1" t="n">
        <v>44329</v>
      </c>
      <c r="C294" s="1" t="n">
        <v>45180</v>
      </c>
      <c r="D294" t="inlineStr">
        <is>
          <t>GÄVLEBORGS LÄN</t>
        </is>
      </c>
      <c r="E294" t="inlineStr">
        <is>
          <t>NORDANSTIG</t>
        </is>
      </c>
      <c r="G294" t="n">
        <v>3.2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23134-2021</t>
        </is>
      </c>
      <c r="B295" s="1" t="n">
        <v>44330</v>
      </c>
      <c r="C295" s="1" t="n">
        <v>45180</v>
      </c>
      <c r="D295" t="inlineStr">
        <is>
          <t>GÄVLEBORGS LÄN</t>
        </is>
      </c>
      <c r="E295" t="inlineStr">
        <is>
          <t>NORDANSTIG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26503-2021</t>
        </is>
      </c>
      <c r="B296" s="1" t="n">
        <v>44348</v>
      </c>
      <c r="C296" s="1" t="n">
        <v>45180</v>
      </c>
      <c r="D296" t="inlineStr">
        <is>
          <t>GÄVLEBORGS LÄN</t>
        </is>
      </c>
      <c r="E296" t="inlineStr">
        <is>
          <t>NORDANSTIG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26573-2021</t>
        </is>
      </c>
      <c r="B297" s="1" t="n">
        <v>44348</v>
      </c>
      <c r="C297" s="1" t="n">
        <v>45180</v>
      </c>
      <c r="D297" t="inlineStr">
        <is>
          <t>GÄVLEBORGS LÄN</t>
        </is>
      </c>
      <c r="E297" t="inlineStr">
        <is>
          <t>NORDANSTIG</t>
        </is>
      </c>
      <c r="F297" t="inlineStr">
        <is>
          <t>Holmen skog AB</t>
        </is>
      </c>
      <c r="G297" t="n">
        <v>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26827-2021</t>
        </is>
      </c>
      <c r="B298" s="1" t="n">
        <v>44349</v>
      </c>
      <c r="C298" s="1" t="n">
        <v>45180</v>
      </c>
      <c r="D298" t="inlineStr">
        <is>
          <t>GÄVLEBORGS LÄN</t>
        </is>
      </c>
      <c r="E298" t="inlineStr">
        <is>
          <t>NORDANSTIG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26869-2021</t>
        </is>
      </c>
      <c r="B299" s="1" t="n">
        <v>44349</v>
      </c>
      <c r="C299" s="1" t="n">
        <v>45180</v>
      </c>
      <c r="D299" t="inlineStr">
        <is>
          <t>GÄVLEBORGS LÄN</t>
        </is>
      </c>
      <c r="E299" t="inlineStr">
        <is>
          <t>NORDANSTIG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28878-2021</t>
        </is>
      </c>
      <c r="B300" s="1" t="n">
        <v>44357</v>
      </c>
      <c r="C300" s="1" t="n">
        <v>45180</v>
      </c>
      <c r="D300" t="inlineStr">
        <is>
          <t>GÄVLEBORGS LÄN</t>
        </is>
      </c>
      <c r="E300" t="inlineStr">
        <is>
          <t>NORDANSTIG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28879-2021</t>
        </is>
      </c>
      <c r="B301" s="1" t="n">
        <v>44357</v>
      </c>
      <c r="C301" s="1" t="n">
        <v>45180</v>
      </c>
      <c r="D301" t="inlineStr">
        <is>
          <t>GÄVLEBORGS LÄN</t>
        </is>
      </c>
      <c r="E301" t="inlineStr">
        <is>
          <t>NORDANSTIG</t>
        </is>
      </c>
      <c r="G301" t="n">
        <v>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29828-2021</t>
        </is>
      </c>
      <c r="B302" s="1" t="n">
        <v>44362</v>
      </c>
      <c r="C302" s="1" t="n">
        <v>45180</v>
      </c>
      <c r="D302" t="inlineStr">
        <is>
          <t>GÄVLEBORGS LÄN</t>
        </is>
      </c>
      <c r="E302" t="inlineStr">
        <is>
          <t>NORDANSTIG</t>
        </is>
      </c>
      <c r="F302" t="inlineStr">
        <is>
          <t>Holmen skog AB</t>
        </is>
      </c>
      <c r="G302" t="n">
        <v>0.1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30515-2021</t>
        </is>
      </c>
      <c r="B303" s="1" t="n">
        <v>44364</v>
      </c>
      <c r="C303" s="1" t="n">
        <v>45180</v>
      </c>
      <c r="D303" t="inlineStr">
        <is>
          <t>GÄVLEBORGS LÄN</t>
        </is>
      </c>
      <c r="E303" t="inlineStr">
        <is>
          <t>NORDANSTIG</t>
        </is>
      </c>
      <c r="G303" t="n">
        <v>2.4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34286-2021</t>
        </is>
      </c>
      <c r="B304" s="1" t="n">
        <v>44379</v>
      </c>
      <c r="C304" s="1" t="n">
        <v>45180</v>
      </c>
      <c r="D304" t="inlineStr">
        <is>
          <t>GÄVLEBORGS LÄN</t>
        </is>
      </c>
      <c r="E304" t="inlineStr">
        <is>
          <t>NORDANSTIG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35859-2021</t>
        </is>
      </c>
      <c r="B305" s="1" t="n">
        <v>44386</v>
      </c>
      <c r="C305" s="1" t="n">
        <v>45180</v>
      </c>
      <c r="D305" t="inlineStr">
        <is>
          <t>GÄVLEBORGS LÄN</t>
        </is>
      </c>
      <c r="E305" t="inlineStr">
        <is>
          <t>NORDANSTIG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43589-2021</t>
        </is>
      </c>
      <c r="B306" s="1" t="n">
        <v>44433</v>
      </c>
      <c r="C306" s="1" t="n">
        <v>45180</v>
      </c>
      <c r="D306" t="inlineStr">
        <is>
          <t>GÄVLEBORGS LÄN</t>
        </is>
      </c>
      <c r="E306" t="inlineStr">
        <is>
          <t>NORDANSTIG</t>
        </is>
      </c>
      <c r="G306" t="n">
        <v>3.1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45061-2021</t>
        </is>
      </c>
      <c r="B307" s="1" t="n">
        <v>44439</v>
      </c>
      <c r="C307" s="1" t="n">
        <v>45180</v>
      </c>
      <c r="D307" t="inlineStr">
        <is>
          <t>GÄVLEBORGS LÄN</t>
        </is>
      </c>
      <c r="E307" t="inlineStr">
        <is>
          <t>NORDANSTIG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46198-2021</t>
        </is>
      </c>
      <c r="B308" s="1" t="n">
        <v>44442</v>
      </c>
      <c r="C308" s="1" t="n">
        <v>45180</v>
      </c>
      <c r="D308" t="inlineStr">
        <is>
          <t>GÄVLEBORGS LÄN</t>
        </is>
      </c>
      <c r="E308" t="inlineStr">
        <is>
          <t>NORDANSTIG</t>
        </is>
      </c>
      <c r="F308" t="inlineStr">
        <is>
          <t>Holmen skog AB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  <c r="U308">
        <f>HYPERLINK("https://klasma.github.io/Logging_NORDANSTIG/knärot/A 46198-2021.png")</f>
        <v/>
      </c>
      <c r="V308">
        <f>HYPERLINK("https://klasma.github.io/Logging_NORDANSTIG/klagomål/A 46198-2021.docx")</f>
        <v/>
      </c>
      <c r="W308">
        <f>HYPERLINK("https://klasma.github.io/Logging_NORDANSTIG/klagomålsmail/A 46198-2021.docx")</f>
        <v/>
      </c>
      <c r="X308">
        <f>HYPERLINK("https://klasma.github.io/Logging_NORDANSTIG/tillsyn/A 46198-2021.docx")</f>
        <v/>
      </c>
      <c r="Y308">
        <f>HYPERLINK("https://klasma.github.io/Logging_NORDANSTIG/tillsynsmail/A 46198-2021.docx")</f>
        <v/>
      </c>
    </row>
    <row r="309" ht="15" customHeight="1">
      <c r="A309" t="inlineStr">
        <is>
          <t>A 47762-2021</t>
        </is>
      </c>
      <c r="B309" s="1" t="n">
        <v>44448</v>
      </c>
      <c r="C309" s="1" t="n">
        <v>45180</v>
      </c>
      <c r="D309" t="inlineStr">
        <is>
          <t>GÄVLEBORGS LÄN</t>
        </is>
      </c>
      <c r="E309" t="inlineStr">
        <is>
          <t>NORDANSTIG</t>
        </is>
      </c>
      <c r="F309" t="inlineStr">
        <is>
          <t>Holmen skog AB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49197-2021</t>
        </is>
      </c>
      <c r="B310" s="1" t="n">
        <v>44454</v>
      </c>
      <c r="C310" s="1" t="n">
        <v>45180</v>
      </c>
      <c r="D310" t="inlineStr">
        <is>
          <t>GÄVLEBORGS LÄN</t>
        </is>
      </c>
      <c r="E310" t="inlineStr">
        <is>
          <t>NORDANSTIG</t>
        </is>
      </c>
      <c r="G310" t="n">
        <v>6.5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50811-2021</t>
        </is>
      </c>
      <c r="B311" s="1" t="n">
        <v>44460</v>
      </c>
      <c r="C311" s="1" t="n">
        <v>45180</v>
      </c>
      <c r="D311" t="inlineStr">
        <is>
          <t>GÄVLEBORGS LÄN</t>
        </is>
      </c>
      <c r="E311" t="inlineStr">
        <is>
          <t>NORDANSTIG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51223-2021</t>
        </is>
      </c>
      <c r="B312" s="1" t="n">
        <v>44461</v>
      </c>
      <c r="C312" s="1" t="n">
        <v>45180</v>
      </c>
      <c r="D312" t="inlineStr">
        <is>
          <t>GÄVLEBORGS LÄN</t>
        </is>
      </c>
      <c r="E312" t="inlineStr">
        <is>
          <t>NORDANSTIG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51543-2021</t>
        </is>
      </c>
      <c r="B313" s="1" t="n">
        <v>44461</v>
      </c>
      <c r="C313" s="1" t="n">
        <v>45180</v>
      </c>
      <c r="D313" t="inlineStr">
        <is>
          <t>GÄVLEBORGS LÄN</t>
        </is>
      </c>
      <c r="E313" t="inlineStr">
        <is>
          <t>NORDANSTIG</t>
        </is>
      </c>
      <c r="G313" t="n">
        <v>3.4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51721-2021</t>
        </is>
      </c>
      <c r="B314" s="1" t="n">
        <v>44462</v>
      </c>
      <c r="C314" s="1" t="n">
        <v>45180</v>
      </c>
      <c r="D314" t="inlineStr">
        <is>
          <t>GÄVLEBORGS LÄN</t>
        </is>
      </c>
      <c r="E314" t="inlineStr">
        <is>
          <t>NORDANSTIG</t>
        </is>
      </c>
      <c r="F314" t="inlineStr">
        <is>
          <t>Holmen skog AB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55314-2021</t>
        </is>
      </c>
      <c r="B315" s="1" t="n">
        <v>44475</v>
      </c>
      <c r="C315" s="1" t="n">
        <v>45180</v>
      </c>
      <c r="D315" t="inlineStr">
        <is>
          <t>GÄVLEBORGS LÄN</t>
        </is>
      </c>
      <c r="E315" t="inlineStr">
        <is>
          <t>NORDANSTIG</t>
        </is>
      </c>
      <c r="F315" t="inlineStr">
        <is>
          <t>Holmen skog AB</t>
        </is>
      </c>
      <c r="G315" t="n">
        <v>8.199999999999999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58891-2021</t>
        </is>
      </c>
      <c r="B316" s="1" t="n">
        <v>44489</v>
      </c>
      <c r="C316" s="1" t="n">
        <v>45180</v>
      </c>
      <c r="D316" t="inlineStr">
        <is>
          <t>GÄVLEBORGS LÄN</t>
        </is>
      </c>
      <c r="E316" t="inlineStr">
        <is>
          <t>NORDANSTIG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59267-2021</t>
        </is>
      </c>
      <c r="B317" s="1" t="n">
        <v>44490</v>
      </c>
      <c r="C317" s="1" t="n">
        <v>45180</v>
      </c>
      <c r="D317" t="inlineStr">
        <is>
          <t>GÄVLEBORGS LÄN</t>
        </is>
      </c>
      <c r="E317" t="inlineStr">
        <is>
          <t>NORDANSTIG</t>
        </is>
      </c>
      <c r="G317" t="n">
        <v>10.3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59270-2021</t>
        </is>
      </c>
      <c r="B318" s="1" t="n">
        <v>44490</v>
      </c>
      <c r="C318" s="1" t="n">
        <v>45180</v>
      </c>
      <c r="D318" t="inlineStr">
        <is>
          <t>GÄVLEBORGS LÄN</t>
        </is>
      </c>
      <c r="E318" t="inlineStr">
        <is>
          <t>NORDANSTIG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61777-2021</t>
        </is>
      </c>
      <c r="B319" s="1" t="n">
        <v>44501</v>
      </c>
      <c r="C319" s="1" t="n">
        <v>45180</v>
      </c>
      <c r="D319" t="inlineStr">
        <is>
          <t>GÄVLEBORGS LÄN</t>
        </is>
      </c>
      <c r="E319" t="inlineStr">
        <is>
          <t>NORDANSTIG</t>
        </is>
      </c>
      <c r="F319" t="inlineStr">
        <is>
          <t>Holmen skog AB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62450-2021</t>
        </is>
      </c>
      <c r="B320" s="1" t="n">
        <v>44503</v>
      </c>
      <c r="C320" s="1" t="n">
        <v>45180</v>
      </c>
      <c r="D320" t="inlineStr">
        <is>
          <t>GÄVLEBORGS LÄN</t>
        </is>
      </c>
      <c r="E320" t="inlineStr">
        <is>
          <t>NORDANSTIG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62772-2021</t>
        </is>
      </c>
      <c r="B321" s="1" t="n">
        <v>44504</v>
      </c>
      <c r="C321" s="1" t="n">
        <v>45180</v>
      </c>
      <c r="D321" t="inlineStr">
        <is>
          <t>GÄVLEBORGS LÄN</t>
        </is>
      </c>
      <c r="E321" t="inlineStr">
        <is>
          <t>NORDANSTIG</t>
        </is>
      </c>
      <c r="F321" t="inlineStr">
        <is>
          <t>Holmen skog AB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63703-2021</t>
        </is>
      </c>
      <c r="B322" s="1" t="n">
        <v>44509</v>
      </c>
      <c r="C322" s="1" t="n">
        <v>45180</v>
      </c>
      <c r="D322" t="inlineStr">
        <is>
          <t>GÄVLEBORGS LÄN</t>
        </is>
      </c>
      <c r="E322" t="inlineStr">
        <is>
          <t>NORDANSTIG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67716-2021</t>
        </is>
      </c>
      <c r="B323" s="1" t="n">
        <v>44525</v>
      </c>
      <c r="C323" s="1" t="n">
        <v>45180</v>
      </c>
      <c r="D323" t="inlineStr">
        <is>
          <t>GÄVLEBORGS LÄN</t>
        </is>
      </c>
      <c r="E323" t="inlineStr">
        <is>
          <t>NORDANSTIG</t>
        </is>
      </c>
      <c r="F323" t="inlineStr">
        <is>
          <t>Holmen skog AB</t>
        </is>
      </c>
      <c r="G323" t="n">
        <v>7.4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68396-2021</t>
        </is>
      </c>
      <c r="B324" s="1" t="n">
        <v>44529</v>
      </c>
      <c r="C324" s="1" t="n">
        <v>45180</v>
      </c>
      <c r="D324" t="inlineStr">
        <is>
          <t>GÄVLEBORGS LÄN</t>
        </is>
      </c>
      <c r="E324" t="inlineStr">
        <is>
          <t>NORDANSTIG</t>
        </is>
      </c>
      <c r="G324" t="n">
        <v>4.5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69617-2021</t>
        </is>
      </c>
      <c r="B325" s="1" t="n">
        <v>44532</v>
      </c>
      <c r="C325" s="1" t="n">
        <v>45180</v>
      </c>
      <c r="D325" t="inlineStr">
        <is>
          <t>GÄVLEBORGS LÄN</t>
        </is>
      </c>
      <c r="E325" t="inlineStr">
        <is>
          <t>NORDANSTIG</t>
        </is>
      </c>
      <c r="F325" t="inlineStr">
        <is>
          <t>Holmen skog AB</t>
        </is>
      </c>
      <c r="G325" t="n">
        <v>3.3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71532-2021</t>
        </is>
      </c>
      <c r="B326" s="1" t="n">
        <v>44540</v>
      </c>
      <c r="C326" s="1" t="n">
        <v>45180</v>
      </c>
      <c r="D326" t="inlineStr">
        <is>
          <t>GÄVLEBORGS LÄN</t>
        </is>
      </c>
      <c r="E326" t="inlineStr">
        <is>
          <t>NORDANSTIG</t>
        </is>
      </c>
      <c r="F326" t="inlineStr">
        <is>
          <t>Holmen skog AB</t>
        </is>
      </c>
      <c r="G326" t="n">
        <v>1.3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71973-2021</t>
        </is>
      </c>
      <c r="B327" s="1" t="n">
        <v>44544</v>
      </c>
      <c r="C327" s="1" t="n">
        <v>45180</v>
      </c>
      <c r="D327" t="inlineStr">
        <is>
          <t>GÄVLEBORGS LÄN</t>
        </is>
      </c>
      <c r="E327" t="inlineStr">
        <is>
          <t>NORDANSTIG</t>
        </is>
      </c>
      <c r="F327" t="inlineStr">
        <is>
          <t>Holmen skog AB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72105-2021</t>
        </is>
      </c>
      <c r="B328" s="1" t="n">
        <v>44544</v>
      </c>
      <c r="C328" s="1" t="n">
        <v>45180</v>
      </c>
      <c r="D328" t="inlineStr">
        <is>
          <t>GÄVLEBORGS LÄN</t>
        </is>
      </c>
      <c r="E328" t="inlineStr">
        <is>
          <t>NORDANSTIG</t>
        </is>
      </c>
      <c r="F328" t="inlineStr">
        <is>
          <t>Holmen skog AB</t>
        </is>
      </c>
      <c r="G328" t="n">
        <v>2.9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72056-2021</t>
        </is>
      </c>
      <c r="B329" s="1" t="n">
        <v>44544</v>
      </c>
      <c r="C329" s="1" t="n">
        <v>45180</v>
      </c>
      <c r="D329" t="inlineStr">
        <is>
          <t>GÄVLEBORGS LÄN</t>
        </is>
      </c>
      <c r="E329" t="inlineStr">
        <is>
          <t>NORDANSTIG</t>
        </is>
      </c>
      <c r="F329" t="inlineStr">
        <is>
          <t>Holmen skog AB</t>
        </is>
      </c>
      <c r="G329" t="n">
        <v>4.1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72433-2021</t>
        </is>
      </c>
      <c r="B330" s="1" t="n">
        <v>44545</v>
      </c>
      <c r="C330" s="1" t="n">
        <v>45180</v>
      </c>
      <c r="D330" t="inlineStr">
        <is>
          <t>GÄVLEBORGS LÄN</t>
        </is>
      </c>
      <c r="E330" t="inlineStr">
        <is>
          <t>NORDANSTIG</t>
        </is>
      </c>
      <c r="G330" t="n">
        <v>6.1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72435-2021</t>
        </is>
      </c>
      <c r="B331" s="1" t="n">
        <v>44545</v>
      </c>
      <c r="C331" s="1" t="n">
        <v>45180</v>
      </c>
      <c r="D331" t="inlineStr">
        <is>
          <t>GÄVLEBORGS LÄN</t>
        </is>
      </c>
      <c r="E331" t="inlineStr">
        <is>
          <t>NORDANSTIG</t>
        </is>
      </c>
      <c r="G331" t="n">
        <v>0.1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72820-2021</t>
        </is>
      </c>
      <c r="B332" s="1" t="n">
        <v>44547</v>
      </c>
      <c r="C332" s="1" t="n">
        <v>45180</v>
      </c>
      <c r="D332" t="inlineStr">
        <is>
          <t>GÄVLEBORGS LÄN</t>
        </is>
      </c>
      <c r="E332" t="inlineStr">
        <is>
          <t>NORDANSTIG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73389-2021</t>
        </is>
      </c>
      <c r="B333" s="1" t="n">
        <v>44551</v>
      </c>
      <c r="C333" s="1" t="n">
        <v>45180</v>
      </c>
      <c r="D333" t="inlineStr">
        <is>
          <t>GÄVLEBORGS LÄN</t>
        </is>
      </c>
      <c r="E333" t="inlineStr">
        <is>
          <t>NORDANSTIG</t>
        </is>
      </c>
      <c r="G333" t="n">
        <v>4.2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1765-2022</t>
        </is>
      </c>
      <c r="B334" s="1" t="n">
        <v>44574</v>
      </c>
      <c r="C334" s="1" t="n">
        <v>45180</v>
      </c>
      <c r="D334" t="inlineStr">
        <is>
          <t>GÄVLEBORGS LÄN</t>
        </is>
      </c>
      <c r="E334" t="inlineStr">
        <is>
          <t>NORDANSTIG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1996-2022</t>
        </is>
      </c>
      <c r="B335" s="1" t="n">
        <v>44575</v>
      </c>
      <c r="C335" s="1" t="n">
        <v>45180</v>
      </c>
      <c r="D335" t="inlineStr">
        <is>
          <t>GÄVLEBORGS LÄN</t>
        </is>
      </c>
      <c r="E335" t="inlineStr">
        <is>
          <t>NORDANSTIG</t>
        </is>
      </c>
      <c r="F335" t="inlineStr">
        <is>
          <t>Holmen skog AB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2489-2022</t>
        </is>
      </c>
      <c r="B336" s="1" t="n">
        <v>44579</v>
      </c>
      <c r="C336" s="1" t="n">
        <v>45180</v>
      </c>
      <c r="D336" t="inlineStr">
        <is>
          <t>GÄVLEBORGS LÄN</t>
        </is>
      </c>
      <c r="E336" t="inlineStr">
        <is>
          <t>NORDANSTIG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3632-2022</t>
        </is>
      </c>
      <c r="B337" s="1" t="n">
        <v>44586</v>
      </c>
      <c r="C337" s="1" t="n">
        <v>45180</v>
      </c>
      <c r="D337" t="inlineStr">
        <is>
          <t>GÄVLEBORGS LÄN</t>
        </is>
      </c>
      <c r="E337" t="inlineStr">
        <is>
          <t>NORDANSTIG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3692-2022</t>
        </is>
      </c>
      <c r="B338" s="1" t="n">
        <v>44586</v>
      </c>
      <c r="C338" s="1" t="n">
        <v>45180</v>
      </c>
      <c r="D338" t="inlineStr">
        <is>
          <t>GÄVLEBORGS LÄN</t>
        </is>
      </c>
      <c r="E338" t="inlineStr">
        <is>
          <t>NORDANSTIG</t>
        </is>
      </c>
      <c r="F338" t="inlineStr">
        <is>
          <t>Holmen skog AB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4414-2022</t>
        </is>
      </c>
      <c r="B339" s="1" t="n">
        <v>44589</v>
      </c>
      <c r="C339" s="1" t="n">
        <v>45180</v>
      </c>
      <c r="D339" t="inlineStr">
        <is>
          <t>GÄVLEBORGS LÄN</t>
        </is>
      </c>
      <c r="E339" t="inlineStr">
        <is>
          <t>NORDANSTIG</t>
        </is>
      </c>
      <c r="G339" t="n">
        <v>12.6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5682-2022</t>
        </is>
      </c>
      <c r="B340" s="1" t="n">
        <v>44596</v>
      </c>
      <c r="C340" s="1" t="n">
        <v>45180</v>
      </c>
      <c r="D340" t="inlineStr">
        <is>
          <t>GÄVLEBORGS LÄN</t>
        </is>
      </c>
      <c r="E340" t="inlineStr">
        <is>
          <t>NORDANSTIG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5892-2022</t>
        </is>
      </c>
      <c r="B341" s="1" t="n">
        <v>44596</v>
      </c>
      <c r="C341" s="1" t="n">
        <v>45180</v>
      </c>
      <c r="D341" t="inlineStr">
        <is>
          <t>GÄVLEBORGS LÄN</t>
        </is>
      </c>
      <c r="E341" t="inlineStr">
        <is>
          <t>NORDANSTIG</t>
        </is>
      </c>
      <c r="G341" t="n">
        <v>2.3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6096-2022</t>
        </is>
      </c>
      <c r="B342" s="1" t="n">
        <v>44599</v>
      </c>
      <c r="C342" s="1" t="n">
        <v>45180</v>
      </c>
      <c r="D342" t="inlineStr">
        <is>
          <t>GÄVLEBORGS LÄN</t>
        </is>
      </c>
      <c r="E342" t="inlineStr">
        <is>
          <t>NORDANSTIG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6583-2022</t>
        </is>
      </c>
      <c r="B343" s="1" t="n">
        <v>44601</v>
      </c>
      <c r="C343" s="1" t="n">
        <v>45180</v>
      </c>
      <c r="D343" t="inlineStr">
        <is>
          <t>GÄVLEBORGS LÄN</t>
        </is>
      </c>
      <c r="E343" t="inlineStr">
        <is>
          <t>NORDANSTIG</t>
        </is>
      </c>
      <c r="G343" t="n">
        <v>8.800000000000001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7149-2022</t>
        </is>
      </c>
      <c r="B344" s="1" t="n">
        <v>44603</v>
      </c>
      <c r="C344" s="1" t="n">
        <v>45180</v>
      </c>
      <c r="D344" t="inlineStr">
        <is>
          <t>GÄVLEBORGS LÄN</t>
        </is>
      </c>
      <c r="E344" t="inlineStr">
        <is>
          <t>NORDANSTIG</t>
        </is>
      </c>
      <c r="G344" t="n">
        <v>2.2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7183-2022</t>
        </is>
      </c>
      <c r="B345" s="1" t="n">
        <v>44605</v>
      </c>
      <c r="C345" s="1" t="n">
        <v>45180</v>
      </c>
      <c r="D345" t="inlineStr">
        <is>
          <t>GÄVLEBORGS LÄN</t>
        </is>
      </c>
      <c r="E345" t="inlineStr">
        <is>
          <t>NORDANSTIG</t>
        </is>
      </c>
      <c r="G345" t="n">
        <v>1.1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7728-2022</t>
        </is>
      </c>
      <c r="B346" s="1" t="n">
        <v>44608</v>
      </c>
      <c r="C346" s="1" t="n">
        <v>45180</v>
      </c>
      <c r="D346" t="inlineStr">
        <is>
          <t>GÄVLEBORGS LÄN</t>
        </is>
      </c>
      <c r="E346" t="inlineStr">
        <is>
          <t>NORDANSTIG</t>
        </is>
      </c>
      <c r="F346" t="inlineStr">
        <is>
          <t>Holmen skog AB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11078-2022</t>
        </is>
      </c>
      <c r="B347" s="1" t="n">
        <v>44628</v>
      </c>
      <c r="C347" s="1" t="n">
        <v>45180</v>
      </c>
      <c r="D347" t="inlineStr">
        <is>
          <t>GÄVLEBORGS LÄN</t>
        </is>
      </c>
      <c r="E347" t="inlineStr">
        <is>
          <t>NORDANSTIG</t>
        </is>
      </c>
      <c r="F347" t="inlineStr">
        <is>
          <t>Holmen skog AB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12017-2022</t>
        </is>
      </c>
      <c r="B348" s="1" t="n">
        <v>44635</v>
      </c>
      <c r="C348" s="1" t="n">
        <v>45180</v>
      </c>
      <c r="D348" t="inlineStr">
        <is>
          <t>GÄVLEBORGS LÄN</t>
        </is>
      </c>
      <c r="E348" t="inlineStr">
        <is>
          <t>NORDANSTIG</t>
        </is>
      </c>
      <c r="F348" t="inlineStr">
        <is>
          <t>SCA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14415-2022</t>
        </is>
      </c>
      <c r="B349" s="1" t="n">
        <v>44652</v>
      </c>
      <c r="C349" s="1" t="n">
        <v>45180</v>
      </c>
      <c r="D349" t="inlineStr">
        <is>
          <t>GÄVLEBORGS LÄN</t>
        </is>
      </c>
      <c r="E349" t="inlineStr">
        <is>
          <t>NORDANSTIG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15972-2022</t>
        </is>
      </c>
      <c r="B350" s="1" t="n">
        <v>44664</v>
      </c>
      <c r="C350" s="1" t="n">
        <v>45180</v>
      </c>
      <c r="D350" t="inlineStr">
        <is>
          <t>GÄVLEBORGS LÄN</t>
        </is>
      </c>
      <c r="E350" t="inlineStr">
        <is>
          <t>NORDANSTIG</t>
        </is>
      </c>
      <c r="F350" t="inlineStr">
        <is>
          <t>SCA</t>
        </is>
      </c>
      <c r="G350" t="n">
        <v>3.4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17226-2022</t>
        </is>
      </c>
      <c r="B351" s="1" t="n">
        <v>44678</v>
      </c>
      <c r="C351" s="1" t="n">
        <v>45180</v>
      </c>
      <c r="D351" t="inlineStr">
        <is>
          <t>GÄVLEBORGS LÄN</t>
        </is>
      </c>
      <c r="E351" t="inlineStr">
        <is>
          <t>NORDANSTIG</t>
        </is>
      </c>
      <c r="F351" t="inlineStr">
        <is>
          <t>Holmen skog AB</t>
        </is>
      </c>
      <c r="G351" t="n">
        <v>11.5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17271-2022</t>
        </is>
      </c>
      <c r="B352" s="1" t="n">
        <v>44678</v>
      </c>
      <c r="C352" s="1" t="n">
        <v>45180</v>
      </c>
      <c r="D352" t="inlineStr">
        <is>
          <t>GÄVLEBORGS LÄN</t>
        </is>
      </c>
      <c r="E352" t="inlineStr">
        <is>
          <t>NORDANSTIG</t>
        </is>
      </c>
      <c r="F352" t="inlineStr">
        <is>
          <t>Holmen skog AB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18167-2022</t>
        </is>
      </c>
      <c r="B353" s="1" t="n">
        <v>44684</v>
      </c>
      <c r="C353" s="1" t="n">
        <v>45180</v>
      </c>
      <c r="D353" t="inlineStr">
        <is>
          <t>GÄVLEBORGS LÄN</t>
        </is>
      </c>
      <c r="E353" t="inlineStr">
        <is>
          <t>NORDANSTIG</t>
        </is>
      </c>
      <c r="F353" t="inlineStr">
        <is>
          <t>Holmen skog AB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18306-2022</t>
        </is>
      </c>
      <c r="B354" s="1" t="n">
        <v>44685</v>
      </c>
      <c r="C354" s="1" t="n">
        <v>45180</v>
      </c>
      <c r="D354" t="inlineStr">
        <is>
          <t>GÄVLEBORGS LÄN</t>
        </is>
      </c>
      <c r="E354" t="inlineStr">
        <is>
          <t>NORDANSTIG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18520-2022</t>
        </is>
      </c>
      <c r="B355" s="1" t="n">
        <v>44686</v>
      </c>
      <c r="C355" s="1" t="n">
        <v>45180</v>
      </c>
      <c r="D355" t="inlineStr">
        <is>
          <t>GÄVLEBORGS LÄN</t>
        </is>
      </c>
      <c r="E355" t="inlineStr">
        <is>
          <t>NORDANSTIG</t>
        </is>
      </c>
      <c r="F355" t="inlineStr">
        <is>
          <t>Holmen skog AB</t>
        </is>
      </c>
      <c r="G355" t="n">
        <v>5.7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18516-2022</t>
        </is>
      </c>
      <c r="B356" s="1" t="n">
        <v>44686</v>
      </c>
      <c r="C356" s="1" t="n">
        <v>45180</v>
      </c>
      <c r="D356" t="inlineStr">
        <is>
          <t>GÄVLEBORGS LÄN</t>
        </is>
      </c>
      <c r="E356" t="inlineStr">
        <is>
          <t>NORDANSTIG</t>
        </is>
      </c>
      <c r="G356" t="n">
        <v>2.9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18988-2022</t>
        </is>
      </c>
      <c r="B357" s="1" t="n">
        <v>44690</v>
      </c>
      <c r="C357" s="1" t="n">
        <v>45180</v>
      </c>
      <c r="D357" t="inlineStr">
        <is>
          <t>GÄVLEBORGS LÄN</t>
        </is>
      </c>
      <c r="E357" t="inlineStr">
        <is>
          <t>NORDANSTIG</t>
        </is>
      </c>
      <c r="G357" t="n">
        <v>9.300000000000001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19279-2022</t>
        </is>
      </c>
      <c r="B358" s="1" t="n">
        <v>44692</v>
      </c>
      <c r="C358" s="1" t="n">
        <v>45180</v>
      </c>
      <c r="D358" t="inlineStr">
        <is>
          <t>GÄVLEBORGS LÄN</t>
        </is>
      </c>
      <c r="E358" t="inlineStr">
        <is>
          <t>NORDANSTIG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19364-2022</t>
        </is>
      </c>
      <c r="B359" s="1" t="n">
        <v>44692</v>
      </c>
      <c r="C359" s="1" t="n">
        <v>45180</v>
      </c>
      <c r="D359" t="inlineStr">
        <is>
          <t>GÄVLEBORGS LÄN</t>
        </is>
      </c>
      <c r="E359" t="inlineStr">
        <is>
          <t>NORDANSTIG</t>
        </is>
      </c>
      <c r="F359" t="inlineStr">
        <is>
          <t>Holmen skog AB</t>
        </is>
      </c>
      <c r="G359" t="n">
        <v>2.9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19233-2022</t>
        </is>
      </c>
      <c r="B360" s="1" t="n">
        <v>44692</v>
      </c>
      <c r="C360" s="1" t="n">
        <v>45180</v>
      </c>
      <c r="D360" t="inlineStr">
        <is>
          <t>GÄVLEBORGS LÄN</t>
        </is>
      </c>
      <c r="E360" t="inlineStr">
        <is>
          <t>NORDANSTIG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20512-2022</t>
        </is>
      </c>
      <c r="B361" s="1" t="n">
        <v>44699</v>
      </c>
      <c r="C361" s="1" t="n">
        <v>45180</v>
      </c>
      <c r="D361" t="inlineStr">
        <is>
          <t>GÄVLEBORGS LÄN</t>
        </is>
      </c>
      <c r="E361" t="inlineStr">
        <is>
          <t>NORDANSTIG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20986-2022</t>
        </is>
      </c>
      <c r="B362" s="1" t="n">
        <v>44703</v>
      </c>
      <c r="C362" s="1" t="n">
        <v>45180</v>
      </c>
      <c r="D362" t="inlineStr">
        <is>
          <t>GÄVLEBORGS LÄN</t>
        </is>
      </c>
      <c r="E362" t="inlineStr">
        <is>
          <t>NORDANSTIG</t>
        </is>
      </c>
      <c r="F362" t="inlineStr">
        <is>
          <t>Holmen skog AB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20985-2022</t>
        </is>
      </c>
      <c r="B363" s="1" t="n">
        <v>44703</v>
      </c>
      <c r="C363" s="1" t="n">
        <v>45180</v>
      </c>
      <c r="D363" t="inlineStr">
        <is>
          <t>GÄVLEBORGS LÄN</t>
        </is>
      </c>
      <c r="E363" t="inlineStr">
        <is>
          <t>NORDANSTIG</t>
        </is>
      </c>
      <c r="G363" t="n">
        <v>1.4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21185-2022</t>
        </is>
      </c>
      <c r="B364" s="1" t="n">
        <v>44704</v>
      </c>
      <c r="C364" s="1" t="n">
        <v>45180</v>
      </c>
      <c r="D364" t="inlineStr">
        <is>
          <t>GÄVLEBORGS LÄN</t>
        </is>
      </c>
      <c r="E364" t="inlineStr">
        <is>
          <t>NORDANSTIG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21157-2022</t>
        </is>
      </c>
      <c r="B365" s="1" t="n">
        <v>44704</v>
      </c>
      <c r="C365" s="1" t="n">
        <v>45180</v>
      </c>
      <c r="D365" t="inlineStr">
        <is>
          <t>GÄVLEBORGS LÄN</t>
        </is>
      </c>
      <c r="E365" t="inlineStr">
        <is>
          <t>NORDANSTIG</t>
        </is>
      </c>
      <c r="F365" t="inlineStr">
        <is>
          <t>Holmen skog AB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21188-2022</t>
        </is>
      </c>
      <c r="B366" s="1" t="n">
        <v>44704</v>
      </c>
      <c r="C366" s="1" t="n">
        <v>45180</v>
      </c>
      <c r="D366" t="inlineStr">
        <is>
          <t>GÄVLEBORGS LÄN</t>
        </is>
      </c>
      <c r="E366" t="inlineStr">
        <is>
          <t>NORDANSTIG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21869-2022</t>
        </is>
      </c>
      <c r="B367" s="1" t="n">
        <v>44711</v>
      </c>
      <c r="C367" s="1" t="n">
        <v>45180</v>
      </c>
      <c r="D367" t="inlineStr">
        <is>
          <t>GÄVLEBORGS LÄN</t>
        </is>
      </c>
      <c r="E367" t="inlineStr">
        <is>
          <t>NORDANSTIG</t>
        </is>
      </c>
      <c r="F367" t="inlineStr">
        <is>
          <t>Holmen skog AB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22362-2022</t>
        </is>
      </c>
      <c r="B368" s="1" t="n">
        <v>44713</v>
      </c>
      <c r="C368" s="1" t="n">
        <v>45180</v>
      </c>
      <c r="D368" t="inlineStr">
        <is>
          <t>GÄVLEBORGS LÄN</t>
        </is>
      </c>
      <c r="E368" t="inlineStr">
        <is>
          <t>NORDANSTIG</t>
        </is>
      </c>
      <c r="F368" t="inlineStr">
        <is>
          <t>Holmen skog AB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22547-2022</t>
        </is>
      </c>
      <c r="B369" s="1" t="n">
        <v>44713</v>
      </c>
      <c r="C369" s="1" t="n">
        <v>45180</v>
      </c>
      <c r="D369" t="inlineStr">
        <is>
          <t>GÄVLEBORGS LÄN</t>
        </is>
      </c>
      <c r="E369" t="inlineStr">
        <is>
          <t>NORDANSTIG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22361-2022</t>
        </is>
      </c>
      <c r="B370" s="1" t="n">
        <v>44713</v>
      </c>
      <c r="C370" s="1" t="n">
        <v>45180</v>
      </c>
      <c r="D370" t="inlineStr">
        <is>
          <t>GÄVLEBORGS LÄN</t>
        </is>
      </c>
      <c r="E370" t="inlineStr">
        <is>
          <t>NORDANSTIG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23367-2022</t>
        </is>
      </c>
      <c r="B371" s="1" t="n">
        <v>44720</v>
      </c>
      <c r="C371" s="1" t="n">
        <v>45180</v>
      </c>
      <c r="D371" t="inlineStr">
        <is>
          <t>GÄVLEBORGS LÄN</t>
        </is>
      </c>
      <c r="E371" t="inlineStr">
        <is>
          <t>NORDANSTIG</t>
        </is>
      </c>
      <c r="G371" t="n">
        <v>5.3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24999-2022</t>
        </is>
      </c>
      <c r="B372" s="1" t="n">
        <v>44728</v>
      </c>
      <c r="C372" s="1" t="n">
        <v>45180</v>
      </c>
      <c r="D372" t="inlineStr">
        <is>
          <t>GÄVLEBORGS LÄN</t>
        </is>
      </c>
      <c r="E372" t="inlineStr">
        <is>
          <t>NORDANSTIG</t>
        </is>
      </c>
      <c r="G372" t="n">
        <v>18.5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25002-2022</t>
        </is>
      </c>
      <c r="B373" s="1" t="n">
        <v>44728</v>
      </c>
      <c r="C373" s="1" t="n">
        <v>45180</v>
      </c>
      <c r="D373" t="inlineStr">
        <is>
          <t>GÄVLEBORGS LÄN</t>
        </is>
      </c>
      <c r="E373" t="inlineStr">
        <is>
          <t>NORDANSTIG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25001-2022</t>
        </is>
      </c>
      <c r="B374" s="1" t="n">
        <v>44728</v>
      </c>
      <c r="C374" s="1" t="n">
        <v>45180</v>
      </c>
      <c r="D374" t="inlineStr">
        <is>
          <t>GÄVLEBORGS LÄN</t>
        </is>
      </c>
      <c r="E374" t="inlineStr">
        <is>
          <t>NORDANSTIG</t>
        </is>
      </c>
      <c r="G374" t="n">
        <v>0.8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26113-2022</t>
        </is>
      </c>
      <c r="B375" s="1" t="n">
        <v>44734</v>
      </c>
      <c r="C375" s="1" t="n">
        <v>45180</v>
      </c>
      <c r="D375" t="inlineStr">
        <is>
          <t>GÄVLEBORGS LÄN</t>
        </is>
      </c>
      <c r="E375" t="inlineStr">
        <is>
          <t>NORDANSTIG</t>
        </is>
      </c>
      <c r="G375" t="n">
        <v>0.3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26547-2022</t>
        </is>
      </c>
      <c r="B376" s="1" t="n">
        <v>44739</v>
      </c>
      <c r="C376" s="1" t="n">
        <v>45180</v>
      </c>
      <c r="D376" t="inlineStr">
        <is>
          <t>GÄVLEBORGS LÄN</t>
        </is>
      </c>
      <c r="E376" t="inlineStr">
        <is>
          <t>NORDANSTIG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28711-2022</t>
        </is>
      </c>
      <c r="B377" s="1" t="n">
        <v>44748</v>
      </c>
      <c r="C377" s="1" t="n">
        <v>45180</v>
      </c>
      <c r="D377" t="inlineStr">
        <is>
          <t>GÄVLEBORGS LÄN</t>
        </is>
      </c>
      <c r="E377" t="inlineStr">
        <is>
          <t>NORDANSTIG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30746-2022</t>
        </is>
      </c>
      <c r="B378" s="1" t="n">
        <v>44764</v>
      </c>
      <c r="C378" s="1" t="n">
        <v>45180</v>
      </c>
      <c r="D378" t="inlineStr">
        <is>
          <t>GÄVLEBORGS LÄN</t>
        </is>
      </c>
      <c r="E378" t="inlineStr">
        <is>
          <t>NORDANSTIG</t>
        </is>
      </c>
      <c r="F378" t="inlineStr">
        <is>
          <t>Holmen skog AB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30857-2022</t>
        </is>
      </c>
      <c r="B379" s="1" t="n">
        <v>44767</v>
      </c>
      <c r="C379" s="1" t="n">
        <v>45180</v>
      </c>
      <c r="D379" t="inlineStr">
        <is>
          <t>GÄVLEBORGS LÄN</t>
        </is>
      </c>
      <c r="E379" t="inlineStr">
        <is>
          <t>NORDANSTIG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31899-2022</t>
        </is>
      </c>
      <c r="B380" s="1" t="n">
        <v>44777</v>
      </c>
      <c r="C380" s="1" t="n">
        <v>45180</v>
      </c>
      <c r="D380" t="inlineStr">
        <is>
          <t>GÄVLEBORGS LÄN</t>
        </is>
      </c>
      <c r="E380" t="inlineStr">
        <is>
          <t>NORDANSTIG</t>
        </is>
      </c>
      <c r="F380" t="inlineStr">
        <is>
          <t>Holmen skog AB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32635-2022</t>
        </is>
      </c>
      <c r="B381" s="1" t="n">
        <v>44783</v>
      </c>
      <c r="C381" s="1" t="n">
        <v>45180</v>
      </c>
      <c r="D381" t="inlineStr">
        <is>
          <t>GÄVLEBORGS LÄN</t>
        </is>
      </c>
      <c r="E381" t="inlineStr">
        <is>
          <t>NORDANSTIG</t>
        </is>
      </c>
      <c r="G381" t="n">
        <v>10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32641-2022</t>
        </is>
      </c>
      <c r="B382" s="1" t="n">
        <v>44783</v>
      </c>
      <c r="C382" s="1" t="n">
        <v>45180</v>
      </c>
      <c r="D382" t="inlineStr">
        <is>
          <t>GÄVLEBORGS LÄN</t>
        </is>
      </c>
      <c r="E382" t="inlineStr">
        <is>
          <t>NORDANSTIG</t>
        </is>
      </c>
      <c r="G382" t="n">
        <v>24.1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33559-2022</t>
        </is>
      </c>
      <c r="B383" s="1" t="n">
        <v>44789</v>
      </c>
      <c r="C383" s="1" t="n">
        <v>45180</v>
      </c>
      <c r="D383" t="inlineStr">
        <is>
          <t>GÄVLEBORGS LÄN</t>
        </is>
      </c>
      <c r="E383" t="inlineStr">
        <is>
          <t>NORDANSTIG</t>
        </is>
      </c>
      <c r="G383" t="n">
        <v>3.3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33974-2022</t>
        </is>
      </c>
      <c r="B384" s="1" t="n">
        <v>44790</v>
      </c>
      <c r="C384" s="1" t="n">
        <v>45180</v>
      </c>
      <c r="D384" t="inlineStr">
        <is>
          <t>GÄVLEBORGS LÄN</t>
        </is>
      </c>
      <c r="E384" t="inlineStr">
        <is>
          <t>NORDANSTIG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34783-2022</t>
        </is>
      </c>
      <c r="B385" s="1" t="n">
        <v>44795</v>
      </c>
      <c r="C385" s="1" t="n">
        <v>45180</v>
      </c>
      <c r="D385" t="inlineStr">
        <is>
          <t>GÄVLEBORGS LÄN</t>
        </is>
      </c>
      <c r="E385" t="inlineStr">
        <is>
          <t>NORDANSTIG</t>
        </is>
      </c>
      <c r="G385" t="n">
        <v>7.8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35479-2022</t>
        </is>
      </c>
      <c r="B386" s="1" t="n">
        <v>44798</v>
      </c>
      <c r="C386" s="1" t="n">
        <v>45180</v>
      </c>
      <c r="D386" t="inlineStr">
        <is>
          <t>GÄVLEBORGS LÄN</t>
        </is>
      </c>
      <c r="E386" t="inlineStr">
        <is>
          <t>NORDANSTIG</t>
        </is>
      </c>
      <c r="G386" t="n">
        <v>4.4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35536-2022</t>
        </is>
      </c>
      <c r="B387" s="1" t="n">
        <v>44799</v>
      </c>
      <c r="C387" s="1" t="n">
        <v>45180</v>
      </c>
      <c r="D387" t="inlineStr">
        <is>
          <t>GÄVLEBORGS LÄN</t>
        </is>
      </c>
      <c r="E387" t="inlineStr">
        <is>
          <t>NORDANSTIG</t>
        </is>
      </c>
      <c r="G387" t="n">
        <v>0.8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36478-2022</t>
        </is>
      </c>
      <c r="B388" s="1" t="n">
        <v>44804</v>
      </c>
      <c r="C388" s="1" t="n">
        <v>45180</v>
      </c>
      <c r="D388" t="inlineStr">
        <is>
          <t>GÄVLEBORGS LÄN</t>
        </is>
      </c>
      <c r="E388" t="inlineStr">
        <is>
          <t>NORDANSTIG</t>
        </is>
      </c>
      <c r="G388" t="n">
        <v>3.6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37020-2022</t>
        </is>
      </c>
      <c r="B389" s="1" t="n">
        <v>44806</v>
      </c>
      <c r="C389" s="1" t="n">
        <v>45180</v>
      </c>
      <c r="D389" t="inlineStr">
        <is>
          <t>GÄVLEBORGS LÄN</t>
        </is>
      </c>
      <c r="E389" t="inlineStr">
        <is>
          <t>NORDANSTIG</t>
        </is>
      </c>
      <c r="F389" t="inlineStr">
        <is>
          <t>Holmen skog AB</t>
        </is>
      </c>
      <c r="G389" t="n">
        <v>4.2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37005-2022</t>
        </is>
      </c>
      <c r="B390" s="1" t="n">
        <v>44806</v>
      </c>
      <c r="C390" s="1" t="n">
        <v>45180</v>
      </c>
      <c r="D390" t="inlineStr">
        <is>
          <t>GÄVLEBORGS LÄN</t>
        </is>
      </c>
      <c r="E390" t="inlineStr">
        <is>
          <t>NORDANSTIG</t>
        </is>
      </c>
      <c r="G390" t="n">
        <v>3.4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37295-2022</t>
        </is>
      </c>
      <c r="B391" s="1" t="n">
        <v>44808</v>
      </c>
      <c r="C391" s="1" t="n">
        <v>45180</v>
      </c>
      <c r="D391" t="inlineStr">
        <is>
          <t>GÄVLEBORGS LÄN</t>
        </is>
      </c>
      <c r="E391" t="inlineStr">
        <is>
          <t>NORDANSTIG</t>
        </is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37972-2022</t>
        </is>
      </c>
      <c r="B392" s="1" t="n">
        <v>44811</v>
      </c>
      <c r="C392" s="1" t="n">
        <v>45180</v>
      </c>
      <c r="D392" t="inlineStr">
        <is>
          <t>GÄVLEBORGS LÄN</t>
        </is>
      </c>
      <c r="E392" t="inlineStr">
        <is>
          <t>NORDANSTIG</t>
        </is>
      </c>
      <c r="G392" t="n">
        <v>2.7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40388-2022</t>
        </is>
      </c>
      <c r="B393" s="1" t="n">
        <v>44823</v>
      </c>
      <c r="C393" s="1" t="n">
        <v>45180</v>
      </c>
      <c r="D393" t="inlineStr">
        <is>
          <t>GÄVLEBORGS LÄN</t>
        </is>
      </c>
      <c r="E393" t="inlineStr">
        <is>
          <t>NORDANSTIG</t>
        </is>
      </c>
      <c r="F393" t="inlineStr">
        <is>
          <t>Holmen skog AB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40343-2022</t>
        </is>
      </c>
      <c r="B394" s="1" t="n">
        <v>44823</v>
      </c>
      <c r="C394" s="1" t="n">
        <v>45180</v>
      </c>
      <c r="D394" t="inlineStr">
        <is>
          <t>GÄVLEBORGS LÄN</t>
        </is>
      </c>
      <c r="E394" t="inlineStr">
        <is>
          <t>NORDANSTIG</t>
        </is>
      </c>
      <c r="F394" t="inlineStr">
        <is>
          <t>Holmen skog AB</t>
        </is>
      </c>
      <c r="G394" t="n">
        <v>5.7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41161-2022</t>
        </is>
      </c>
      <c r="B395" s="1" t="n">
        <v>44825</v>
      </c>
      <c r="C395" s="1" t="n">
        <v>45180</v>
      </c>
      <c r="D395" t="inlineStr">
        <is>
          <t>GÄVLEBORGS LÄN</t>
        </is>
      </c>
      <c r="E395" t="inlineStr">
        <is>
          <t>NORDANSTIG</t>
        </is>
      </c>
      <c r="G395" t="n">
        <v>4.8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42151-2022</t>
        </is>
      </c>
      <c r="B396" s="1" t="n">
        <v>44830</v>
      </c>
      <c r="C396" s="1" t="n">
        <v>45180</v>
      </c>
      <c r="D396" t="inlineStr">
        <is>
          <t>GÄVLEBORGS LÄN</t>
        </is>
      </c>
      <c r="E396" t="inlineStr">
        <is>
          <t>NORDANSTIG</t>
        </is>
      </c>
      <c r="F396" t="inlineStr">
        <is>
          <t>Holmen skog AB</t>
        </is>
      </c>
      <c r="G396" t="n">
        <v>6.5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42154-2022</t>
        </is>
      </c>
      <c r="B397" s="1" t="n">
        <v>44830</v>
      </c>
      <c r="C397" s="1" t="n">
        <v>45180</v>
      </c>
      <c r="D397" t="inlineStr">
        <is>
          <t>GÄVLEBORGS LÄN</t>
        </is>
      </c>
      <c r="E397" t="inlineStr">
        <is>
          <t>NORDANSTIG</t>
        </is>
      </c>
      <c r="F397" t="inlineStr">
        <is>
          <t>Holmen skog AB</t>
        </is>
      </c>
      <c r="G397" t="n">
        <v>6.5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46934-2022</t>
        </is>
      </c>
      <c r="B398" s="1" t="n">
        <v>44851</v>
      </c>
      <c r="C398" s="1" t="n">
        <v>45180</v>
      </c>
      <c r="D398" t="inlineStr">
        <is>
          <t>GÄVLEBORGS LÄN</t>
        </is>
      </c>
      <c r="E398" t="inlineStr">
        <is>
          <t>NORDANSTIG</t>
        </is>
      </c>
      <c r="F398" t="inlineStr">
        <is>
          <t>Holmen skog AB</t>
        </is>
      </c>
      <c r="G398" t="n">
        <v>4.1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48080-2022</t>
        </is>
      </c>
      <c r="B399" s="1" t="n">
        <v>44855</v>
      </c>
      <c r="C399" s="1" t="n">
        <v>45180</v>
      </c>
      <c r="D399" t="inlineStr">
        <is>
          <t>GÄVLEBORGS LÄN</t>
        </is>
      </c>
      <c r="E399" t="inlineStr">
        <is>
          <t>NORDANSTIG</t>
        </is>
      </c>
      <c r="F399" t="inlineStr">
        <is>
          <t>SCA</t>
        </is>
      </c>
      <c r="G399" t="n">
        <v>12.1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52206-2022</t>
        </is>
      </c>
      <c r="B400" s="1" t="n">
        <v>44869</v>
      </c>
      <c r="C400" s="1" t="n">
        <v>45180</v>
      </c>
      <c r="D400" t="inlineStr">
        <is>
          <t>GÄVLEBORGS LÄN</t>
        </is>
      </c>
      <c r="E400" t="inlineStr">
        <is>
          <t>NORDANSTIG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52414-2022</t>
        </is>
      </c>
      <c r="B401" s="1" t="n">
        <v>44874</v>
      </c>
      <c r="C401" s="1" t="n">
        <v>45180</v>
      </c>
      <c r="D401" t="inlineStr">
        <is>
          <t>GÄVLEBORGS LÄN</t>
        </is>
      </c>
      <c r="E401" t="inlineStr">
        <is>
          <t>NORDANSTIG</t>
        </is>
      </c>
      <c r="F401" t="inlineStr">
        <is>
          <t>Holmen skog AB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52746-2022</t>
        </is>
      </c>
      <c r="B402" s="1" t="n">
        <v>44874</v>
      </c>
      <c r="C402" s="1" t="n">
        <v>45180</v>
      </c>
      <c r="D402" t="inlineStr">
        <is>
          <t>GÄVLEBORGS LÄN</t>
        </is>
      </c>
      <c r="E402" t="inlineStr">
        <is>
          <t>NORDANSTIG</t>
        </is>
      </c>
      <c r="F402" t="inlineStr">
        <is>
          <t>SCA</t>
        </is>
      </c>
      <c r="G402" t="n">
        <v>7.1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52430-2022</t>
        </is>
      </c>
      <c r="B403" s="1" t="n">
        <v>44874</v>
      </c>
      <c r="C403" s="1" t="n">
        <v>45180</v>
      </c>
      <c r="D403" t="inlineStr">
        <is>
          <t>GÄVLEBORGS LÄN</t>
        </is>
      </c>
      <c r="E403" t="inlineStr">
        <is>
          <t>NORDANSTIG</t>
        </is>
      </c>
      <c r="F403" t="inlineStr">
        <is>
          <t>Holmen skog AB</t>
        </is>
      </c>
      <c r="G403" t="n">
        <v>7.4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52560-2022</t>
        </is>
      </c>
      <c r="B404" s="1" t="n">
        <v>44874</v>
      </c>
      <c r="C404" s="1" t="n">
        <v>45180</v>
      </c>
      <c r="D404" t="inlineStr">
        <is>
          <t>GÄVLEBORGS LÄN</t>
        </is>
      </c>
      <c r="E404" t="inlineStr">
        <is>
          <t>NORDANSTIG</t>
        </is>
      </c>
      <c r="F404" t="inlineStr">
        <is>
          <t>Holmen skog AB</t>
        </is>
      </c>
      <c r="G404" t="n">
        <v>2.4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53079-2022</t>
        </is>
      </c>
      <c r="B405" s="1" t="n">
        <v>44876</v>
      </c>
      <c r="C405" s="1" t="n">
        <v>45180</v>
      </c>
      <c r="D405" t="inlineStr">
        <is>
          <t>GÄVLEBORGS LÄN</t>
        </is>
      </c>
      <c r="E405" t="inlineStr">
        <is>
          <t>NORDANSTIG</t>
        </is>
      </c>
      <c r="F405" t="inlineStr">
        <is>
          <t>Holmen skog AB</t>
        </is>
      </c>
      <c r="G405" t="n">
        <v>7.2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53673-2022</t>
        </is>
      </c>
      <c r="B406" s="1" t="n">
        <v>44879</v>
      </c>
      <c r="C406" s="1" t="n">
        <v>45180</v>
      </c>
      <c r="D406" t="inlineStr">
        <is>
          <t>GÄVLEBORGS LÄN</t>
        </is>
      </c>
      <c r="E406" t="inlineStr">
        <is>
          <t>NORDANSTIG</t>
        </is>
      </c>
      <c r="F406" t="inlineStr">
        <is>
          <t>SCA</t>
        </is>
      </c>
      <c r="G406" t="n">
        <v>2.1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54131-2022</t>
        </is>
      </c>
      <c r="B407" s="1" t="n">
        <v>44881</v>
      </c>
      <c r="C407" s="1" t="n">
        <v>45180</v>
      </c>
      <c r="D407" t="inlineStr">
        <is>
          <t>GÄVLEBORGS LÄN</t>
        </is>
      </c>
      <c r="E407" t="inlineStr">
        <is>
          <t>NORDANSTIG</t>
        </is>
      </c>
      <c r="F407" t="inlineStr">
        <is>
          <t>Holmen skog AB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54130-2022</t>
        </is>
      </c>
      <c r="B408" s="1" t="n">
        <v>44881</v>
      </c>
      <c r="C408" s="1" t="n">
        <v>45180</v>
      </c>
      <c r="D408" t="inlineStr">
        <is>
          <t>GÄVLEBORGS LÄN</t>
        </is>
      </c>
      <c r="E408" t="inlineStr">
        <is>
          <t>NORDANSTIG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55026-2022</t>
        </is>
      </c>
      <c r="B409" s="1" t="n">
        <v>44886</v>
      </c>
      <c r="C409" s="1" t="n">
        <v>45180</v>
      </c>
      <c r="D409" t="inlineStr">
        <is>
          <t>GÄVLEBORGS LÄN</t>
        </is>
      </c>
      <c r="E409" t="inlineStr">
        <is>
          <t>NORDANSTIG</t>
        </is>
      </c>
      <c r="F409" t="inlineStr">
        <is>
          <t>Holmen skog AB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55120-2022</t>
        </is>
      </c>
      <c r="B410" s="1" t="n">
        <v>44886</v>
      </c>
      <c r="C410" s="1" t="n">
        <v>45180</v>
      </c>
      <c r="D410" t="inlineStr">
        <is>
          <t>GÄVLEBORGS LÄN</t>
        </is>
      </c>
      <c r="E410" t="inlineStr">
        <is>
          <t>NORDANSTIG</t>
        </is>
      </c>
      <c r="F410" t="inlineStr">
        <is>
          <t>Holmen skog AB</t>
        </is>
      </c>
      <c r="G410" t="n">
        <v>8.4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54887-2022</t>
        </is>
      </c>
      <c r="B411" s="1" t="n">
        <v>44886</v>
      </c>
      <c r="C411" s="1" t="n">
        <v>45180</v>
      </c>
      <c r="D411" t="inlineStr">
        <is>
          <t>GÄVLEBORGS LÄN</t>
        </is>
      </c>
      <c r="E411" t="inlineStr">
        <is>
          <t>NORDANSTIG</t>
        </is>
      </c>
      <c r="F411" t="inlineStr">
        <is>
          <t>Holmen skog AB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55206-2022</t>
        </is>
      </c>
      <c r="B412" s="1" t="n">
        <v>44886</v>
      </c>
      <c r="C412" s="1" t="n">
        <v>45180</v>
      </c>
      <c r="D412" t="inlineStr">
        <is>
          <t>GÄVLEBORGS LÄN</t>
        </is>
      </c>
      <c r="E412" t="inlineStr">
        <is>
          <t>NORDANSTIG</t>
        </is>
      </c>
      <c r="F412" t="inlineStr">
        <is>
          <t>SCA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55740-2022</t>
        </is>
      </c>
      <c r="B413" s="1" t="n">
        <v>44888</v>
      </c>
      <c r="C413" s="1" t="n">
        <v>45180</v>
      </c>
      <c r="D413" t="inlineStr">
        <is>
          <t>GÄVLEBORGS LÄN</t>
        </is>
      </c>
      <c r="E413" t="inlineStr">
        <is>
          <t>NORDANSTIG</t>
        </is>
      </c>
      <c r="F413" t="inlineStr">
        <is>
          <t>Holmen skog AB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56677-2022</t>
        </is>
      </c>
      <c r="B414" s="1" t="n">
        <v>44893</v>
      </c>
      <c r="C414" s="1" t="n">
        <v>45180</v>
      </c>
      <c r="D414" t="inlineStr">
        <is>
          <t>GÄVLEBORGS LÄN</t>
        </is>
      </c>
      <c r="E414" t="inlineStr">
        <is>
          <t>NORDANSTIG</t>
        </is>
      </c>
      <c r="F414" t="inlineStr">
        <is>
          <t>Holmen skog AB</t>
        </is>
      </c>
      <c r="G414" t="n">
        <v>2.5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57013-2022</t>
        </is>
      </c>
      <c r="B415" s="1" t="n">
        <v>44894</v>
      </c>
      <c r="C415" s="1" t="n">
        <v>45180</v>
      </c>
      <c r="D415" t="inlineStr">
        <is>
          <t>GÄVLEBORGS LÄN</t>
        </is>
      </c>
      <c r="E415" t="inlineStr">
        <is>
          <t>NORDANSTIG</t>
        </is>
      </c>
      <c r="F415" t="inlineStr">
        <is>
          <t>SCA</t>
        </is>
      </c>
      <c r="G415" t="n">
        <v>11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57573-2022</t>
        </is>
      </c>
      <c r="B416" s="1" t="n">
        <v>44896</v>
      </c>
      <c r="C416" s="1" t="n">
        <v>45180</v>
      </c>
      <c r="D416" t="inlineStr">
        <is>
          <t>GÄVLEBORGS LÄN</t>
        </is>
      </c>
      <c r="E416" t="inlineStr">
        <is>
          <t>NORDANSTIG</t>
        </is>
      </c>
      <c r="G416" t="n">
        <v>7.6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57970-2022</t>
        </is>
      </c>
      <c r="B417" s="1" t="n">
        <v>44900</v>
      </c>
      <c r="C417" s="1" t="n">
        <v>45180</v>
      </c>
      <c r="D417" t="inlineStr">
        <is>
          <t>GÄVLEBORGS LÄN</t>
        </is>
      </c>
      <c r="E417" t="inlineStr">
        <is>
          <t>NORDANSTIG</t>
        </is>
      </c>
      <c r="G417" t="n">
        <v>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58184-2022</t>
        </is>
      </c>
      <c r="B418" s="1" t="n">
        <v>44900</v>
      </c>
      <c r="C418" s="1" t="n">
        <v>45180</v>
      </c>
      <c r="D418" t="inlineStr">
        <is>
          <t>GÄVLEBORGS LÄN</t>
        </is>
      </c>
      <c r="E418" t="inlineStr">
        <is>
          <t>NORDANSTIG</t>
        </is>
      </c>
      <c r="F418" t="inlineStr">
        <is>
          <t>SCA</t>
        </is>
      </c>
      <c r="G418" t="n">
        <v>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57983-2022</t>
        </is>
      </c>
      <c r="B419" s="1" t="n">
        <v>44900</v>
      </c>
      <c r="C419" s="1" t="n">
        <v>45180</v>
      </c>
      <c r="D419" t="inlineStr">
        <is>
          <t>GÄVLEBORGS LÄN</t>
        </is>
      </c>
      <c r="E419" t="inlineStr">
        <is>
          <t>NORDANSTIG</t>
        </is>
      </c>
      <c r="F419" t="inlineStr">
        <is>
          <t>Holmen skog AB</t>
        </is>
      </c>
      <c r="G419" t="n">
        <v>1.2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58450-2022</t>
        </is>
      </c>
      <c r="B420" s="1" t="n">
        <v>44901</v>
      </c>
      <c r="C420" s="1" t="n">
        <v>45180</v>
      </c>
      <c r="D420" t="inlineStr">
        <is>
          <t>GÄVLEBORGS LÄN</t>
        </is>
      </c>
      <c r="E420" t="inlineStr">
        <is>
          <t>NORDANSTIG</t>
        </is>
      </c>
      <c r="F420" t="inlineStr">
        <is>
          <t>SCA</t>
        </is>
      </c>
      <c r="G420" t="n">
        <v>0.9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59425-2022</t>
        </is>
      </c>
      <c r="B421" s="1" t="n">
        <v>44907</v>
      </c>
      <c r="C421" s="1" t="n">
        <v>45180</v>
      </c>
      <c r="D421" t="inlineStr">
        <is>
          <t>GÄVLEBORGS LÄN</t>
        </is>
      </c>
      <c r="E421" t="inlineStr">
        <is>
          <t>NORDANSTIG</t>
        </is>
      </c>
      <c r="F421" t="inlineStr">
        <is>
          <t>Holmen skog AB</t>
        </is>
      </c>
      <c r="G421" t="n">
        <v>3.5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60842-2022</t>
        </is>
      </c>
      <c r="B422" s="1" t="n">
        <v>44914</v>
      </c>
      <c r="C422" s="1" t="n">
        <v>45180</v>
      </c>
      <c r="D422" t="inlineStr">
        <is>
          <t>GÄVLEBORGS LÄN</t>
        </is>
      </c>
      <c r="E422" t="inlineStr">
        <is>
          <t>NORDANSTIG</t>
        </is>
      </c>
      <c r="F422" t="inlineStr">
        <is>
          <t>Holmen skog AB</t>
        </is>
      </c>
      <c r="G422" t="n">
        <v>1.3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61366-2022</t>
        </is>
      </c>
      <c r="B423" s="1" t="n">
        <v>44915</v>
      </c>
      <c r="C423" s="1" t="n">
        <v>45180</v>
      </c>
      <c r="D423" t="inlineStr">
        <is>
          <t>GÄVLEBORGS LÄN</t>
        </is>
      </c>
      <c r="E423" t="inlineStr">
        <is>
          <t>NORDANSTIG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61561-2022</t>
        </is>
      </c>
      <c r="B424" s="1" t="n">
        <v>44916</v>
      </c>
      <c r="C424" s="1" t="n">
        <v>45180</v>
      </c>
      <c r="D424" t="inlineStr">
        <is>
          <t>GÄVLEBORGS LÄN</t>
        </is>
      </c>
      <c r="E424" t="inlineStr">
        <is>
          <t>NORDANSTIG</t>
        </is>
      </c>
      <c r="G424" t="n">
        <v>5.7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1452-2023</t>
        </is>
      </c>
      <c r="B425" s="1" t="n">
        <v>44937</v>
      </c>
      <c r="C425" s="1" t="n">
        <v>45180</v>
      </c>
      <c r="D425" t="inlineStr">
        <is>
          <t>GÄVLEBORGS LÄN</t>
        </is>
      </c>
      <c r="E425" t="inlineStr">
        <is>
          <t>NORDANSTIG</t>
        </is>
      </c>
      <c r="F425" t="inlineStr">
        <is>
          <t>Holmen skog AB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1708-2023</t>
        </is>
      </c>
      <c r="B426" s="1" t="n">
        <v>44938</v>
      </c>
      <c r="C426" s="1" t="n">
        <v>45180</v>
      </c>
      <c r="D426" t="inlineStr">
        <is>
          <t>GÄVLEBORGS LÄN</t>
        </is>
      </c>
      <c r="E426" t="inlineStr">
        <is>
          <t>NORDANSTIG</t>
        </is>
      </c>
      <c r="F426" t="inlineStr">
        <is>
          <t>Holmen skog AB</t>
        </is>
      </c>
      <c r="G426" t="n">
        <v>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2217-2023</t>
        </is>
      </c>
      <c r="B427" s="1" t="n">
        <v>44942</v>
      </c>
      <c r="C427" s="1" t="n">
        <v>45180</v>
      </c>
      <c r="D427" t="inlineStr">
        <is>
          <t>GÄVLEBORGS LÄN</t>
        </is>
      </c>
      <c r="E427" t="inlineStr">
        <is>
          <t>NORDANSTIG</t>
        </is>
      </c>
      <c r="G427" t="n">
        <v>7.2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2986-2023</t>
        </is>
      </c>
      <c r="B428" s="1" t="n">
        <v>44945</v>
      </c>
      <c r="C428" s="1" t="n">
        <v>45180</v>
      </c>
      <c r="D428" t="inlineStr">
        <is>
          <t>GÄVLEBORGS LÄN</t>
        </is>
      </c>
      <c r="E428" t="inlineStr">
        <is>
          <t>NORDANSTIG</t>
        </is>
      </c>
      <c r="F428" t="inlineStr">
        <is>
          <t>Holmen skog AB</t>
        </is>
      </c>
      <c r="G428" t="n">
        <v>5.4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3386-2023</t>
        </is>
      </c>
      <c r="B429" s="1" t="n">
        <v>44949</v>
      </c>
      <c r="C429" s="1" t="n">
        <v>45180</v>
      </c>
      <c r="D429" t="inlineStr">
        <is>
          <t>GÄVLEBORGS LÄN</t>
        </is>
      </c>
      <c r="E429" t="inlineStr">
        <is>
          <t>NORDANSTIG</t>
        </is>
      </c>
      <c r="F429" t="inlineStr">
        <is>
          <t>Holmen skog AB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3969-2023</t>
        </is>
      </c>
      <c r="B430" s="1" t="n">
        <v>44952</v>
      </c>
      <c r="C430" s="1" t="n">
        <v>45180</v>
      </c>
      <c r="D430" t="inlineStr">
        <is>
          <t>GÄVLEBORGS LÄN</t>
        </is>
      </c>
      <c r="E430" t="inlineStr">
        <is>
          <t>NORDANSTIG</t>
        </is>
      </c>
      <c r="F430" t="inlineStr">
        <is>
          <t>Holmen skog AB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4142-2023</t>
        </is>
      </c>
      <c r="B431" s="1" t="n">
        <v>44953</v>
      </c>
      <c r="C431" s="1" t="n">
        <v>45180</v>
      </c>
      <c r="D431" t="inlineStr">
        <is>
          <t>GÄVLEBORGS LÄN</t>
        </is>
      </c>
      <c r="E431" t="inlineStr">
        <is>
          <t>NORDANSTIG</t>
        </is>
      </c>
      <c r="F431" t="inlineStr">
        <is>
          <t>Holmen skog AB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5475-2023</t>
        </is>
      </c>
      <c r="B432" s="1" t="n">
        <v>44960</v>
      </c>
      <c r="C432" s="1" t="n">
        <v>45180</v>
      </c>
      <c r="D432" t="inlineStr">
        <is>
          <t>GÄVLEBORGS LÄN</t>
        </is>
      </c>
      <c r="E432" t="inlineStr">
        <is>
          <t>NORDANSTIG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5479-2023</t>
        </is>
      </c>
      <c r="B433" s="1" t="n">
        <v>44960</v>
      </c>
      <c r="C433" s="1" t="n">
        <v>45180</v>
      </c>
      <c r="D433" t="inlineStr">
        <is>
          <t>GÄVLEBORGS LÄN</t>
        </is>
      </c>
      <c r="E433" t="inlineStr">
        <is>
          <t>NORDANSTIG</t>
        </is>
      </c>
      <c r="G433" t="n">
        <v>17.6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5888-2023</t>
        </is>
      </c>
      <c r="B434" s="1" t="n">
        <v>44963</v>
      </c>
      <c r="C434" s="1" t="n">
        <v>45180</v>
      </c>
      <c r="D434" t="inlineStr">
        <is>
          <t>GÄVLEBORGS LÄN</t>
        </is>
      </c>
      <c r="E434" t="inlineStr">
        <is>
          <t>NORDANSTIG</t>
        </is>
      </c>
      <c r="F434" t="inlineStr">
        <is>
          <t>Holmen skog AB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6109-2023</t>
        </is>
      </c>
      <c r="B435" s="1" t="n">
        <v>44964</v>
      </c>
      <c r="C435" s="1" t="n">
        <v>45180</v>
      </c>
      <c r="D435" t="inlineStr">
        <is>
          <t>GÄVLEBORGS LÄN</t>
        </is>
      </c>
      <c r="E435" t="inlineStr">
        <is>
          <t>NORDANSTIG</t>
        </is>
      </c>
      <c r="G435" t="n">
        <v>0.1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9018-2023</t>
        </is>
      </c>
      <c r="B436" s="1" t="n">
        <v>44979</v>
      </c>
      <c r="C436" s="1" t="n">
        <v>45180</v>
      </c>
      <c r="D436" t="inlineStr">
        <is>
          <t>GÄVLEBORGS LÄN</t>
        </is>
      </c>
      <c r="E436" t="inlineStr">
        <is>
          <t>NORDANSTIG</t>
        </is>
      </c>
      <c r="F436" t="inlineStr">
        <is>
          <t>Holmen skog AB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9228-2023</t>
        </is>
      </c>
      <c r="B437" s="1" t="n">
        <v>44980</v>
      </c>
      <c r="C437" s="1" t="n">
        <v>45180</v>
      </c>
      <c r="D437" t="inlineStr">
        <is>
          <t>GÄVLEBORGS LÄN</t>
        </is>
      </c>
      <c r="E437" t="inlineStr">
        <is>
          <t>NORDANSTIG</t>
        </is>
      </c>
      <c r="G437" t="n">
        <v>5.2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9888-2023</t>
        </is>
      </c>
      <c r="B438" s="1" t="n">
        <v>44985</v>
      </c>
      <c r="C438" s="1" t="n">
        <v>45180</v>
      </c>
      <c r="D438" t="inlineStr">
        <is>
          <t>GÄVLEBORGS LÄN</t>
        </is>
      </c>
      <c r="E438" t="inlineStr">
        <is>
          <t>NORDANSTIG</t>
        </is>
      </c>
      <c r="F438" t="inlineStr">
        <is>
          <t>Holmen skog AB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10484-2023</t>
        </is>
      </c>
      <c r="B439" s="1" t="n">
        <v>44987</v>
      </c>
      <c r="C439" s="1" t="n">
        <v>45180</v>
      </c>
      <c r="D439" t="inlineStr">
        <is>
          <t>GÄVLEBORGS LÄN</t>
        </is>
      </c>
      <c r="E439" t="inlineStr">
        <is>
          <t>NORDANSTIG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11762-2023</t>
        </is>
      </c>
      <c r="B440" s="1" t="n">
        <v>44994</v>
      </c>
      <c r="C440" s="1" t="n">
        <v>45180</v>
      </c>
      <c r="D440" t="inlineStr">
        <is>
          <t>GÄVLEBORGS LÄN</t>
        </is>
      </c>
      <c r="E440" t="inlineStr">
        <is>
          <t>NORDANSTIG</t>
        </is>
      </c>
      <c r="G440" t="n">
        <v>9.5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11769-2023</t>
        </is>
      </c>
      <c r="B441" s="1" t="n">
        <v>44994</v>
      </c>
      <c r="C441" s="1" t="n">
        <v>45180</v>
      </c>
      <c r="D441" t="inlineStr">
        <is>
          <t>GÄVLEBORGS LÄN</t>
        </is>
      </c>
      <c r="E441" t="inlineStr">
        <is>
          <t>NORDANSTIG</t>
        </is>
      </c>
      <c r="G441" t="n">
        <v>9.5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12815-2023</t>
        </is>
      </c>
      <c r="B442" s="1" t="n">
        <v>45001</v>
      </c>
      <c r="C442" s="1" t="n">
        <v>45180</v>
      </c>
      <c r="D442" t="inlineStr">
        <is>
          <t>GÄVLEBORGS LÄN</t>
        </is>
      </c>
      <c r="E442" t="inlineStr">
        <is>
          <t>NORDANSTIG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15226-2023</t>
        </is>
      </c>
      <c r="B443" s="1" t="n">
        <v>45019</v>
      </c>
      <c r="C443" s="1" t="n">
        <v>45180</v>
      </c>
      <c r="D443" t="inlineStr">
        <is>
          <t>GÄVLEBORGS LÄN</t>
        </is>
      </c>
      <c r="E443" t="inlineStr">
        <is>
          <t>NORDANSTIG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17843-2023</t>
        </is>
      </c>
      <c r="B444" s="1" t="n">
        <v>45037</v>
      </c>
      <c r="C444" s="1" t="n">
        <v>45180</v>
      </c>
      <c r="D444" t="inlineStr">
        <is>
          <t>GÄVLEBORGS LÄN</t>
        </is>
      </c>
      <c r="E444" t="inlineStr">
        <is>
          <t>NORDANSTIG</t>
        </is>
      </c>
      <c r="G444" t="n">
        <v>3.7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17840-2023</t>
        </is>
      </c>
      <c r="B445" s="1" t="n">
        <v>45037</v>
      </c>
      <c r="C445" s="1" t="n">
        <v>45180</v>
      </c>
      <c r="D445" t="inlineStr">
        <is>
          <t>GÄVLEBORGS LÄN</t>
        </is>
      </c>
      <c r="E445" t="inlineStr">
        <is>
          <t>NORDANSTIG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18976-2023</t>
        </is>
      </c>
      <c r="B446" s="1" t="n">
        <v>45044</v>
      </c>
      <c r="C446" s="1" t="n">
        <v>45180</v>
      </c>
      <c r="D446" t="inlineStr">
        <is>
          <t>GÄVLEBORGS LÄN</t>
        </is>
      </c>
      <c r="E446" t="inlineStr">
        <is>
          <t>NORDANSTIG</t>
        </is>
      </c>
      <c r="G446" t="n">
        <v>25.7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20137-2023</t>
        </is>
      </c>
      <c r="B447" s="1" t="n">
        <v>45055</v>
      </c>
      <c r="C447" s="1" t="n">
        <v>45180</v>
      </c>
      <c r="D447" t="inlineStr">
        <is>
          <t>GÄVLEBORGS LÄN</t>
        </is>
      </c>
      <c r="E447" t="inlineStr">
        <is>
          <t>NORDANSTIG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20747-2023</t>
        </is>
      </c>
      <c r="B448" s="1" t="n">
        <v>45058</v>
      </c>
      <c r="C448" s="1" t="n">
        <v>45180</v>
      </c>
      <c r="D448" t="inlineStr">
        <is>
          <t>GÄVLEBORGS LÄN</t>
        </is>
      </c>
      <c r="E448" t="inlineStr">
        <is>
          <t>NORDANSTIG</t>
        </is>
      </c>
      <c r="G448" t="n">
        <v>0.6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20955-2023</t>
        </is>
      </c>
      <c r="B449" s="1" t="n">
        <v>45061</v>
      </c>
      <c r="C449" s="1" t="n">
        <v>45180</v>
      </c>
      <c r="D449" t="inlineStr">
        <is>
          <t>GÄVLEBORGS LÄN</t>
        </is>
      </c>
      <c r="E449" t="inlineStr">
        <is>
          <t>NORDANSTIG</t>
        </is>
      </c>
      <c r="G449" t="n">
        <v>2.9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21178-2023</t>
        </is>
      </c>
      <c r="B450" s="1" t="n">
        <v>45062</v>
      </c>
      <c r="C450" s="1" t="n">
        <v>45180</v>
      </c>
      <c r="D450" t="inlineStr">
        <is>
          <t>GÄVLEBORGS LÄN</t>
        </is>
      </c>
      <c r="E450" t="inlineStr">
        <is>
          <t>NORDANSTIG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21451-2023</t>
        </is>
      </c>
      <c r="B451" s="1" t="n">
        <v>45063</v>
      </c>
      <c r="C451" s="1" t="n">
        <v>45180</v>
      </c>
      <c r="D451" t="inlineStr">
        <is>
          <t>GÄVLEBORGS LÄN</t>
        </is>
      </c>
      <c r="E451" t="inlineStr">
        <is>
          <t>NORDANSTIG</t>
        </is>
      </c>
      <c r="G451" t="n">
        <v>3.6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21473-2023</t>
        </is>
      </c>
      <c r="B452" s="1" t="n">
        <v>45063</v>
      </c>
      <c r="C452" s="1" t="n">
        <v>45180</v>
      </c>
      <c r="D452" t="inlineStr">
        <is>
          <t>GÄVLEBORGS LÄN</t>
        </is>
      </c>
      <c r="E452" t="inlineStr">
        <is>
          <t>NORDANSTIG</t>
        </is>
      </c>
      <c r="F452" t="inlineStr">
        <is>
          <t>Holmen skog AB</t>
        </is>
      </c>
      <c r="G452" t="n">
        <v>5.7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21428-2023</t>
        </is>
      </c>
      <c r="B453" s="1" t="n">
        <v>45063</v>
      </c>
      <c r="C453" s="1" t="n">
        <v>45180</v>
      </c>
      <c r="D453" t="inlineStr">
        <is>
          <t>GÄVLEBORGS LÄN</t>
        </is>
      </c>
      <c r="E453" t="inlineStr">
        <is>
          <t>NORDANSTIG</t>
        </is>
      </c>
      <c r="F453" t="inlineStr">
        <is>
          <t>Holmen skog AB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21981-2023</t>
        </is>
      </c>
      <c r="B454" s="1" t="n">
        <v>45068</v>
      </c>
      <c r="C454" s="1" t="n">
        <v>45180</v>
      </c>
      <c r="D454" t="inlineStr">
        <is>
          <t>GÄVLEBORGS LÄN</t>
        </is>
      </c>
      <c r="E454" t="inlineStr">
        <is>
          <t>NORDANSTIG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22320-2023</t>
        </is>
      </c>
      <c r="B455" s="1" t="n">
        <v>45070</v>
      </c>
      <c r="C455" s="1" t="n">
        <v>45180</v>
      </c>
      <c r="D455" t="inlineStr">
        <is>
          <t>GÄVLEBORGS LÄN</t>
        </is>
      </c>
      <c r="E455" t="inlineStr">
        <is>
          <t>NORDANSTIG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22290-2023</t>
        </is>
      </c>
      <c r="B456" s="1" t="n">
        <v>45070</v>
      </c>
      <c r="C456" s="1" t="n">
        <v>45180</v>
      </c>
      <c r="D456" t="inlineStr">
        <is>
          <t>GÄVLEBORGS LÄN</t>
        </is>
      </c>
      <c r="E456" t="inlineStr">
        <is>
          <t>NORDANSTIG</t>
        </is>
      </c>
      <c r="G456" t="n">
        <v>12.7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22459-2023</t>
        </is>
      </c>
      <c r="B457" s="1" t="n">
        <v>45070</v>
      </c>
      <c r="C457" s="1" t="n">
        <v>45180</v>
      </c>
      <c r="D457" t="inlineStr">
        <is>
          <t>GÄVLEBORGS LÄN</t>
        </is>
      </c>
      <c r="E457" t="inlineStr">
        <is>
          <t>NORDANSTIG</t>
        </is>
      </c>
      <c r="G457" t="n">
        <v>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22863-2023</t>
        </is>
      </c>
      <c r="B458" s="1" t="n">
        <v>45072</v>
      </c>
      <c r="C458" s="1" t="n">
        <v>45180</v>
      </c>
      <c r="D458" t="inlineStr">
        <is>
          <t>GÄVLEBORGS LÄN</t>
        </is>
      </c>
      <c r="E458" t="inlineStr">
        <is>
          <t>NORDANSTIG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23244-2023</t>
        </is>
      </c>
      <c r="B459" s="1" t="n">
        <v>45075</v>
      </c>
      <c r="C459" s="1" t="n">
        <v>45180</v>
      </c>
      <c r="D459" t="inlineStr">
        <is>
          <t>GÄVLEBORGS LÄN</t>
        </is>
      </c>
      <c r="E459" t="inlineStr">
        <is>
          <t>NORDANSTIG</t>
        </is>
      </c>
      <c r="F459" t="inlineStr">
        <is>
          <t>Holmen skog AB</t>
        </is>
      </c>
      <c r="G459" t="n">
        <v>2.3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23417-2023</t>
        </is>
      </c>
      <c r="B460" s="1" t="n">
        <v>45076</v>
      </c>
      <c r="C460" s="1" t="n">
        <v>45180</v>
      </c>
      <c r="D460" t="inlineStr">
        <is>
          <t>GÄVLEBORGS LÄN</t>
        </is>
      </c>
      <c r="E460" t="inlineStr">
        <is>
          <t>NORDANSTIG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23980-2023</t>
        </is>
      </c>
      <c r="B461" s="1" t="n">
        <v>45078</v>
      </c>
      <c r="C461" s="1" t="n">
        <v>45180</v>
      </c>
      <c r="D461" t="inlineStr">
        <is>
          <t>GÄVLEBORGS LÄN</t>
        </is>
      </c>
      <c r="E461" t="inlineStr">
        <is>
          <t>NORDANSTIG</t>
        </is>
      </c>
      <c r="F461" t="inlineStr">
        <is>
          <t>Kyrkan</t>
        </is>
      </c>
      <c r="G461" t="n">
        <v>9.800000000000001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24208-2023</t>
        </is>
      </c>
      <c r="B462" s="1" t="n">
        <v>45079</v>
      </c>
      <c r="C462" s="1" t="n">
        <v>45180</v>
      </c>
      <c r="D462" t="inlineStr">
        <is>
          <t>GÄVLEBORGS LÄN</t>
        </is>
      </c>
      <c r="E462" t="inlineStr">
        <is>
          <t>NORDANSTIG</t>
        </is>
      </c>
      <c r="F462" t="inlineStr">
        <is>
          <t>Holmen skog AB</t>
        </is>
      </c>
      <c r="G462" t="n">
        <v>8.800000000000001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25084-2023</t>
        </is>
      </c>
      <c r="B463" s="1" t="n">
        <v>45086</v>
      </c>
      <c r="C463" s="1" t="n">
        <v>45180</v>
      </c>
      <c r="D463" t="inlineStr">
        <is>
          <t>GÄVLEBORGS LÄN</t>
        </is>
      </c>
      <c r="E463" t="inlineStr">
        <is>
          <t>NORDANSTIG</t>
        </is>
      </c>
      <c r="F463" t="inlineStr">
        <is>
          <t>Holmen skog AB</t>
        </is>
      </c>
      <c r="G463" t="n">
        <v>4.9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25665-2023</t>
        </is>
      </c>
      <c r="B464" s="1" t="n">
        <v>45089</v>
      </c>
      <c r="C464" s="1" t="n">
        <v>45180</v>
      </c>
      <c r="D464" t="inlineStr">
        <is>
          <t>GÄVLEBORGS LÄN</t>
        </is>
      </c>
      <c r="E464" t="inlineStr">
        <is>
          <t>NORDANSTIG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26325-2023</t>
        </is>
      </c>
      <c r="B465" s="1" t="n">
        <v>45091</v>
      </c>
      <c r="C465" s="1" t="n">
        <v>45180</v>
      </c>
      <c r="D465" t="inlineStr">
        <is>
          <t>GÄVLEBORGS LÄN</t>
        </is>
      </c>
      <c r="E465" t="inlineStr">
        <is>
          <t>NORDANSTIG</t>
        </is>
      </c>
      <c r="F465" t="inlineStr">
        <is>
          <t>Holmen skog AB</t>
        </is>
      </c>
      <c r="G465" t="n">
        <v>9.9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28319-2023</t>
        </is>
      </c>
      <c r="B466" s="1" t="n">
        <v>45099</v>
      </c>
      <c r="C466" s="1" t="n">
        <v>45180</v>
      </c>
      <c r="D466" t="inlineStr">
        <is>
          <t>GÄVLEBORGS LÄN</t>
        </is>
      </c>
      <c r="E466" t="inlineStr">
        <is>
          <t>NORDANSTIG</t>
        </is>
      </c>
      <c r="F466" t="inlineStr">
        <is>
          <t>Holmen skog AB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28697-2023</t>
        </is>
      </c>
      <c r="B467" s="1" t="n">
        <v>45103</v>
      </c>
      <c r="C467" s="1" t="n">
        <v>45180</v>
      </c>
      <c r="D467" t="inlineStr">
        <is>
          <t>GÄVLEBORGS LÄN</t>
        </is>
      </c>
      <c r="E467" t="inlineStr">
        <is>
          <t>NORDANSTIG</t>
        </is>
      </c>
      <c r="F467" t="inlineStr">
        <is>
          <t>Holmen skog AB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28657-2023</t>
        </is>
      </c>
      <c r="B468" s="1" t="n">
        <v>45103</v>
      </c>
      <c r="C468" s="1" t="n">
        <v>45180</v>
      </c>
      <c r="D468" t="inlineStr">
        <is>
          <t>GÄVLEBORGS LÄN</t>
        </is>
      </c>
      <c r="E468" t="inlineStr">
        <is>
          <t>NORDANSTIG</t>
        </is>
      </c>
      <c r="F468" t="inlineStr">
        <is>
          <t>Holmen skog AB</t>
        </is>
      </c>
      <c r="G468" t="n">
        <v>2.2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32313-2023</t>
        </is>
      </c>
      <c r="B469" s="1" t="n">
        <v>45120</v>
      </c>
      <c r="C469" s="1" t="n">
        <v>45180</v>
      </c>
      <c r="D469" t="inlineStr">
        <is>
          <t>GÄVLEBORGS LÄN</t>
        </is>
      </c>
      <c r="E469" t="inlineStr">
        <is>
          <t>NORDANSTIG</t>
        </is>
      </c>
      <c r="G469" t="n">
        <v>2.7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32315-2023</t>
        </is>
      </c>
      <c r="B470" s="1" t="n">
        <v>45120</v>
      </c>
      <c r="C470" s="1" t="n">
        <v>45180</v>
      </c>
      <c r="D470" t="inlineStr">
        <is>
          <t>GÄVLEBORGS LÄN</t>
        </is>
      </c>
      <c r="E470" t="inlineStr">
        <is>
          <t>NORDANSTIG</t>
        </is>
      </c>
      <c r="G470" t="n">
        <v>3.8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32925-2023</t>
        </is>
      </c>
      <c r="B471" s="1" t="n">
        <v>45125</v>
      </c>
      <c r="C471" s="1" t="n">
        <v>45180</v>
      </c>
      <c r="D471" t="inlineStr">
        <is>
          <t>GÄVLEBORGS LÄN</t>
        </is>
      </c>
      <c r="E471" t="inlineStr">
        <is>
          <t>NORDANSTIG</t>
        </is>
      </c>
      <c r="F471" t="inlineStr">
        <is>
          <t>Holmen skog AB</t>
        </is>
      </c>
      <c r="G471" t="n">
        <v>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32923-2023</t>
        </is>
      </c>
      <c r="B472" s="1" t="n">
        <v>45125</v>
      </c>
      <c r="C472" s="1" t="n">
        <v>45180</v>
      </c>
      <c r="D472" t="inlineStr">
        <is>
          <t>GÄVLEBORGS LÄN</t>
        </is>
      </c>
      <c r="E472" t="inlineStr">
        <is>
          <t>NORDANSTIG</t>
        </is>
      </c>
      <c r="F472" t="inlineStr">
        <is>
          <t>Holmen skog AB</t>
        </is>
      </c>
      <c r="G472" t="n">
        <v>5.9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33691-2023</t>
        </is>
      </c>
      <c r="B473" s="1" t="n">
        <v>45132</v>
      </c>
      <c r="C473" s="1" t="n">
        <v>45180</v>
      </c>
      <c r="D473" t="inlineStr">
        <is>
          <t>GÄVLEBORGS LÄN</t>
        </is>
      </c>
      <c r="E473" t="inlineStr">
        <is>
          <t>NORDANSTIG</t>
        </is>
      </c>
      <c r="F473" t="inlineStr">
        <is>
          <t>Holmen skog AB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34978-2023</t>
        </is>
      </c>
      <c r="B474" s="1" t="n">
        <v>45142</v>
      </c>
      <c r="C474" s="1" t="n">
        <v>45180</v>
      </c>
      <c r="D474" t="inlineStr">
        <is>
          <t>GÄVLEBORGS LÄN</t>
        </is>
      </c>
      <c r="E474" t="inlineStr">
        <is>
          <t>NORDANSTIG</t>
        </is>
      </c>
      <c r="F474" t="inlineStr">
        <is>
          <t>Holmen skog AB</t>
        </is>
      </c>
      <c r="G474" t="n">
        <v>6.3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34982-2023</t>
        </is>
      </c>
      <c r="B475" s="1" t="n">
        <v>45142</v>
      </c>
      <c r="C475" s="1" t="n">
        <v>45180</v>
      </c>
      <c r="D475" t="inlineStr">
        <is>
          <t>GÄVLEBORGS LÄN</t>
        </is>
      </c>
      <c r="E475" t="inlineStr">
        <is>
          <t>NORDANSTIG</t>
        </is>
      </c>
      <c r="F475" t="inlineStr">
        <is>
          <t>Holmen skog AB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34973-2023</t>
        </is>
      </c>
      <c r="B476" s="1" t="n">
        <v>45142</v>
      </c>
      <c r="C476" s="1" t="n">
        <v>45180</v>
      </c>
      <c r="D476" t="inlineStr">
        <is>
          <t>GÄVLEBORGS LÄN</t>
        </is>
      </c>
      <c r="E476" t="inlineStr">
        <is>
          <t>NORDANSTIG</t>
        </is>
      </c>
      <c r="F476" t="inlineStr">
        <is>
          <t>Holmen skog AB</t>
        </is>
      </c>
      <c r="G476" t="n">
        <v>3.7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35335-2023</t>
        </is>
      </c>
      <c r="B477" s="1" t="n">
        <v>45146</v>
      </c>
      <c r="C477" s="1" t="n">
        <v>45180</v>
      </c>
      <c r="D477" t="inlineStr">
        <is>
          <t>GÄVLEBORGS LÄN</t>
        </is>
      </c>
      <c r="E477" t="inlineStr">
        <is>
          <t>NORDANSTIG</t>
        </is>
      </c>
      <c r="G477" t="n">
        <v>13.3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39068-2023</t>
        </is>
      </c>
      <c r="B478" s="1" t="n">
        <v>45163</v>
      </c>
      <c r="C478" s="1" t="n">
        <v>45180</v>
      </c>
      <c r="D478" t="inlineStr">
        <is>
          <t>GÄVLEBORGS LÄN</t>
        </is>
      </c>
      <c r="E478" t="inlineStr">
        <is>
          <t>NORDANSTIG</t>
        </is>
      </c>
      <c r="F478" t="inlineStr">
        <is>
          <t>SCA</t>
        </is>
      </c>
      <c r="G478" t="n">
        <v>11.8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39067-2023</t>
        </is>
      </c>
      <c r="B479" s="1" t="n">
        <v>45163</v>
      </c>
      <c r="C479" s="1" t="n">
        <v>45180</v>
      </c>
      <c r="D479" t="inlineStr">
        <is>
          <t>GÄVLEBORGS LÄN</t>
        </is>
      </c>
      <c r="E479" t="inlineStr">
        <is>
          <t>NORDANSTIG</t>
        </is>
      </c>
      <c r="F479" t="inlineStr">
        <is>
          <t>SCA</t>
        </is>
      </c>
      <c r="G479" t="n">
        <v>8.800000000000001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39069-2023</t>
        </is>
      </c>
      <c r="B480" s="1" t="n">
        <v>45163</v>
      </c>
      <c r="C480" s="1" t="n">
        <v>45180</v>
      </c>
      <c r="D480" t="inlineStr">
        <is>
          <t>GÄVLEBORGS LÄN</t>
        </is>
      </c>
      <c r="E480" t="inlineStr">
        <is>
          <t>NORDANSTIG</t>
        </is>
      </c>
      <c r="F480" t="inlineStr">
        <is>
          <t>SCA</t>
        </is>
      </c>
      <c r="G480" t="n">
        <v>11.5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41729-2023</t>
        </is>
      </c>
      <c r="B481" s="1" t="n">
        <v>45176</v>
      </c>
      <c r="C481" s="1" t="n">
        <v>45180</v>
      </c>
      <c r="D481" t="inlineStr">
        <is>
          <t>GÄVLEBORGS LÄN</t>
        </is>
      </c>
      <c r="E481" t="inlineStr">
        <is>
          <t>NORDANSTIG</t>
        </is>
      </c>
      <c r="F481" t="inlineStr">
        <is>
          <t>Holmen skog AB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>
      <c r="A482" t="inlineStr">
        <is>
          <t>A 41721-2023</t>
        </is>
      </c>
      <c r="B482" s="1" t="n">
        <v>45176</v>
      </c>
      <c r="C482" s="1" t="n">
        <v>45180</v>
      </c>
      <c r="D482" t="inlineStr">
        <is>
          <t>GÄVLEBORGS LÄN</t>
        </is>
      </c>
      <c r="E482" t="inlineStr">
        <is>
          <t>NORDANSTIG</t>
        </is>
      </c>
      <c r="G482" t="n">
        <v>8.1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2023-09-11T05:26:29Z</dcterms:created>
  <dcterms:modified xmlns:dcterms="http://purl.org/dc/terms/" xmlns:xsi="http://www.w3.org/2001/XMLSchema-instance" xsi:type="dcterms:W3CDTF">2023-09-11T05:26:29Z</dcterms:modified>
</cp:coreProperties>
</file>