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45178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57525-2022.xlsx")</f>
        <v/>
      </c>
      <c r="T2">
        <f>HYPERLINK("https://klasma.github.io/Logging_NORRKOPING/kartor/A 57525-2022.png")</f>
        <v/>
      </c>
      <c r="V2">
        <f>HYPERLINK("https://klasma.github.io/Logging_NORRKOPING/klagomål/A 57525-2022.docx")</f>
        <v/>
      </c>
      <c r="W2">
        <f>HYPERLINK("https://klasma.github.io/Logging_NORRKOPING/klagomålsmail/A 57525-2022.docx")</f>
        <v/>
      </c>
      <c r="X2">
        <f>HYPERLINK("https://klasma.github.io/Logging_NORRKOPING/tillsyn/A 57525-2022.docx")</f>
        <v/>
      </c>
      <c r="Y2">
        <f>HYPERLINK("https://klasma.github.io/Logging_NORRKOPING/tillsynsmail/A 57525-2022.docx")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45178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5338-2023.xlsx")</f>
        <v/>
      </c>
      <c r="T3">
        <f>HYPERLINK("https://klasma.github.io/Logging_NORRKOPING/kartor/A 5338-2023.png")</f>
        <v/>
      </c>
      <c r="U3">
        <f>HYPERLINK("https://klasma.github.io/Logging_NORRKOPING/knärot/A 5338-2023.png")</f>
        <v/>
      </c>
      <c r="V3">
        <f>HYPERLINK("https://klasma.github.io/Logging_NORRKOPING/klagomål/A 5338-2023.docx")</f>
        <v/>
      </c>
      <c r="W3">
        <f>HYPERLINK("https://klasma.github.io/Logging_NORRKOPING/klagomålsmail/A 5338-2023.docx")</f>
        <v/>
      </c>
      <c r="X3">
        <f>HYPERLINK("https://klasma.github.io/Logging_NORRKOPING/tillsyn/A 5338-2023.docx")</f>
        <v/>
      </c>
      <c r="Y3">
        <f>HYPERLINK("https://klasma.github.io/Logging_NORRKOPING/tillsynsmail/A 5338-2023.docx")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45178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11516-2021.xlsx")</f>
        <v/>
      </c>
      <c r="T4">
        <f>HYPERLINK("https://klasma.github.io/Logging_NORRKOPING/kartor/A 11516-2021.png")</f>
        <v/>
      </c>
      <c r="U4">
        <f>HYPERLINK("https://klasma.github.io/Logging_NORRKOPING/knärot/A 11516-2021.png")</f>
        <v/>
      </c>
      <c r="V4">
        <f>HYPERLINK("https://klasma.github.io/Logging_NORRKOPING/klagomål/A 11516-2021.docx")</f>
        <v/>
      </c>
      <c r="W4">
        <f>HYPERLINK("https://klasma.github.io/Logging_NORRKOPING/klagomålsmail/A 11516-2021.docx")</f>
        <v/>
      </c>
      <c r="X4">
        <f>HYPERLINK("https://klasma.github.io/Logging_NORRKOPING/tillsyn/A 11516-2021.docx")</f>
        <v/>
      </c>
      <c r="Y4">
        <f>HYPERLINK("https://klasma.github.io/Logging_NORRKOPING/tillsynsmail/A 11516-2021.docx")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45178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17417-2021.xlsx")</f>
        <v/>
      </c>
      <c r="T5">
        <f>HYPERLINK("https://klasma.github.io/Logging_NORRKOPING/kartor/A 17417-2021.png")</f>
        <v/>
      </c>
      <c r="U5">
        <f>HYPERLINK("https://klasma.github.io/Logging_NORRKOPING/knärot/A 17417-2021.png")</f>
        <v/>
      </c>
      <c r="V5">
        <f>HYPERLINK("https://klasma.github.io/Logging_NORRKOPING/klagomål/A 17417-2021.docx")</f>
        <v/>
      </c>
      <c r="W5">
        <f>HYPERLINK("https://klasma.github.io/Logging_NORRKOPING/klagomålsmail/A 17417-2021.docx")</f>
        <v/>
      </c>
      <c r="X5">
        <f>HYPERLINK("https://klasma.github.io/Logging_NORRKOPING/tillsyn/A 17417-2021.docx")</f>
        <v/>
      </c>
      <c r="Y5">
        <f>HYPERLINK("https://klasma.github.io/Logging_NORRKOPING/tillsynsmail/A 17417-2021.docx")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45178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59029-2019.xlsx")</f>
        <v/>
      </c>
      <c r="T6">
        <f>HYPERLINK("https://klasma.github.io/Logging_NORRKOPING/kartor/A 59029-2019.png")</f>
        <v/>
      </c>
      <c r="U6">
        <f>HYPERLINK("https://klasma.github.io/Logging_NORRKOPING/knärot/A 59029-2019.png")</f>
        <v/>
      </c>
      <c r="V6">
        <f>HYPERLINK("https://klasma.github.io/Logging_NORRKOPING/klagomål/A 59029-2019.docx")</f>
        <v/>
      </c>
      <c r="W6">
        <f>HYPERLINK("https://klasma.github.io/Logging_NORRKOPING/klagomålsmail/A 59029-2019.docx")</f>
        <v/>
      </c>
      <c r="X6">
        <f>HYPERLINK("https://klasma.github.io/Logging_NORRKOPING/tillsyn/A 59029-2019.docx")</f>
        <v/>
      </c>
      <c r="Y6">
        <f>HYPERLINK("https://klasma.github.io/Logging_NORRKOPING/tillsynsmail/A 59029-2019.docx")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45178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14506-2023.xlsx")</f>
        <v/>
      </c>
      <c r="T7">
        <f>HYPERLINK("https://klasma.github.io/Logging_NORRKOPING/kartor/A 14506-2023.png")</f>
        <v/>
      </c>
      <c r="U7">
        <f>HYPERLINK("https://klasma.github.io/Logging_NORRKOPING/knärot/A 14506-2023.png")</f>
        <v/>
      </c>
      <c r="V7">
        <f>HYPERLINK("https://klasma.github.io/Logging_NORRKOPING/klagomål/A 14506-2023.docx")</f>
        <v/>
      </c>
      <c r="W7">
        <f>HYPERLINK("https://klasma.github.io/Logging_NORRKOPING/klagomålsmail/A 14506-2023.docx")</f>
        <v/>
      </c>
      <c r="X7">
        <f>HYPERLINK("https://klasma.github.io/Logging_NORRKOPING/tillsyn/A 14506-2023.docx")</f>
        <v/>
      </c>
      <c r="Y7">
        <f>HYPERLINK("https://klasma.github.io/Logging_NORRKOPING/tillsynsmail/A 14506-2023.docx")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45178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34351-2023.xlsx")</f>
        <v/>
      </c>
      <c r="T8">
        <f>HYPERLINK("https://klasma.github.io/Logging_NORRKOPING/kartor/A 34351-2023.png")</f>
        <v/>
      </c>
      <c r="V8">
        <f>HYPERLINK("https://klasma.github.io/Logging_NORRKOPING/klagomål/A 34351-2023.docx")</f>
        <v/>
      </c>
      <c r="W8">
        <f>HYPERLINK("https://klasma.github.io/Logging_NORRKOPING/klagomålsmail/A 34351-2023.docx")</f>
        <v/>
      </c>
      <c r="X8">
        <f>HYPERLINK("https://klasma.github.io/Logging_NORRKOPING/tillsyn/A 34351-2023.docx")</f>
        <v/>
      </c>
      <c r="Y8">
        <f>HYPERLINK("https://klasma.github.io/Logging_NORRKOPING/tillsynsmail/A 34351-2023.docx")</f>
        <v/>
      </c>
    </row>
    <row r="9" ht="15" customHeight="1">
      <c r="A9" t="inlineStr">
        <is>
          <t>A 42447-2020</t>
        </is>
      </c>
      <c r="B9" s="1" t="n">
        <v>44076</v>
      </c>
      <c r="C9" s="1" t="n">
        <v>45178</v>
      </c>
      <c r="D9" t="inlineStr">
        <is>
          <t>ÖSTERGÖTLANDS LÄN</t>
        </is>
      </c>
      <c r="E9" t="inlineStr">
        <is>
          <t>NORRKÖPING</t>
        </is>
      </c>
      <c r="G9" t="n">
        <v>5.2</v>
      </c>
      <c r="H9" t="n">
        <v>1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Piploka
Barkticka
Bronshjon
Fällmossa
Vedticka</t>
        </is>
      </c>
      <c r="S9">
        <f>HYPERLINK("https://klasma.github.io/Logging_NORRKOPING/artfynd/A 42447-2020.xlsx")</f>
        <v/>
      </c>
      <c r="T9">
        <f>HYPERLINK("https://klasma.github.io/Logging_NORRKOPING/kartor/A 42447-2020.png")</f>
        <v/>
      </c>
      <c r="V9">
        <f>HYPERLINK("https://klasma.github.io/Logging_NORRKOPING/klagomål/A 42447-2020.docx")</f>
        <v/>
      </c>
      <c r="W9">
        <f>HYPERLINK("https://klasma.github.io/Logging_NORRKOPING/klagomålsmail/A 42447-2020.docx")</f>
        <v/>
      </c>
      <c r="X9">
        <f>HYPERLINK("https://klasma.github.io/Logging_NORRKOPING/tillsyn/A 42447-2020.docx")</f>
        <v/>
      </c>
      <c r="Y9">
        <f>HYPERLINK("https://klasma.github.io/Logging_NORRKOPING/tillsynsmail/A 42447-2020.docx")</f>
        <v/>
      </c>
    </row>
    <row r="10" ht="15" customHeight="1">
      <c r="A10" t="inlineStr">
        <is>
          <t>A 74267-2021</t>
        </is>
      </c>
      <c r="B10" s="1" t="n">
        <v>44558</v>
      </c>
      <c r="C10" s="1" t="n">
        <v>45178</v>
      </c>
      <c r="D10" t="inlineStr">
        <is>
          <t>ÖSTERGÖTLANDS LÄN</t>
        </is>
      </c>
      <c r="E10" t="inlineStr">
        <is>
          <t>NORRKÖPING</t>
        </is>
      </c>
      <c r="G10" t="n">
        <v>3.1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Ullticka
Blodticka
Bronshjon
Mindre märgborre
Blåsippa</t>
        </is>
      </c>
      <c r="S10">
        <f>HYPERLINK("https://klasma.github.io/Logging_NORRKOPING/artfynd/A 74267-2021.xlsx")</f>
        <v/>
      </c>
      <c r="T10">
        <f>HYPERLINK("https://klasma.github.io/Logging_NORRKOPING/kartor/A 74267-2021.png")</f>
        <v/>
      </c>
      <c r="V10">
        <f>HYPERLINK("https://klasma.github.io/Logging_NORRKOPING/klagomål/A 74267-2021.docx")</f>
        <v/>
      </c>
      <c r="W10">
        <f>HYPERLINK("https://klasma.github.io/Logging_NORRKOPING/klagomålsmail/A 74267-2021.docx")</f>
        <v/>
      </c>
      <c r="X10">
        <f>HYPERLINK("https://klasma.github.io/Logging_NORRKOPING/tillsyn/A 74267-2021.docx")</f>
        <v/>
      </c>
      <c r="Y10">
        <f>HYPERLINK("https://klasma.github.io/Logging_NORRKOPING/tillsynsmail/A 74267-2021.docx")</f>
        <v/>
      </c>
    </row>
    <row r="11" ht="15" customHeight="1">
      <c r="A11" t="inlineStr">
        <is>
          <t>A 14507-2023</t>
        </is>
      </c>
      <c r="B11" s="1" t="n">
        <v>45012</v>
      </c>
      <c r="C11" s="1" t="n">
        <v>45178</v>
      </c>
      <c r="D11" t="inlineStr">
        <is>
          <t>ÖSTERGÖTLANDS LÄN</t>
        </is>
      </c>
      <c r="E11" t="inlineStr">
        <is>
          <t>NORRKÖPING</t>
        </is>
      </c>
      <c r="G11" t="n">
        <v>2.7</v>
      </c>
      <c r="H11" t="n">
        <v>1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Ullticka
Blåmossa
Bronshjon
Grönpyrola</t>
        </is>
      </c>
      <c r="S11">
        <f>HYPERLINK("https://klasma.github.io/Logging_NORRKOPING/artfynd/A 14507-2023.xlsx")</f>
        <v/>
      </c>
      <c r="T11">
        <f>HYPERLINK("https://klasma.github.io/Logging_NORRKOPING/kartor/A 14507-2023.png")</f>
        <v/>
      </c>
      <c r="U11">
        <f>HYPERLINK("https://klasma.github.io/Logging_NORRKOPING/knärot/A 14507-2023.png")</f>
        <v/>
      </c>
      <c r="V11">
        <f>HYPERLINK("https://klasma.github.io/Logging_NORRKOPING/klagomål/A 14507-2023.docx")</f>
        <v/>
      </c>
      <c r="W11">
        <f>HYPERLINK("https://klasma.github.io/Logging_NORRKOPING/klagomålsmail/A 14507-2023.docx")</f>
        <v/>
      </c>
      <c r="X11">
        <f>HYPERLINK("https://klasma.github.io/Logging_NORRKOPING/tillsyn/A 14507-2023.docx")</f>
        <v/>
      </c>
      <c r="Y11">
        <f>HYPERLINK("https://klasma.github.io/Logging_NORRKOPING/tillsynsmail/A 14507-2023.docx")</f>
        <v/>
      </c>
    </row>
    <row r="12" ht="15" customHeight="1">
      <c r="A12" t="inlineStr">
        <is>
          <t>A 21081-2020</t>
        </is>
      </c>
      <c r="B12" s="1" t="n">
        <v>43949</v>
      </c>
      <c r="C12" s="1" t="n">
        <v>45178</v>
      </c>
      <c r="D12" t="inlineStr">
        <is>
          <t>ÖSTERGÖTLANDS LÄN</t>
        </is>
      </c>
      <c r="E12" t="inlineStr">
        <is>
          <t>NORRKÖPING</t>
        </is>
      </c>
      <c r="G12" t="n">
        <v>8.4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Ullticka
Vedskivlav
Mindre märgborre
Vedticka</t>
        </is>
      </c>
      <c r="S12">
        <f>HYPERLINK("https://klasma.github.io/Logging_NORRKOPING/artfynd/A 21081-2020.xlsx")</f>
        <v/>
      </c>
      <c r="T12">
        <f>HYPERLINK("https://klasma.github.io/Logging_NORRKOPING/kartor/A 21081-2020.png")</f>
        <v/>
      </c>
      <c r="V12">
        <f>HYPERLINK("https://klasma.github.io/Logging_NORRKOPING/klagomål/A 21081-2020.docx")</f>
        <v/>
      </c>
      <c r="W12">
        <f>HYPERLINK("https://klasma.github.io/Logging_NORRKOPING/klagomålsmail/A 21081-2020.docx")</f>
        <v/>
      </c>
      <c r="X12">
        <f>HYPERLINK("https://klasma.github.io/Logging_NORRKOPING/tillsyn/A 21081-2020.docx")</f>
        <v/>
      </c>
      <c r="Y12">
        <f>HYPERLINK("https://klasma.github.io/Logging_NORRKOPING/tillsynsmail/A 21081-2020.docx")</f>
        <v/>
      </c>
    </row>
    <row r="13" ht="15" customHeight="1">
      <c r="A13" t="inlineStr">
        <is>
          <t>A 40049-2020</t>
        </is>
      </c>
      <c r="B13" s="1" t="n">
        <v>44067</v>
      </c>
      <c r="C13" s="1" t="n">
        <v>45178</v>
      </c>
      <c r="D13" t="inlineStr">
        <is>
          <t>ÖSTERGÖTLANDS LÄN</t>
        </is>
      </c>
      <c r="E13" t="inlineStr">
        <is>
          <t>NORRKÖPING</t>
        </is>
      </c>
      <c r="G13" t="n">
        <v>10.5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Blåmossa
Grovticka</t>
        </is>
      </c>
      <c r="S13">
        <f>HYPERLINK("https://klasma.github.io/Logging_NORRKOPING/artfynd/A 40049-2020.xlsx")</f>
        <v/>
      </c>
      <c r="T13">
        <f>HYPERLINK("https://klasma.github.io/Logging_NORRKOPING/kartor/A 40049-2020.png")</f>
        <v/>
      </c>
      <c r="V13">
        <f>HYPERLINK("https://klasma.github.io/Logging_NORRKOPING/klagomål/A 40049-2020.docx")</f>
        <v/>
      </c>
      <c r="W13">
        <f>HYPERLINK("https://klasma.github.io/Logging_NORRKOPING/klagomålsmail/A 40049-2020.docx")</f>
        <v/>
      </c>
      <c r="X13">
        <f>HYPERLINK("https://klasma.github.io/Logging_NORRKOPING/tillsyn/A 40049-2020.docx")</f>
        <v/>
      </c>
      <c r="Y13">
        <f>HYPERLINK("https://klasma.github.io/Logging_NORRKOPING/tillsynsmail/A 40049-2020.docx")</f>
        <v/>
      </c>
    </row>
    <row r="14" ht="15" customHeight="1">
      <c r="A14" t="inlineStr">
        <is>
          <t>A 2165-2022</t>
        </is>
      </c>
      <c r="B14" s="1" t="n">
        <v>44578</v>
      </c>
      <c r="C14" s="1" t="n">
        <v>45178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BillerudKorsnäs AB</t>
        </is>
      </c>
      <c r="G14" t="n">
        <v>2.1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Röd skogslilja
Granbarkgnagare
Stubbspretmossa
Blåsippa</t>
        </is>
      </c>
      <c r="S14">
        <f>HYPERLINK("https://klasma.github.io/Logging_NORRKOPING/artfynd/A 2165-2022.xlsx")</f>
        <v/>
      </c>
      <c r="T14">
        <f>HYPERLINK("https://klasma.github.io/Logging_NORRKOPING/kartor/A 2165-2022.png")</f>
        <v/>
      </c>
      <c r="V14">
        <f>HYPERLINK("https://klasma.github.io/Logging_NORRKOPING/klagomål/A 2165-2022.docx")</f>
        <v/>
      </c>
      <c r="W14">
        <f>HYPERLINK("https://klasma.github.io/Logging_NORRKOPING/klagomålsmail/A 2165-2022.docx")</f>
        <v/>
      </c>
      <c r="X14">
        <f>HYPERLINK("https://klasma.github.io/Logging_NORRKOPING/tillsyn/A 2165-2022.docx")</f>
        <v/>
      </c>
      <c r="Y14">
        <f>HYPERLINK("https://klasma.github.io/Logging_NORRKOPING/tillsynsmail/A 2165-2022.docx")</f>
        <v/>
      </c>
    </row>
    <row r="15" ht="15" customHeight="1">
      <c r="A15" t="inlineStr">
        <is>
          <t>A 34644-2023</t>
        </is>
      </c>
      <c r="B15" s="1" t="n">
        <v>45139</v>
      </c>
      <c r="C15" s="1" t="n">
        <v>45178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Allmännings- och besparingsskogar</t>
        </is>
      </c>
      <c r="G15" t="n">
        <v>8.300000000000001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Vedskivlav
Blåmossa
Mindre märgborre
Västlig hakmossa</t>
        </is>
      </c>
      <c r="S15">
        <f>HYPERLINK("https://klasma.github.io/Logging_NORRKOPING/artfynd/A 34644-2023.xlsx")</f>
        <v/>
      </c>
      <c r="T15">
        <f>HYPERLINK("https://klasma.github.io/Logging_NORRKOPING/kartor/A 34644-2023.png")</f>
        <v/>
      </c>
      <c r="V15">
        <f>HYPERLINK("https://klasma.github.io/Logging_NORRKOPING/klagomål/A 34644-2023.docx")</f>
        <v/>
      </c>
      <c r="W15">
        <f>HYPERLINK("https://klasma.github.io/Logging_NORRKOPING/klagomålsmail/A 34644-2023.docx")</f>
        <v/>
      </c>
      <c r="X15">
        <f>HYPERLINK("https://klasma.github.io/Logging_NORRKOPING/tillsyn/A 34644-2023.docx")</f>
        <v/>
      </c>
      <c r="Y15">
        <f>HYPERLINK("https://klasma.github.io/Logging_NORRKOPING/tillsynsmail/A 34644-2023.docx")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45178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69584-2018.xlsx")</f>
        <v/>
      </c>
      <c r="T16">
        <f>HYPERLINK("https://klasma.github.io/Logging_NORRKOPING/kartor/A 69584-2018.png")</f>
        <v/>
      </c>
      <c r="U16">
        <f>HYPERLINK("https://klasma.github.io/Logging_NORRKOPING/knärot/A 69584-2018.png")</f>
        <v/>
      </c>
      <c r="V16">
        <f>HYPERLINK("https://klasma.github.io/Logging_NORRKOPING/klagomål/A 69584-2018.docx")</f>
        <v/>
      </c>
      <c r="W16">
        <f>HYPERLINK("https://klasma.github.io/Logging_NORRKOPING/klagomålsmail/A 69584-2018.docx")</f>
        <v/>
      </c>
      <c r="X16">
        <f>HYPERLINK("https://klasma.github.io/Logging_NORRKOPING/tillsyn/A 69584-2018.docx")</f>
        <v/>
      </c>
      <c r="Y16">
        <f>HYPERLINK("https://klasma.github.io/Logging_NORRKOPING/tillsynsmail/A 69584-2018.docx")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45178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34176-2019.xlsx")</f>
        <v/>
      </c>
      <c r="T17">
        <f>HYPERLINK("https://klasma.github.io/Logging_NORRKOPING/kartor/A 34176-2019.png")</f>
        <v/>
      </c>
      <c r="V17">
        <f>HYPERLINK("https://klasma.github.io/Logging_NORRKOPING/klagomål/A 34176-2019.docx")</f>
        <v/>
      </c>
      <c r="W17">
        <f>HYPERLINK("https://klasma.github.io/Logging_NORRKOPING/klagomålsmail/A 34176-2019.docx")</f>
        <v/>
      </c>
      <c r="X17">
        <f>HYPERLINK("https://klasma.github.io/Logging_NORRKOPING/tillsyn/A 34176-2019.docx")</f>
        <v/>
      </c>
      <c r="Y17">
        <f>HYPERLINK("https://klasma.github.io/Logging_NORRKOPING/tillsynsmail/A 34176-2019.docx")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45178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12419-2021.xlsx")</f>
        <v/>
      </c>
      <c r="T18">
        <f>HYPERLINK("https://klasma.github.io/Logging_NORRKOPING/kartor/A 12419-2021.png")</f>
        <v/>
      </c>
      <c r="V18">
        <f>HYPERLINK("https://klasma.github.io/Logging_NORRKOPING/klagomål/A 12419-2021.docx")</f>
        <v/>
      </c>
      <c r="W18">
        <f>HYPERLINK("https://klasma.github.io/Logging_NORRKOPING/klagomålsmail/A 12419-2021.docx")</f>
        <v/>
      </c>
      <c r="X18">
        <f>HYPERLINK("https://klasma.github.io/Logging_NORRKOPING/tillsyn/A 12419-2021.docx")</f>
        <v/>
      </c>
      <c r="Y18">
        <f>HYPERLINK("https://klasma.github.io/Logging_NORRKOPING/tillsynsmail/A 12419-2021.docx")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45178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861-2023.xlsx")</f>
        <v/>
      </c>
      <c r="T19">
        <f>HYPERLINK("https://klasma.github.io/Logging_NORRKOPING/kartor/A 861-2023.png")</f>
        <v/>
      </c>
      <c r="V19">
        <f>HYPERLINK("https://klasma.github.io/Logging_NORRKOPING/klagomål/A 861-2023.docx")</f>
        <v/>
      </c>
      <c r="W19">
        <f>HYPERLINK("https://klasma.github.io/Logging_NORRKOPING/klagomålsmail/A 861-2023.docx")</f>
        <v/>
      </c>
      <c r="X19">
        <f>HYPERLINK("https://klasma.github.io/Logging_NORRKOPING/tillsyn/A 861-2023.docx")</f>
        <v/>
      </c>
      <c r="Y19">
        <f>HYPERLINK("https://klasma.github.io/Logging_NORRKOPING/tillsynsmail/A 861-2023.docx")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45178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8468-2023.xlsx")</f>
        <v/>
      </c>
      <c r="T20">
        <f>HYPERLINK("https://klasma.github.io/Logging_NORRKOPING/kartor/A 8468-2023.png")</f>
        <v/>
      </c>
      <c r="V20">
        <f>HYPERLINK("https://klasma.github.io/Logging_NORRKOPING/klagomål/A 8468-2023.docx")</f>
        <v/>
      </c>
      <c r="W20">
        <f>HYPERLINK("https://klasma.github.io/Logging_NORRKOPING/klagomålsmail/A 8468-2023.docx")</f>
        <v/>
      </c>
      <c r="X20">
        <f>HYPERLINK("https://klasma.github.io/Logging_NORRKOPING/tillsyn/A 8468-2023.docx")</f>
        <v/>
      </c>
      <c r="Y20">
        <f>HYPERLINK("https://klasma.github.io/Logging_NORRKOPING/tillsynsmail/A 8468-2023.docx")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45178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26385-2023.xlsx")</f>
        <v/>
      </c>
      <c r="T21">
        <f>HYPERLINK("https://klasma.github.io/Logging_NORRKOPING/kartor/A 26385-2023.png")</f>
        <v/>
      </c>
      <c r="V21">
        <f>HYPERLINK("https://klasma.github.io/Logging_NORRKOPING/klagomål/A 26385-2023.docx")</f>
        <v/>
      </c>
      <c r="W21">
        <f>HYPERLINK("https://klasma.github.io/Logging_NORRKOPING/klagomålsmail/A 26385-2023.docx")</f>
        <v/>
      </c>
      <c r="X21">
        <f>HYPERLINK("https://klasma.github.io/Logging_NORRKOPING/tillsyn/A 26385-2023.docx")</f>
        <v/>
      </c>
      <c r="Y21">
        <f>HYPERLINK("https://klasma.github.io/Logging_NORRKOPING/tillsynsmail/A 26385-2023.docx")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45178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31652-2023.xlsx")</f>
        <v/>
      </c>
      <c r="T22">
        <f>HYPERLINK("https://klasma.github.io/Logging_NORRKOPING/kartor/A 31652-2023.png")</f>
        <v/>
      </c>
      <c r="V22">
        <f>HYPERLINK("https://klasma.github.io/Logging_NORRKOPING/klagomål/A 31652-2023.docx")</f>
        <v/>
      </c>
      <c r="W22">
        <f>HYPERLINK("https://klasma.github.io/Logging_NORRKOPING/klagomålsmail/A 31652-2023.docx")</f>
        <v/>
      </c>
      <c r="X22">
        <f>HYPERLINK("https://klasma.github.io/Logging_NORRKOPING/tillsyn/A 31652-2023.docx")</f>
        <v/>
      </c>
      <c r="Y22">
        <f>HYPERLINK("https://klasma.github.io/Logging_NORRKOPING/tillsynsmail/A 31652-2023.docx")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45178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40291-2020.xlsx")</f>
        <v/>
      </c>
      <c r="T23">
        <f>HYPERLINK("https://klasma.github.io/Logging_NORRKOPING/kartor/A 40291-2020.png")</f>
        <v/>
      </c>
      <c r="V23">
        <f>HYPERLINK("https://klasma.github.io/Logging_NORRKOPING/klagomål/A 40291-2020.docx")</f>
        <v/>
      </c>
      <c r="W23">
        <f>HYPERLINK("https://klasma.github.io/Logging_NORRKOPING/klagomålsmail/A 40291-2020.docx")</f>
        <v/>
      </c>
      <c r="X23">
        <f>HYPERLINK("https://klasma.github.io/Logging_NORRKOPING/tillsyn/A 40291-2020.docx")</f>
        <v/>
      </c>
      <c r="Y23">
        <f>HYPERLINK("https://klasma.github.io/Logging_NORRKOPING/tillsynsmail/A 40291-2020.docx")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45178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49366-2021.xlsx")</f>
        <v/>
      </c>
      <c r="T24">
        <f>HYPERLINK("https://klasma.github.io/Logging_NORRKOPING/kartor/A 49366-2021.png")</f>
        <v/>
      </c>
      <c r="U24">
        <f>HYPERLINK("https://klasma.github.io/Logging_NORRKOPING/knärot/A 49366-2021.png")</f>
        <v/>
      </c>
      <c r="V24">
        <f>HYPERLINK("https://klasma.github.io/Logging_NORRKOPING/klagomål/A 49366-2021.docx")</f>
        <v/>
      </c>
      <c r="W24">
        <f>HYPERLINK("https://klasma.github.io/Logging_NORRKOPING/klagomålsmail/A 49366-2021.docx")</f>
        <v/>
      </c>
      <c r="X24">
        <f>HYPERLINK("https://klasma.github.io/Logging_NORRKOPING/tillsyn/A 49366-2021.docx")</f>
        <v/>
      </c>
      <c r="Y24">
        <f>HYPERLINK("https://klasma.github.io/Logging_NORRKOPING/tillsynsmail/A 49366-2021.docx")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45178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33659-2022.xlsx")</f>
        <v/>
      </c>
      <c r="T25">
        <f>HYPERLINK("https://klasma.github.io/Logging_NORRKOPING/kartor/A 33659-2022.png")</f>
        <v/>
      </c>
      <c r="V25">
        <f>HYPERLINK("https://klasma.github.io/Logging_NORRKOPING/klagomål/A 33659-2022.docx")</f>
        <v/>
      </c>
      <c r="W25">
        <f>HYPERLINK("https://klasma.github.io/Logging_NORRKOPING/klagomålsmail/A 33659-2022.docx")</f>
        <v/>
      </c>
      <c r="X25">
        <f>HYPERLINK("https://klasma.github.io/Logging_NORRKOPING/tillsyn/A 33659-2022.docx")</f>
        <v/>
      </c>
      <c r="Y25">
        <f>HYPERLINK("https://klasma.github.io/Logging_NORRKOPING/tillsynsmail/A 33659-2022.docx")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45178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1083-2023.xlsx")</f>
        <v/>
      </c>
      <c r="T26">
        <f>HYPERLINK("https://klasma.github.io/Logging_NORRKOPING/kartor/A 1083-2023.png")</f>
        <v/>
      </c>
      <c r="U26">
        <f>HYPERLINK("https://klasma.github.io/Logging_NORRKOPING/knärot/A 1083-2023.png")</f>
        <v/>
      </c>
      <c r="V26">
        <f>HYPERLINK("https://klasma.github.io/Logging_NORRKOPING/klagomål/A 1083-2023.docx")</f>
        <v/>
      </c>
      <c r="W26">
        <f>HYPERLINK("https://klasma.github.io/Logging_NORRKOPING/klagomålsmail/A 1083-2023.docx")</f>
        <v/>
      </c>
      <c r="X26">
        <f>HYPERLINK("https://klasma.github.io/Logging_NORRKOPING/tillsyn/A 1083-2023.docx")</f>
        <v/>
      </c>
      <c r="Y26">
        <f>HYPERLINK("https://klasma.github.io/Logging_NORRKOPING/tillsynsmail/A 1083-2023.docx")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45178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7211-2023.xlsx")</f>
        <v/>
      </c>
      <c r="T27">
        <f>HYPERLINK("https://klasma.github.io/Logging_NORRKOPING/kartor/A 7211-2023.png")</f>
        <v/>
      </c>
      <c r="V27">
        <f>HYPERLINK("https://klasma.github.io/Logging_NORRKOPING/klagomål/A 7211-2023.docx")</f>
        <v/>
      </c>
      <c r="W27">
        <f>HYPERLINK("https://klasma.github.io/Logging_NORRKOPING/klagomålsmail/A 7211-2023.docx")</f>
        <v/>
      </c>
      <c r="X27">
        <f>HYPERLINK("https://klasma.github.io/Logging_NORRKOPING/tillsyn/A 7211-2023.docx")</f>
        <v/>
      </c>
      <c r="Y27">
        <f>HYPERLINK("https://klasma.github.io/Logging_NORRKOPING/tillsynsmail/A 7211-2023.docx")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45178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18491-2023.xlsx")</f>
        <v/>
      </c>
      <c r="T28">
        <f>HYPERLINK("https://klasma.github.io/Logging_NORRKOPING/kartor/A 18491-2023.png")</f>
        <v/>
      </c>
      <c r="V28">
        <f>HYPERLINK("https://klasma.github.io/Logging_NORRKOPING/klagomål/A 18491-2023.docx")</f>
        <v/>
      </c>
      <c r="W28">
        <f>HYPERLINK("https://klasma.github.io/Logging_NORRKOPING/klagomålsmail/A 18491-2023.docx")</f>
        <v/>
      </c>
      <c r="X28">
        <f>HYPERLINK("https://klasma.github.io/Logging_NORRKOPING/tillsyn/A 18491-2023.docx")</f>
        <v/>
      </c>
      <c r="Y28">
        <f>HYPERLINK("https://klasma.github.io/Logging_NORRKOPING/tillsynsmail/A 18491-2023.docx")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45178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38988-2023.xlsx")</f>
        <v/>
      </c>
      <c r="T29">
        <f>HYPERLINK("https://klasma.github.io/Logging_NORRKOPING/kartor/A 38988-2023.png")</f>
        <v/>
      </c>
      <c r="V29">
        <f>HYPERLINK("https://klasma.github.io/Logging_NORRKOPING/klagomål/A 38988-2023.docx")</f>
        <v/>
      </c>
      <c r="W29">
        <f>HYPERLINK("https://klasma.github.io/Logging_NORRKOPING/klagomålsmail/A 38988-2023.docx")</f>
        <v/>
      </c>
      <c r="X29">
        <f>HYPERLINK("https://klasma.github.io/Logging_NORRKOPING/tillsyn/A 38988-2023.docx")</f>
        <v/>
      </c>
      <c r="Y29">
        <f>HYPERLINK("https://klasma.github.io/Logging_NORRKOPING/tillsynsmail/A 38988-2023.docx")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45178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59745-2018.xlsx")</f>
        <v/>
      </c>
      <c r="T30">
        <f>HYPERLINK("https://klasma.github.io/Logging_NORRKOPING/kartor/A 59745-2018.png")</f>
        <v/>
      </c>
      <c r="V30">
        <f>HYPERLINK("https://klasma.github.io/Logging_NORRKOPING/klagomål/A 59745-2018.docx")</f>
        <v/>
      </c>
      <c r="W30">
        <f>HYPERLINK("https://klasma.github.io/Logging_NORRKOPING/klagomålsmail/A 59745-2018.docx")</f>
        <v/>
      </c>
      <c r="X30">
        <f>HYPERLINK("https://klasma.github.io/Logging_NORRKOPING/tillsyn/A 59745-2018.docx")</f>
        <v/>
      </c>
      <c r="Y30">
        <f>HYPERLINK("https://klasma.github.io/Logging_NORRKOPING/tillsynsmail/A 59745-2018.docx")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45178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16378-2019.xlsx")</f>
        <v/>
      </c>
      <c r="T31">
        <f>HYPERLINK("https://klasma.github.io/Logging_NORRKOPING/kartor/A 16378-2019.png")</f>
        <v/>
      </c>
      <c r="V31">
        <f>HYPERLINK("https://klasma.github.io/Logging_NORRKOPING/klagomål/A 16378-2019.docx")</f>
        <v/>
      </c>
      <c r="W31">
        <f>HYPERLINK("https://klasma.github.io/Logging_NORRKOPING/klagomålsmail/A 16378-2019.docx")</f>
        <v/>
      </c>
      <c r="X31">
        <f>HYPERLINK("https://klasma.github.io/Logging_NORRKOPING/tillsyn/A 16378-2019.docx")</f>
        <v/>
      </c>
      <c r="Y31">
        <f>HYPERLINK("https://klasma.github.io/Logging_NORRKOPING/tillsynsmail/A 16378-2019.docx")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45178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24668-2019.xlsx")</f>
        <v/>
      </c>
      <c r="T32">
        <f>HYPERLINK("https://klasma.github.io/Logging_NORRKOPING/kartor/A 24668-2019.png")</f>
        <v/>
      </c>
      <c r="V32">
        <f>HYPERLINK("https://klasma.github.io/Logging_NORRKOPING/klagomål/A 24668-2019.docx")</f>
        <v/>
      </c>
      <c r="W32">
        <f>HYPERLINK("https://klasma.github.io/Logging_NORRKOPING/klagomålsmail/A 24668-2019.docx")</f>
        <v/>
      </c>
      <c r="X32">
        <f>HYPERLINK("https://klasma.github.io/Logging_NORRKOPING/tillsyn/A 24668-2019.docx")</f>
        <v/>
      </c>
      <c r="Y32">
        <f>HYPERLINK("https://klasma.github.io/Logging_NORRKOPING/tillsynsmail/A 24668-2019.docx")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45178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24841-2019.xlsx")</f>
        <v/>
      </c>
      <c r="T33">
        <f>HYPERLINK("https://klasma.github.io/Logging_NORRKOPING/kartor/A 24841-2019.png")</f>
        <v/>
      </c>
      <c r="V33">
        <f>HYPERLINK("https://klasma.github.io/Logging_NORRKOPING/klagomål/A 24841-2019.docx")</f>
        <v/>
      </c>
      <c r="W33">
        <f>HYPERLINK("https://klasma.github.io/Logging_NORRKOPING/klagomålsmail/A 24841-2019.docx")</f>
        <v/>
      </c>
      <c r="X33">
        <f>HYPERLINK("https://klasma.github.io/Logging_NORRKOPING/tillsyn/A 24841-2019.docx")</f>
        <v/>
      </c>
      <c r="Y33">
        <f>HYPERLINK("https://klasma.github.io/Logging_NORRKOPING/tillsynsmail/A 24841-2019.docx")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45178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30987-2019.xlsx")</f>
        <v/>
      </c>
      <c r="T34">
        <f>HYPERLINK("https://klasma.github.io/Logging_NORRKOPING/kartor/A 30987-2019.png")</f>
        <v/>
      </c>
      <c r="V34">
        <f>HYPERLINK("https://klasma.github.io/Logging_NORRKOPING/klagomål/A 30987-2019.docx")</f>
        <v/>
      </c>
      <c r="W34">
        <f>HYPERLINK("https://klasma.github.io/Logging_NORRKOPING/klagomålsmail/A 30987-2019.docx")</f>
        <v/>
      </c>
      <c r="X34">
        <f>HYPERLINK("https://klasma.github.io/Logging_NORRKOPING/tillsyn/A 30987-2019.docx")</f>
        <v/>
      </c>
      <c r="Y34">
        <f>HYPERLINK("https://klasma.github.io/Logging_NORRKOPING/tillsynsmail/A 30987-2019.docx")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45178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18902-2020.xlsx")</f>
        <v/>
      </c>
      <c r="T35">
        <f>HYPERLINK("https://klasma.github.io/Logging_NORRKOPING/kartor/A 18902-2020.png")</f>
        <v/>
      </c>
      <c r="V35">
        <f>HYPERLINK("https://klasma.github.io/Logging_NORRKOPING/klagomål/A 18902-2020.docx")</f>
        <v/>
      </c>
      <c r="W35">
        <f>HYPERLINK("https://klasma.github.io/Logging_NORRKOPING/klagomålsmail/A 18902-2020.docx")</f>
        <v/>
      </c>
      <c r="X35">
        <f>HYPERLINK("https://klasma.github.io/Logging_NORRKOPING/tillsyn/A 18902-2020.docx")</f>
        <v/>
      </c>
      <c r="Y35">
        <f>HYPERLINK("https://klasma.github.io/Logging_NORRKOPING/tillsynsmail/A 18902-2020.docx")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45178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55901-2020.xlsx")</f>
        <v/>
      </c>
      <c r="T36">
        <f>HYPERLINK("https://klasma.github.io/Logging_NORRKOPING/kartor/A 55901-2020.png")</f>
        <v/>
      </c>
      <c r="V36">
        <f>HYPERLINK("https://klasma.github.io/Logging_NORRKOPING/klagomål/A 55901-2020.docx")</f>
        <v/>
      </c>
      <c r="W36">
        <f>HYPERLINK("https://klasma.github.io/Logging_NORRKOPING/klagomålsmail/A 55901-2020.docx")</f>
        <v/>
      </c>
      <c r="X36">
        <f>HYPERLINK("https://klasma.github.io/Logging_NORRKOPING/tillsyn/A 55901-2020.docx")</f>
        <v/>
      </c>
      <c r="Y36">
        <f>HYPERLINK("https://klasma.github.io/Logging_NORRKOPING/tillsynsmail/A 55901-2020.docx")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45178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12457-2021.xlsx")</f>
        <v/>
      </c>
      <c r="T37">
        <f>HYPERLINK("https://klasma.github.io/Logging_NORRKOPING/kartor/A 12457-2021.png")</f>
        <v/>
      </c>
      <c r="V37">
        <f>HYPERLINK("https://klasma.github.io/Logging_NORRKOPING/klagomål/A 12457-2021.docx")</f>
        <v/>
      </c>
      <c r="W37">
        <f>HYPERLINK("https://klasma.github.io/Logging_NORRKOPING/klagomålsmail/A 12457-2021.docx")</f>
        <v/>
      </c>
      <c r="X37">
        <f>HYPERLINK("https://klasma.github.io/Logging_NORRKOPING/tillsyn/A 12457-2021.docx")</f>
        <v/>
      </c>
      <c r="Y37">
        <f>HYPERLINK("https://klasma.github.io/Logging_NORRKOPING/tillsynsmail/A 12457-2021.docx")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45178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19825-2021.xlsx")</f>
        <v/>
      </c>
      <c r="T38">
        <f>HYPERLINK("https://klasma.github.io/Logging_NORRKOPING/kartor/A 19825-2021.png")</f>
        <v/>
      </c>
      <c r="V38">
        <f>HYPERLINK("https://klasma.github.io/Logging_NORRKOPING/klagomål/A 19825-2021.docx")</f>
        <v/>
      </c>
      <c r="W38">
        <f>HYPERLINK("https://klasma.github.io/Logging_NORRKOPING/klagomålsmail/A 19825-2021.docx")</f>
        <v/>
      </c>
      <c r="X38">
        <f>HYPERLINK("https://klasma.github.io/Logging_NORRKOPING/tillsyn/A 19825-2021.docx")</f>
        <v/>
      </c>
      <c r="Y38">
        <f>HYPERLINK("https://klasma.github.io/Logging_NORRKOPING/tillsynsmail/A 19825-2021.docx")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45178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25392-2021.xlsx")</f>
        <v/>
      </c>
      <c r="T39">
        <f>HYPERLINK("https://klasma.github.io/Logging_NORRKOPING/kartor/A 25392-2021.png")</f>
        <v/>
      </c>
      <c r="V39">
        <f>HYPERLINK("https://klasma.github.io/Logging_NORRKOPING/klagomål/A 25392-2021.docx")</f>
        <v/>
      </c>
      <c r="W39">
        <f>HYPERLINK("https://klasma.github.io/Logging_NORRKOPING/klagomålsmail/A 25392-2021.docx")</f>
        <v/>
      </c>
      <c r="X39">
        <f>HYPERLINK("https://klasma.github.io/Logging_NORRKOPING/tillsyn/A 25392-2021.docx")</f>
        <v/>
      </c>
      <c r="Y39">
        <f>HYPERLINK("https://klasma.github.io/Logging_NORRKOPING/tillsynsmail/A 25392-2021.docx")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45178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25614-2021.xlsx")</f>
        <v/>
      </c>
      <c r="T40">
        <f>HYPERLINK("https://klasma.github.io/Logging_NORRKOPING/kartor/A 25614-2021.png")</f>
        <v/>
      </c>
      <c r="V40">
        <f>HYPERLINK("https://klasma.github.io/Logging_NORRKOPING/klagomål/A 25614-2021.docx")</f>
        <v/>
      </c>
      <c r="W40">
        <f>HYPERLINK("https://klasma.github.io/Logging_NORRKOPING/klagomålsmail/A 25614-2021.docx")</f>
        <v/>
      </c>
      <c r="X40">
        <f>HYPERLINK("https://klasma.github.io/Logging_NORRKOPING/tillsyn/A 25614-2021.docx")</f>
        <v/>
      </c>
      <c r="Y40">
        <f>HYPERLINK("https://klasma.github.io/Logging_NORRKOPING/tillsynsmail/A 25614-2021.docx")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45178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27863-2021.xlsx")</f>
        <v/>
      </c>
      <c r="T41">
        <f>HYPERLINK("https://klasma.github.io/Logging_NORRKOPING/kartor/A 27863-2021.png")</f>
        <v/>
      </c>
      <c r="V41">
        <f>HYPERLINK("https://klasma.github.io/Logging_NORRKOPING/klagomål/A 27863-2021.docx")</f>
        <v/>
      </c>
      <c r="W41">
        <f>HYPERLINK("https://klasma.github.io/Logging_NORRKOPING/klagomålsmail/A 27863-2021.docx")</f>
        <v/>
      </c>
      <c r="X41">
        <f>HYPERLINK("https://klasma.github.io/Logging_NORRKOPING/tillsyn/A 27863-2021.docx")</f>
        <v/>
      </c>
      <c r="Y41">
        <f>HYPERLINK("https://klasma.github.io/Logging_NORRKOPING/tillsynsmail/A 27863-2021.docx")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45178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42188-2021.xlsx")</f>
        <v/>
      </c>
      <c r="T42">
        <f>HYPERLINK("https://klasma.github.io/Logging_NORRKOPING/kartor/A 42188-2021.png")</f>
        <v/>
      </c>
      <c r="V42">
        <f>HYPERLINK("https://klasma.github.io/Logging_NORRKOPING/klagomål/A 42188-2021.docx")</f>
        <v/>
      </c>
      <c r="W42">
        <f>HYPERLINK("https://klasma.github.io/Logging_NORRKOPING/klagomålsmail/A 42188-2021.docx")</f>
        <v/>
      </c>
      <c r="X42">
        <f>HYPERLINK("https://klasma.github.io/Logging_NORRKOPING/tillsyn/A 42188-2021.docx")</f>
        <v/>
      </c>
      <c r="Y42">
        <f>HYPERLINK("https://klasma.github.io/Logging_NORRKOPING/tillsynsmail/A 42188-2021.docx")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45178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48612-2021.xlsx")</f>
        <v/>
      </c>
      <c r="T43">
        <f>HYPERLINK("https://klasma.github.io/Logging_NORRKOPING/kartor/A 48612-2021.png")</f>
        <v/>
      </c>
      <c r="V43">
        <f>HYPERLINK("https://klasma.github.io/Logging_NORRKOPING/klagomål/A 48612-2021.docx")</f>
        <v/>
      </c>
      <c r="W43">
        <f>HYPERLINK("https://klasma.github.io/Logging_NORRKOPING/klagomålsmail/A 48612-2021.docx")</f>
        <v/>
      </c>
      <c r="X43">
        <f>HYPERLINK("https://klasma.github.io/Logging_NORRKOPING/tillsyn/A 48612-2021.docx")</f>
        <v/>
      </c>
      <c r="Y43">
        <f>HYPERLINK("https://klasma.github.io/Logging_NORRKOPING/tillsynsmail/A 48612-2021.docx")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45178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56584-2021.xlsx")</f>
        <v/>
      </c>
      <c r="T44">
        <f>HYPERLINK("https://klasma.github.io/Logging_NORRKOPING/kartor/A 56584-2021.png")</f>
        <v/>
      </c>
      <c r="V44">
        <f>HYPERLINK("https://klasma.github.io/Logging_NORRKOPING/klagomål/A 56584-2021.docx")</f>
        <v/>
      </c>
      <c r="W44">
        <f>HYPERLINK("https://klasma.github.io/Logging_NORRKOPING/klagomålsmail/A 56584-2021.docx")</f>
        <v/>
      </c>
      <c r="X44">
        <f>HYPERLINK("https://klasma.github.io/Logging_NORRKOPING/tillsyn/A 56584-2021.docx")</f>
        <v/>
      </c>
      <c r="Y44">
        <f>HYPERLINK("https://klasma.github.io/Logging_NORRKOPING/tillsynsmail/A 56584-2021.docx")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45178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59254-2021.xlsx")</f>
        <v/>
      </c>
      <c r="T45">
        <f>HYPERLINK("https://klasma.github.io/Logging_NORRKOPING/kartor/A 59254-2021.png")</f>
        <v/>
      </c>
      <c r="V45">
        <f>HYPERLINK("https://klasma.github.io/Logging_NORRKOPING/klagomål/A 59254-2021.docx")</f>
        <v/>
      </c>
      <c r="W45">
        <f>HYPERLINK("https://klasma.github.io/Logging_NORRKOPING/klagomålsmail/A 59254-2021.docx")</f>
        <v/>
      </c>
      <c r="X45">
        <f>HYPERLINK("https://klasma.github.io/Logging_NORRKOPING/tillsyn/A 59254-2021.docx")</f>
        <v/>
      </c>
      <c r="Y45">
        <f>HYPERLINK("https://klasma.github.io/Logging_NORRKOPING/tillsynsmail/A 59254-2021.docx")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45178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67652-2021.xlsx")</f>
        <v/>
      </c>
      <c r="T46">
        <f>HYPERLINK("https://klasma.github.io/Logging_NORRKOPING/kartor/A 67652-2021.png")</f>
        <v/>
      </c>
      <c r="V46">
        <f>HYPERLINK("https://klasma.github.io/Logging_NORRKOPING/klagomål/A 67652-2021.docx")</f>
        <v/>
      </c>
      <c r="W46">
        <f>HYPERLINK("https://klasma.github.io/Logging_NORRKOPING/klagomålsmail/A 67652-2021.docx")</f>
        <v/>
      </c>
      <c r="X46">
        <f>HYPERLINK("https://klasma.github.io/Logging_NORRKOPING/tillsyn/A 67652-2021.docx")</f>
        <v/>
      </c>
      <c r="Y46">
        <f>HYPERLINK("https://klasma.github.io/Logging_NORRKOPING/tillsynsmail/A 67652-2021.docx")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45178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20377-2023.xlsx")</f>
        <v/>
      </c>
      <c r="T47">
        <f>HYPERLINK("https://klasma.github.io/Logging_NORRKOPING/kartor/A 20377-2023.png")</f>
        <v/>
      </c>
      <c r="V47">
        <f>HYPERLINK("https://klasma.github.io/Logging_NORRKOPING/klagomål/A 20377-2023.docx")</f>
        <v/>
      </c>
      <c r="W47">
        <f>HYPERLINK("https://klasma.github.io/Logging_NORRKOPING/klagomålsmail/A 20377-2023.docx")</f>
        <v/>
      </c>
      <c r="X47">
        <f>HYPERLINK("https://klasma.github.io/Logging_NORRKOPING/tillsyn/A 20377-2023.docx")</f>
        <v/>
      </c>
      <c r="Y47">
        <f>HYPERLINK("https://klasma.github.io/Logging_NORRKOPING/tillsynsmail/A 20377-2023.docx")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45178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21833-2023.xlsx")</f>
        <v/>
      </c>
      <c r="T48">
        <f>HYPERLINK("https://klasma.github.io/Logging_NORRKOPING/kartor/A 21833-2023.png")</f>
        <v/>
      </c>
      <c r="V48">
        <f>HYPERLINK("https://klasma.github.io/Logging_NORRKOPING/klagomål/A 21833-2023.docx")</f>
        <v/>
      </c>
      <c r="W48">
        <f>HYPERLINK("https://klasma.github.io/Logging_NORRKOPING/klagomålsmail/A 21833-2023.docx")</f>
        <v/>
      </c>
      <c r="X48">
        <f>HYPERLINK("https://klasma.github.io/Logging_NORRKOPING/tillsyn/A 21833-2023.docx")</f>
        <v/>
      </c>
      <c r="Y48">
        <f>HYPERLINK("https://klasma.github.io/Logging_NORRKOPING/tillsynsmail/A 21833-2023.docx")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45178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27107-2023.xlsx")</f>
        <v/>
      </c>
      <c r="T49">
        <f>HYPERLINK("https://klasma.github.io/Logging_NORRKOPING/kartor/A 27107-2023.png")</f>
        <v/>
      </c>
      <c r="V49">
        <f>HYPERLINK("https://klasma.github.io/Logging_NORRKOPING/klagomål/A 27107-2023.docx")</f>
        <v/>
      </c>
      <c r="W49">
        <f>HYPERLINK("https://klasma.github.io/Logging_NORRKOPING/klagomålsmail/A 27107-2023.docx")</f>
        <v/>
      </c>
      <c r="X49">
        <f>HYPERLINK("https://klasma.github.io/Logging_NORRKOPING/tillsyn/A 27107-2023.docx")</f>
        <v/>
      </c>
      <c r="Y49">
        <f>HYPERLINK("https://klasma.github.io/Logging_NORRKOPING/tillsynsmail/A 27107-2023.docx")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45178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29236-2023.xlsx")</f>
        <v/>
      </c>
      <c r="T50">
        <f>HYPERLINK("https://klasma.github.io/Logging_NORRKOPING/kartor/A 29236-2023.png")</f>
        <v/>
      </c>
      <c r="V50">
        <f>HYPERLINK("https://klasma.github.io/Logging_NORRKOPING/klagomål/A 29236-2023.docx")</f>
        <v/>
      </c>
      <c r="W50">
        <f>HYPERLINK("https://klasma.github.io/Logging_NORRKOPING/klagomålsmail/A 29236-2023.docx")</f>
        <v/>
      </c>
      <c r="X50">
        <f>HYPERLINK("https://klasma.github.io/Logging_NORRKOPING/tillsyn/A 29236-2023.docx")</f>
        <v/>
      </c>
      <c r="Y50">
        <f>HYPERLINK("https://klasma.github.io/Logging_NORRKOPING/tillsynsmail/A 29236-2023.docx")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45178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32510-2023.xlsx")</f>
        <v/>
      </c>
      <c r="T51">
        <f>HYPERLINK("https://klasma.github.io/Logging_NORRKOPING/kartor/A 32510-2023.png")</f>
        <v/>
      </c>
      <c r="V51">
        <f>HYPERLINK("https://klasma.github.io/Logging_NORRKOPING/klagomål/A 32510-2023.docx")</f>
        <v/>
      </c>
      <c r="W51">
        <f>HYPERLINK("https://klasma.github.io/Logging_NORRKOPING/klagomålsmail/A 32510-2023.docx")</f>
        <v/>
      </c>
      <c r="X51">
        <f>HYPERLINK("https://klasma.github.io/Logging_NORRKOPING/tillsyn/A 32510-2023.docx")</f>
        <v/>
      </c>
      <c r="Y51">
        <f>HYPERLINK("https://klasma.github.io/Logging_NORRKOPING/tillsynsmail/A 32510-2023.docx")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45178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45178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45178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45178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45178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45178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45178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45178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45178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45178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45178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45178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45178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45178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45178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45178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45178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45178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45178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45178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45178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45178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45178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45178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45178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45178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45178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45178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45178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45178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45178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45178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45178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45178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45178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45178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45178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45178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45178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45178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45178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45178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45178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45178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45178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45178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45178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45178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45178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45178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45178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45178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45178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45178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45178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45178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45178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45178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45178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45178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45178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45178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45178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45178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45178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45178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45178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45178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45178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45178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45178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45178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45178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45178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45178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45178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45178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45178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45178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45178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45178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45178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45178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45178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45178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45178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45178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45178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45178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45178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45178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45178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45178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45178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45178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45178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45178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45178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45178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45178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45178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45178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45178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45178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45178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45178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45178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45178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45178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45178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45178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45178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45178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45178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45178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45178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45178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45178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45178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45178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45178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45178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45178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45178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45178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45178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45178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45178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45178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45178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45178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45178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45178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45178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45178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45178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45178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45178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45178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45178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45178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45178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45178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45178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45178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45178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45178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45178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45178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45178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45178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45178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45178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45178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45178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45178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45178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45178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45178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45178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45178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45178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45178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45178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45178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45178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45178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45178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45178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45178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45178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45178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45178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45178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45178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45178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45178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45178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45178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45178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45178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45178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45178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45178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45178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45178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45178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45178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45178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45178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45178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45178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45178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45178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45178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45178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45178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45178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45178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45178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45178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45178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45178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45178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45178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45178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45178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45178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45178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45178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45178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45178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45178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45178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45178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45178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45178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45178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45178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45178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45178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45178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45178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45178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45178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45178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45178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45178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45178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45178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45178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45178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45178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45178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45178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45178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45178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45178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45178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45178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45178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45178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45178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45178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45178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45178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45178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45178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45178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45178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45178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45178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45178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45178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45178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45178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45178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45178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45178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45178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45178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45178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45178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45178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45178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45178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45178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45178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45178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45178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45178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45178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45178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45178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45178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45178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45178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45178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45178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45178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45178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45178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45178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45178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45178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45178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45178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45178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45178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45178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45178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45178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45178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45178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45178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45178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45178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45178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45178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45178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45178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45178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45178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45178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45178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45178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45178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45178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45178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45178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45178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45178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45178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45178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45178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45178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45178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45178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45178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45178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45178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45178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45178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45178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45178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45178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45178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45178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45178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45178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45178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45178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45178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45178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45178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45178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45178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45178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45178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45178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45178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45178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45178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45178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45178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45178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45178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45178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45178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45178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45178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45178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45178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45178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45178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45178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45178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45178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45178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45178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45178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45178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45178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45178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45178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45178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45178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45178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45178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45178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45178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45178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45178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45178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45178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45178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45178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45178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45178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45178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45178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45178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45178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45178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45178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45178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45178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45178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45178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45178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45178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45178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45178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45178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45178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45178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45178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45178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45178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45178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45178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45178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45178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45178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45178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45178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45178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45178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45178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45178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45178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45178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45178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45178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45178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45178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45178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45178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45178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45178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45178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45178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45178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45178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45178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45178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45178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45178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45178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45178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45178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45178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45178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45178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45178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45178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45178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45178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45178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45178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45178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45178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45178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45178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45178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45178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45178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45178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45178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45178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45178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45178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45178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45178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45178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45178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45178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45178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45178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45178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45178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45178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45178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45178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45178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45178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45178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45178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45178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45178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45178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45178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45178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45178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45178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45178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45178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45178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45178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45178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45178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45178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45178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45178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45178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45178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45178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45178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45178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45178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45178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45178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45178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45178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45178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45178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45178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45178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45178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45178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45178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45178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45178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45178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45178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45178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45178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45178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45178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45178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45178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45178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45178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45178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45178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45178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45178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45178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45178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45178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45178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45178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45178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45178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45178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45178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45178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45178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45178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45178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45178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45178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45178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45178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45178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45178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45178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45178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45178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45178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45178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45178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45178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45178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45178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45178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45178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45178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45178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45178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45178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45178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45178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45178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45178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45178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45178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45178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45178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45178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45178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45178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45178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45178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45178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45178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45178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45178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45178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45178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45178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45178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45178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45178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45178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45178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45178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45178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45178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45178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45178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45178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45178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45178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45178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45178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45178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45178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45178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45178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45178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45178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45178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45178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45178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45178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45178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45178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45178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45178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45178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45178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45178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45178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45178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45178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45178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45178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45178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45178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45178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45178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45178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45178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45178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45178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45178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45178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45178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45178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45178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45178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45178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45178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45178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45178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45178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45178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45178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45178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45178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45178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45178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45178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45178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45178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45178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45178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45178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45178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45178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45178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45178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45178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45178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45178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45178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45178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45178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45178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45178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45178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45178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45178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45178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45178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45178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45178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45178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45178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45178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45178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45178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45178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45178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45178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45178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45178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45178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45178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45178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45178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45178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45178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45178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45178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45178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45178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45178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45178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45178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45178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45178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45178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45178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45178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45178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45178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45178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45178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45178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45178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45178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45178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45178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45178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45178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45178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45178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45178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45178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45178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45178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45178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45178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45178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45178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45178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45178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45178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45178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45178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45178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45178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45178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45178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45178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45178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45178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38978-2023</t>
        </is>
      </c>
      <c r="B771" s="1" t="n">
        <v>45163</v>
      </c>
      <c r="C771" s="1" t="n">
        <v>45178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2023-09-09T05:25:24Z</dcterms:created>
  <dcterms:modified xmlns:dcterms="http://purl.org/dc/terms/" xmlns:xsi="http://www.w3.org/2001/XMLSchema-instance" xsi:type="dcterms:W3CDTF">2023-09-09T05:25:25Z</dcterms:modified>
</cp:coreProperties>
</file>