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11053-2022</t>
        </is>
      </c>
      <c r="B2" s="1" t="n">
        <v>44628</v>
      </c>
      <c r="C2" s="1" t="n">
        <v>45182</v>
      </c>
      <c r="D2" t="inlineStr">
        <is>
          <t>STOCKHOLMS LÄN</t>
        </is>
      </c>
      <c r="E2" t="inlineStr">
        <is>
          <t>NYKVARN</t>
        </is>
      </c>
      <c r="G2" t="n">
        <v>4.8</v>
      </c>
      <c r="H2" t="n">
        <v>10</v>
      </c>
      <c r="I2" t="n">
        <v>1</v>
      </c>
      <c r="J2" t="n">
        <v>9</v>
      </c>
      <c r="K2" t="n">
        <v>1</v>
      </c>
      <c r="L2" t="n">
        <v>1</v>
      </c>
      <c r="M2" t="n">
        <v>0</v>
      </c>
      <c r="N2" t="n">
        <v>0</v>
      </c>
      <c r="O2" t="n">
        <v>11</v>
      </c>
      <c r="P2" t="n">
        <v>2</v>
      </c>
      <c r="Q2" t="n">
        <v>13</v>
      </c>
      <c r="R2" s="2" t="inlineStr">
        <is>
          <t>Grönfink
Stare
Björktrast
Fiskmås
Granticka
Gulsparv
Kråka
Rödvingetrast
Spillkråka
Svartvit flugsnappare
Vippärt
Vårärt
Blåsippa</t>
        </is>
      </c>
      <c r="S2">
        <f>HYPERLINK("https://klasma.github.io/Logging_NYKVARN/artfynd/A 11053-2022.xlsx")</f>
        <v/>
      </c>
      <c r="T2">
        <f>HYPERLINK("https://klasma.github.io/Logging_NYKVARN/kartor/A 11053-2022.png")</f>
        <v/>
      </c>
      <c r="V2">
        <f>HYPERLINK("https://klasma.github.io/Logging_NYKVARN/klagomål/A 11053-2022.docx")</f>
        <v/>
      </c>
      <c r="W2">
        <f>HYPERLINK("https://klasma.github.io/Logging_NYKVARN/klagomålsmail/A 11053-2022.docx")</f>
        <v/>
      </c>
      <c r="X2">
        <f>HYPERLINK("https://klasma.github.io/Logging_NYKVARN/tillsyn/A 11053-2022.docx")</f>
        <v/>
      </c>
      <c r="Y2">
        <f>HYPERLINK("https://klasma.github.io/Logging_NYKVARN/tillsynsmail/A 11053-2022.docx")</f>
        <v/>
      </c>
    </row>
    <row r="3" ht="15" customHeight="1">
      <c r="A3" t="inlineStr">
        <is>
          <t>A 12403-2022</t>
        </is>
      </c>
      <c r="B3" s="1" t="n">
        <v>44637</v>
      </c>
      <c r="C3" s="1" t="n">
        <v>45182</v>
      </c>
      <c r="D3" t="inlineStr">
        <is>
          <t>STOCKHOLMS LÄN</t>
        </is>
      </c>
      <c r="E3" t="inlineStr">
        <is>
          <t>NYKVARN</t>
        </is>
      </c>
      <c r="G3" t="n">
        <v>9.300000000000001</v>
      </c>
      <c r="H3" t="n">
        <v>0</v>
      </c>
      <c r="I3" t="n">
        <v>4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5</v>
      </c>
      <c r="R3" s="2" t="inlineStr">
        <is>
          <t>Vedtrappmossa
Hasselticka
Svart trolldruva
Sårläka
Tibast</t>
        </is>
      </c>
      <c r="S3">
        <f>HYPERLINK("https://klasma.github.io/Logging_NYKVARN/artfynd/A 12403-2022.xlsx")</f>
        <v/>
      </c>
      <c r="T3">
        <f>HYPERLINK("https://klasma.github.io/Logging_NYKVARN/kartor/A 12403-2022.png")</f>
        <v/>
      </c>
      <c r="V3">
        <f>HYPERLINK("https://klasma.github.io/Logging_NYKVARN/klagomål/A 12403-2022.docx")</f>
        <v/>
      </c>
      <c r="W3">
        <f>HYPERLINK("https://klasma.github.io/Logging_NYKVARN/klagomålsmail/A 12403-2022.docx")</f>
        <v/>
      </c>
      <c r="X3">
        <f>HYPERLINK("https://klasma.github.io/Logging_NYKVARN/tillsyn/A 12403-2022.docx")</f>
        <v/>
      </c>
      <c r="Y3">
        <f>HYPERLINK("https://klasma.github.io/Logging_NYKVARN/tillsynsmail/A 12403-2022.docx")</f>
        <v/>
      </c>
    </row>
    <row r="4" ht="15" customHeight="1">
      <c r="A4" t="inlineStr">
        <is>
          <t>A 67155-2018</t>
        </is>
      </c>
      <c r="B4" s="1" t="n">
        <v>43438</v>
      </c>
      <c r="C4" s="1" t="n">
        <v>45182</v>
      </c>
      <c r="D4" t="inlineStr">
        <is>
          <t>STOCKHOLMS LÄN</t>
        </is>
      </c>
      <c r="E4" t="inlineStr">
        <is>
          <t>NYKVARN</t>
        </is>
      </c>
      <c r="G4" t="n">
        <v>4</v>
      </c>
      <c r="H4" t="n">
        <v>1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4</v>
      </c>
      <c r="R4" s="2" t="inlineStr">
        <is>
          <t>Strutbräken
Svart trolldruva
Tibast
Blåsippa</t>
        </is>
      </c>
      <c r="S4">
        <f>HYPERLINK("https://klasma.github.io/Logging_NYKVARN/artfynd/A 67155-2018.xlsx")</f>
        <v/>
      </c>
      <c r="T4">
        <f>HYPERLINK("https://klasma.github.io/Logging_NYKVARN/kartor/A 67155-2018.png")</f>
        <v/>
      </c>
      <c r="V4">
        <f>HYPERLINK("https://klasma.github.io/Logging_NYKVARN/klagomål/A 67155-2018.docx")</f>
        <v/>
      </c>
      <c r="W4">
        <f>HYPERLINK("https://klasma.github.io/Logging_NYKVARN/klagomålsmail/A 67155-2018.docx")</f>
        <v/>
      </c>
      <c r="X4">
        <f>HYPERLINK("https://klasma.github.io/Logging_NYKVARN/tillsyn/A 67155-2018.docx")</f>
        <v/>
      </c>
      <c r="Y4">
        <f>HYPERLINK("https://klasma.github.io/Logging_NYKVARN/tillsynsmail/A 67155-2018.docx")</f>
        <v/>
      </c>
    </row>
    <row r="5" ht="15" customHeight="1">
      <c r="A5" t="inlineStr">
        <is>
          <t>A 49680-2022</t>
        </is>
      </c>
      <c r="B5" s="1" t="n">
        <v>44862</v>
      </c>
      <c r="C5" s="1" t="n">
        <v>45182</v>
      </c>
      <c r="D5" t="inlineStr">
        <is>
          <t>STOCKHOLMS LÄN</t>
        </is>
      </c>
      <c r="E5" t="inlineStr">
        <is>
          <t>NYKVARN</t>
        </is>
      </c>
      <c r="F5" t="inlineStr">
        <is>
          <t>Allmännings- och besparingsskogar</t>
        </is>
      </c>
      <c r="G5" t="n">
        <v>2.4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Granticka
Ullticka
Granbarkgnagare</t>
        </is>
      </c>
      <c r="S5">
        <f>HYPERLINK("https://klasma.github.io/Logging_NYKVARN/artfynd/A 49680-2022.xlsx")</f>
        <v/>
      </c>
      <c r="T5">
        <f>HYPERLINK("https://klasma.github.io/Logging_NYKVARN/kartor/A 49680-2022.png")</f>
        <v/>
      </c>
      <c r="V5">
        <f>HYPERLINK("https://klasma.github.io/Logging_NYKVARN/klagomål/A 49680-2022.docx")</f>
        <v/>
      </c>
      <c r="W5">
        <f>HYPERLINK("https://klasma.github.io/Logging_NYKVARN/klagomålsmail/A 49680-2022.docx")</f>
        <v/>
      </c>
      <c r="X5">
        <f>HYPERLINK("https://klasma.github.io/Logging_NYKVARN/tillsyn/A 49680-2022.docx")</f>
        <v/>
      </c>
      <c r="Y5">
        <f>HYPERLINK("https://klasma.github.io/Logging_NYKVARN/tillsynsmail/A 49680-2022.docx")</f>
        <v/>
      </c>
    </row>
    <row r="6" ht="15" customHeight="1">
      <c r="A6" t="inlineStr">
        <is>
          <t>A 6852-2022</t>
        </is>
      </c>
      <c r="B6" s="1" t="n">
        <v>44602</v>
      </c>
      <c r="C6" s="1" t="n">
        <v>45182</v>
      </c>
      <c r="D6" t="inlineStr">
        <is>
          <t>STOCKHOLMS LÄN</t>
        </is>
      </c>
      <c r="E6" t="inlineStr">
        <is>
          <t>NYKVARN</t>
        </is>
      </c>
      <c r="F6" t="inlineStr">
        <is>
          <t>Kommuner</t>
        </is>
      </c>
      <c r="G6" t="n">
        <v>5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Fjällig taggsvamp s.str.
Skarp dropptaggsvamp</t>
        </is>
      </c>
      <c r="S6">
        <f>HYPERLINK("https://klasma.github.io/Logging_NYKVARN/artfynd/A 6852-2022.xlsx")</f>
        <v/>
      </c>
      <c r="T6">
        <f>HYPERLINK("https://klasma.github.io/Logging_NYKVARN/kartor/A 6852-2022.png")</f>
        <v/>
      </c>
      <c r="V6">
        <f>HYPERLINK("https://klasma.github.io/Logging_NYKVARN/klagomål/A 6852-2022.docx")</f>
        <v/>
      </c>
      <c r="W6">
        <f>HYPERLINK("https://klasma.github.io/Logging_NYKVARN/klagomålsmail/A 6852-2022.docx")</f>
        <v/>
      </c>
      <c r="X6">
        <f>HYPERLINK("https://klasma.github.io/Logging_NYKVARN/tillsyn/A 6852-2022.docx")</f>
        <v/>
      </c>
      <c r="Y6">
        <f>HYPERLINK("https://klasma.github.io/Logging_NYKVARN/tillsynsmail/A 6852-2022.docx")</f>
        <v/>
      </c>
    </row>
    <row r="7" ht="15" customHeight="1">
      <c r="A7" t="inlineStr">
        <is>
          <t>A 15574-2023</t>
        </is>
      </c>
      <c r="B7" s="1" t="n">
        <v>45020</v>
      </c>
      <c r="C7" s="1" t="n">
        <v>45182</v>
      </c>
      <c r="D7" t="inlineStr">
        <is>
          <t>STOCKHOLMS LÄN</t>
        </is>
      </c>
      <c r="E7" t="inlineStr">
        <is>
          <t>NYKVARN</t>
        </is>
      </c>
      <c r="F7" t="inlineStr">
        <is>
          <t>Sveaskog</t>
        </is>
      </c>
      <c r="G7" t="n">
        <v>17.7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Rödbrun blekspik
Gulpudrad spiklav</t>
        </is>
      </c>
      <c r="S7">
        <f>HYPERLINK("https://klasma.github.io/Logging_NYKVARN/artfynd/A 15574-2023.xlsx")</f>
        <v/>
      </c>
      <c r="T7">
        <f>HYPERLINK("https://klasma.github.io/Logging_NYKVARN/kartor/A 15574-2023.png")</f>
        <v/>
      </c>
      <c r="V7">
        <f>HYPERLINK("https://klasma.github.io/Logging_NYKVARN/klagomål/A 15574-2023.docx")</f>
        <v/>
      </c>
      <c r="W7">
        <f>HYPERLINK("https://klasma.github.io/Logging_NYKVARN/klagomålsmail/A 15574-2023.docx")</f>
        <v/>
      </c>
      <c r="X7">
        <f>HYPERLINK("https://klasma.github.io/Logging_NYKVARN/tillsyn/A 15574-2023.docx")</f>
        <v/>
      </c>
      <c r="Y7">
        <f>HYPERLINK("https://klasma.github.io/Logging_NYKVARN/tillsynsmail/A 15574-2023.docx")</f>
        <v/>
      </c>
    </row>
    <row r="8" ht="15" customHeight="1">
      <c r="A8" t="inlineStr">
        <is>
          <t>A 13922-2020</t>
        </is>
      </c>
      <c r="B8" s="1" t="n">
        <v>43906</v>
      </c>
      <c r="C8" s="1" t="n">
        <v>45182</v>
      </c>
      <c r="D8" t="inlineStr">
        <is>
          <t>STOCKHOLMS LÄN</t>
        </is>
      </c>
      <c r="E8" t="inlineStr">
        <is>
          <t>NYKVARN</t>
        </is>
      </c>
      <c r="G8" t="n">
        <v>19.8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Svedjenäva</t>
        </is>
      </c>
      <c r="S8">
        <f>HYPERLINK("https://klasma.github.io/Logging_NYKVARN/artfynd/A 13922-2020.xlsx")</f>
        <v/>
      </c>
      <c r="T8">
        <f>HYPERLINK("https://klasma.github.io/Logging_NYKVARN/kartor/A 13922-2020.png")</f>
        <v/>
      </c>
      <c r="V8">
        <f>HYPERLINK("https://klasma.github.io/Logging_NYKVARN/klagomål/A 13922-2020.docx")</f>
        <v/>
      </c>
      <c r="W8">
        <f>HYPERLINK("https://klasma.github.io/Logging_NYKVARN/klagomålsmail/A 13922-2020.docx")</f>
        <v/>
      </c>
      <c r="X8">
        <f>HYPERLINK("https://klasma.github.io/Logging_NYKVARN/tillsyn/A 13922-2020.docx")</f>
        <v/>
      </c>
      <c r="Y8">
        <f>HYPERLINK("https://klasma.github.io/Logging_NYKVARN/tillsynsmail/A 13922-2020.docx")</f>
        <v/>
      </c>
    </row>
    <row r="9" ht="15" customHeight="1">
      <c r="A9" t="inlineStr">
        <is>
          <t>A 8285-2022</t>
        </is>
      </c>
      <c r="B9" s="1" t="n">
        <v>44610</v>
      </c>
      <c r="C9" s="1" t="n">
        <v>45182</v>
      </c>
      <c r="D9" t="inlineStr">
        <is>
          <t>STOCKHOLMS LÄN</t>
        </is>
      </c>
      <c r="E9" t="inlineStr">
        <is>
          <t>NYKVARN</t>
        </is>
      </c>
      <c r="G9" t="n">
        <v>5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Blåsippa</t>
        </is>
      </c>
      <c r="S9">
        <f>HYPERLINK("https://klasma.github.io/Logging_NYKVARN/artfynd/A 8285-2022.xlsx")</f>
        <v/>
      </c>
      <c r="T9">
        <f>HYPERLINK("https://klasma.github.io/Logging_NYKVARN/kartor/A 8285-2022.png")</f>
        <v/>
      </c>
      <c r="V9">
        <f>HYPERLINK("https://klasma.github.io/Logging_NYKVARN/klagomål/A 8285-2022.docx")</f>
        <v/>
      </c>
      <c r="W9">
        <f>HYPERLINK("https://klasma.github.io/Logging_NYKVARN/klagomålsmail/A 8285-2022.docx")</f>
        <v/>
      </c>
      <c r="X9">
        <f>HYPERLINK("https://klasma.github.io/Logging_NYKVARN/tillsyn/A 8285-2022.docx")</f>
        <v/>
      </c>
      <c r="Y9">
        <f>HYPERLINK("https://klasma.github.io/Logging_NYKVARN/tillsynsmail/A 8285-2022.docx")</f>
        <v/>
      </c>
    </row>
    <row r="10" ht="15" customHeight="1">
      <c r="A10" t="inlineStr">
        <is>
          <t>A 9714-2022</t>
        </is>
      </c>
      <c r="B10" s="1" t="n">
        <v>44617</v>
      </c>
      <c r="C10" s="1" t="n">
        <v>45182</v>
      </c>
      <c r="D10" t="inlineStr">
        <is>
          <t>STOCKHOLMS LÄN</t>
        </is>
      </c>
      <c r="E10" t="inlineStr">
        <is>
          <t>NYKVARN</t>
        </is>
      </c>
      <c r="G10" t="n">
        <v>0.5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Jättesvampmal</t>
        </is>
      </c>
      <c r="S10">
        <f>HYPERLINK("https://klasma.github.io/Logging_NYKVARN/artfynd/A 9714-2022.xlsx")</f>
        <v/>
      </c>
      <c r="T10">
        <f>HYPERLINK("https://klasma.github.io/Logging_NYKVARN/kartor/A 9714-2022.png")</f>
        <v/>
      </c>
      <c r="V10">
        <f>HYPERLINK("https://klasma.github.io/Logging_NYKVARN/klagomål/A 9714-2022.docx")</f>
        <v/>
      </c>
      <c r="W10">
        <f>HYPERLINK("https://klasma.github.io/Logging_NYKVARN/klagomålsmail/A 9714-2022.docx")</f>
        <v/>
      </c>
      <c r="X10">
        <f>HYPERLINK("https://klasma.github.io/Logging_NYKVARN/tillsyn/A 9714-2022.docx")</f>
        <v/>
      </c>
      <c r="Y10">
        <f>HYPERLINK("https://klasma.github.io/Logging_NYKVARN/tillsynsmail/A 9714-2022.docx")</f>
        <v/>
      </c>
    </row>
    <row r="11" ht="15" customHeight="1">
      <c r="A11" t="inlineStr">
        <is>
          <t>A 20456-2022</t>
        </is>
      </c>
      <c r="B11" s="1" t="n">
        <v>44699</v>
      </c>
      <c r="C11" s="1" t="n">
        <v>45182</v>
      </c>
      <c r="D11" t="inlineStr">
        <is>
          <t>STOCKHOLMS LÄN</t>
        </is>
      </c>
      <c r="E11" t="inlineStr">
        <is>
          <t>NYKVARN</t>
        </is>
      </c>
      <c r="F11" t="inlineStr">
        <is>
          <t>Allmännings- och besparingsskogar</t>
        </is>
      </c>
      <c r="G11" t="n">
        <v>15.4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Grönpyrola</t>
        </is>
      </c>
      <c r="S11">
        <f>HYPERLINK("https://klasma.github.io/Logging_NYKVARN/artfynd/A 20456-2022.xlsx")</f>
        <v/>
      </c>
      <c r="T11">
        <f>HYPERLINK("https://klasma.github.io/Logging_NYKVARN/kartor/A 20456-2022.png")</f>
        <v/>
      </c>
      <c r="V11">
        <f>HYPERLINK("https://klasma.github.io/Logging_NYKVARN/klagomål/A 20456-2022.docx")</f>
        <v/>
      </c>
      <c r="W11">
        <f>HYPERLINK("https://klasma.github.io/Logging_NYKVARN/klagomålsmail/A 20456-2022.docx")</f>
        <v/>
      </c>
      <c r="X11">
        <f>HYPERLINK("https://klasma.github.io/Logging_NYKVARN/tillsyn/A 20456-2022.docx")</f>
        <v/>
      </c>
      <c r="Y11">
        <f>HYPERLINK("https://klasma.github.io/Logging_NYKVARN/tillsynsmail/A 20456-2022.docx")</f>
        <v/>
      </c>
    </row>
    <row r="12" ht="15" customHeight="1">
      <c r="A12" t="inlineStr">
        <is>
          <t>A 19489-2023</t>
        </is>
      </c>
      <c r="B12" s="1" t="n">
        <v>45050</v>
      </c>
      <c r="C12" s="1" t="n">
        <v>45182</v>
      </c>
      <c r="D12" t="inlineStr">
        <is>
          <t>STOCKHOLMS LÄN</t>
        </is>
      </c>
      <c r="E12" t="inlineStr">
        <is>
          <t>NYKVARN</t>
        </is>
      </c>
      <c r="F12" t="inlineStr">
        <is>
          <t>Sveaskog</t>
        </is>
      </c>
      <c r="G12" t="n">
        <v>0.7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Blåsippa</t>
        </is>
      </c>
      <c r="S12">
        <f>HYPERLINK("https://klasma.github.io/Logging_NYKVARN/artfynd/A 19489-2023.xlsx")</f>
        <v/>
      </c>
      <c r="T12">
        <f>HYPERLINK("https://klasma.github.io/Logging_NYKVARN/kartor/A 19489-2023.png")</f>
        <v/>
      </c>
      <c r="V12">
        <f>HYPERLINK("https://klasma.github.io/Logging_NYKVARN/klagomål/A 19489-2023.docx")</f>
        <v/>
      </c>
      <c r="W12">
        <f>HYPERLINK("https://klasma.github.io/Logging_NYKVARN/klagomålsmail/A 19489-2023.docx")</f>
        <v/>
      </c>
      <c r="X12">
        <f>HYPERLINK("https://klasma.github.io/Logging_NYKVARN/tillsyn/A 19489-2023.docx")</f>
        <v/>
      </c>
      <c r="Y12">
        <f>HYPERLINK("https://klasma.github.io/Logging_NYKVARN/tillsynsmail/A 19489-2023.docx")</f>
        <v/>
      </c>
    </row>
    <row r="13" ht="15" customHeight="1">
      <c r="A13" t="inlineStr">
        <is>
          <t>A 60755-2018</t>
        </is>
      </c>
      <c r="B13" s="1" t="n">
        <v>43409</v>
      </c>
      <c r="C13" s="1" t="n">
        <v>45182</v>
      </c>
      <c r="D13" t="inlineStr">
        <is>
          <t>STOCKHOLMS LÄN</t>
        </is>
      </c>
      <c r="E13" t="inlineStr">
        <is>
          <t>NYKVARN</t>
        </is>
      </c>
      <c r="F13" t="inlineStr">
        <is>
          <t>Övriga statliga verk och myndigheter</t>
        </is>
      </c>
      <c r="G13" t="n">
        <v>4.5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60739-2018</t>
        </is>
      </c>
      <c r="B14" s="1" t="n">
        <v>43409</v>
      </c>
      <c r="C14" s="1" t="n">
        <v>45182</v>
      </c>
      <c r="D14" t="inlineStr">
        <is>
          <t>STOCKHOLMS LÄN</t>
        </is>
      </c>
      <c r="E14" t="inlineStr">
        <is>
          <t>NYKVARN</t>
        </is>
      </c>
      <c r="F14" t="inlineStr">
        <is>
          <t>Övriga statliga verk och myndigheter</t>
        </is>
      </c>
      <c r="G14" t="n">
        <v>7.7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60270-2018</t>
        </is>
      </c>
      <c r="B15" s="1" t="n">
        <v>43413</v>
      </c>
      <c r="C15" s="1" t="n">
        <v>45182</v>
      </c>
      <c r="D15" t="inlineStr">
        <is>
          <t>STOCKHOLMS LÄN</t>
        </is>
      </c>
      <c r="E15" t="inlineStr">
        <is>
          <t>NYKVARN</t>
        </is>
      </c>
      <c r="G15" t="n">
        <v>11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59453-2018</t>
        </is>
      </c>
      <c r="B16" s="1" t="n">
        <v>43419</v>
      </c>
      <c r="C16" s="1" t="n">
        <v>45182</v>
      </c>
      <c r="D16" t="inlineStr">
        <is>
          <t>STOCKHOLMS LÄN</t>
        </is>
      </c>
      <c r="E16" t="inlineStr">
        <is>
          <t>NYKVARN</t>
        </is>
      </c>
      <c r="G16" t="n">
        <v>11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59454-2018</t>
        </is>
      </c>
      <c r="B17" s="1" t="n">
        <v>43419</v>
      </c>
      <c r="C17" s="1" t="n">
        <v>45182</v>
      </c>
      <c r="D17" t="inlineStr">
        <is>
          <t>STOCKHOLMS LÄN</t>
        </is>
      </c>
      <c r="E17" t="inlineStr">
        <is>
          <t>NYKVARN</t>
        </is>
      </c>
      <c r="G17" t="n">
        <v>11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67992-2018</t>
        </is>
      </c>
      <c r="B18" s="1" t="n">
        <v>43440</v>
      </c>
      <c r="C18" s="1" t="n">
        <v>45182</v>
      </c>
      <c r="D18" t="inlineStr">
        <is>
          <t>STOCKHOLMS LÄN</t>
        </is>
      </c>
      <c r="E18" t="inlineStr">
        <is>
          <t>NYKVARN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68371-2018</t>
        </is>
      </c>
      <c r="B19" s="1" t="n">
        <v>43441</v>
      </c>
      <c r="C19" s="1" t="n">
        <v>45182</v>
      </c>
      <c r="D19" t="inlineStr">
        <is>
          <t>STOCKHOLMS LÄN</t>
        </is>
      </c>
      <c r="E19" t="inlineStr">
        <is>
          <t>NYKVARN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68366-2018</t>
        </is>
      </c>
      <c r="B20" s="1" t="n">
        <v>43441</v>
      </c>
      <c r="C20" s="1" t="n">
        <v>45182</v>
      </c>
      <c r="D20" t="inlineStr">
        <is>
          <t>STOCKHOLMS LÄN</t>
        </is>
      </c>
      <c r="E20" t="inlineStr">
        <is>
          <t>NYKVARN</t>
        </is>
      </c>
      <c r="G20" t="n">
        <v>3.2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68508-2018</t>
        </is>
      </c>
      <c r="B21" s="1" t="n">
        <v>43443</v>
      </c>
      <c r="C21" s="1" t="n">
        <v>45182</v>
      </c>
      <c r="D21" t="inlineStr">
        <is>
          <t>STOCKHOLMS LÄN</t>
        </is>
      </c>
      <c r="E21" t="inlineStr">
        <is>
          <t>NYKVARN</t>
        </is>
      </c>
      <c r="G21" t="n">
        <v>4.1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2731-2019</t>
        </is>
      </c>
      <c r="B22" s="1" t="n">
        <v>43479</v>
      </c>
      <c r="C22" s="1" t="n">
        <v>45182</v>
      </c>
      <c r="D22" t="inlineStr">
        <is>
          <t>STOCKHOLMS LÄN</t>
        </is>
      </c>
      <c r="E22" t="inlineStr">
        <is>
          <t>NYKVARN</t>
        </is>
      </c>
      <c r="G22" t="n">
        <v>1.3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12157-2019</t>
        </is>
      </c>
      <c r="B23" s="1" t="n">
        <v>43522</v>
      </c>
      <c r="C23" s="1" t="n">
        <v>45182</v>
      </c>
      <c r="D23" t="inlineStr">
        <is>
          <t>STOCKHOLMS LÄN</t>
        </is>
      </c>
      <c r="E23" t="inlineStr">
        <is>
          <t>NYKVARN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14186-2019</t>
        </is>
      </c>
      <c r="B24" s="1" t="n">
        <v>43534</v>
      </c>
      <c r="C24" s="1" t="n">
        <v>45182</v>
      </c>
      <c r="D24" t="inlineStr">
        <is>
          <t>STOCKHOLMS LÄN</t>
        </is>
      </c>
      <c r="E24" t="inlineStr">
        <is>
          <t>NYKVARN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19377-2019</t>
        </is>
      </c>
      <c r="B25" s="1" t="n">
        <v>43565</v>
      </c>
      <c r="C25" s="1" t="n">
        <v>45182</v>
      </c>
      <c r="D25" t="inlineStr">
        <is>
          <t>STOCKHOLMS LÄN</t>
        </is>
      </c>
      <c r="E25" t="inlineStr">
        <is>
          <t>NYKVARN</t>
        </is>
      </c>
      <c r="G25" t="n">
        <v>2.9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26235-2019</t>
        </is>
      </c>
      <c r="B26" s="1" t="n">
        <v>43609</v>
      </c>
      <c r="C26" s="1" t="n">
        <v>45182</v>
      </c>
      <c r="D26" t="inlineStr">
        <is>
          <t>STOCKHOLMS LÄN</t>
        </is>
      </c>
      <c r="E26" t="inlineStr">
        <is>
          <t>NYKVARN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27623-2019</t>
        </is>
      </c>
      <c r="B27" s="1" t="n">
        <v>43619</v>
      </c>
      <c r="C27" s="1" t="n">
        <v>45182</v>
      </c>
      <c r="D27" t="inlineStr">
        <is>
          <t>STOCKHOLMS LÄN</t>
        </is>
      </c>
      <c r="E27" t="inlineStr">
        <is>
          <t>NYKVARN</t>
        </is>
      </c>
      <c r="F27" t="inlineStr">
        <is>
          <t>Sveaskog</t>
        </is>
      </c>
      <c r="G27" t="n">
        <v>0.4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27611-2019</t>
        </is>
      </c>
      <c r="B28" s="1" t="n">
        <v>43619</v>
      </c>
      <c r="C28" s="1" t="n">
        <v>45182</v>
      </c>
      <c r="D28" t="inlineStr">
        <is>
          <t>STOCKHOLMS LÄN</t>
        </is>
      </c>
      <c r="E28" t="inlineStr">
        <is>
          <t>NYKVARN</t>
        </is>
      </c>
      <c r="F28" t="inlineStr">
        <is>
          <t>Sveaskog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33196-2019</t>
        </is>
      </c>
      <c r="B29" s="1" t="n">
        <v>43649</v>
      </c>
      <c r="C29" s="1" t="n">
        <v>45182</v>
      </c>
      <c r="D29" t="inlineStr">
        <is>
          <t>STOCKHOLMS LÄN</t>
        </is>
      </c>
      <c r="E29" t="inlineStr">
        <is>
          <t>NYKVARN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34756-2019</t>
        </is>
      </c>
      <c r="B30" s="1" t="n">
        <v>43658</v>
      </c>
      <c r="C30" s="1" t="n">
        <v>45182</v>
      </c>
      <c r="D30" t="inlineStr">
        <is>
          <t>STOCKHOLMS LÄN</t>
        </is>
      </c>
      <c r="E30" t="inlineStr">
        <is>
          <t>NYKVARN</t>
        </is>
      </c>
      <c r="G30" t="n">
        <v>11.5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38216-2019</t>
        </is>
      </c>
      <c r="B31" s="1" t="n">
        <v>43684</v>
      </c>
      <c r="C31" s="1" t="n">
        <v>45182</v>
      </c>
      <c r="D31" t="inlineStr">
        <is>
          <t>STOCKHOLMS LÄN</t>
        </is>
      </c>
      <c r="E31" t="inlineStr">
        <is>
          <t>NYKVARN</t>
        </is>
      </c>
      <c r="G31" t="n">
        <v>2.7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47583-2019</t>
        </is>
      </c>
      <c r="B32" s="1" t="n">
        <v>43724</v>
      </c>
      <c r="C32" s="1" t="n">
        <v>45182</v>
      </c>
      <c r="D32" t="inlineStr">
        <is>
          <t>STOCKHOLMS LÄN</t>
        </is>
      </c>
      <c r="E32" t="inlineStr">
        <is>
          <t>NYKVARN</t>
        </is>
      </c>
      <c r="G32" t="n">
        <v>2.9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49096-2019</t>
        </is>
      </c>
      <c r="B33" s="1" t="n">
        <v>43731</v>
      </c>
      <c r="C33" s="1" t="n">
        <v>45182</v>
      </c>
      <c r="D33" t="inlineStr">
        <is>
          <t>STOCKHOLMS LÄN</t>
        </is>
      </c>
      <c r="E33" t="inlineStr">
        <is>
          <t>NYKVARN</t>
        </is>
      </c>
      <c r="F33" t="inlineStr">
        <is>
          <t>Sveaskog</t>
        </is>
      </c>
      <c r="G33" t="n">
        <v>3.1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49118-2019</t>
        </is>
      </c>
      <c r="B34" s="1" t="n">
        <v>43731</v>
      </c>
      <c r="C34" s="1" t="n">
        <v>45182</v>
      </c>
      <c r="D34" t="inlineStr">
        <is>
          <t>STOCKHOLMS LÄN</t>
        </is>
      </c>
      <c r="E34" t="inlineStr">
        <is>
          <t>NYKVARN</t>
        </is>
      </c>
      <c r="F34" t="inlineStr">
        <is>
          <t>Sveaskog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49121-2019</t>
        </is>
      </c>
      <c r="B35" s="1" t="n">
        <v>43731</v>
      </c>
      <c r="C35" s="1" t="n">
        <v>45182</v>
      </c>
      <c r="D35" t="inlineStr">
        <is>
          <t>STOCKHOLMS LÄN</t>
        </is>
      </c>
      <c r="E35" t="inlineStr">
        <is>
          <t>NYKVARN</t>
        </is>
      </c>
      <c r="F35" t="inlineStr">
        <is>
          <t>Sveaskog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51571-2019</t>
        </is>
      </c>
      <c r="B36" s="1" t="n">
        <v>43740</v>
      </c>
      <c r="C36" s="1" t="n">
        <v>45182</v>
      </c>
      <c r="D36" t="inlineStr">
        <is>
          <t>STOCKHOLMS LÄN</t>
        </is>
      </c>
      <c r="E36" t="inlineStr">
        <is>
          <t>NYKVARN</t>
        </is>
      </c>
      <c r="G36" t="n">
        <v>2.5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64490-2019</t>
        </is>
      </c>
      <c r="B37" s="1" t="n">
        <v>43798</v>
      </c>
      <c r="C37" s="1" t="n">
        <v>45182</v>
      </c>
      <c r="D37" t="inlineStr">
        <is>
          <t>STOCKHOLMS LÄN</t>
        </is>
      </c>
      <c r="E37" t="inlineStr">
        <is>
          <t>NYKVARN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65577-2019</t>
        </is>
      </c>
      <c r="B38" s="1" t="n">
        <v>43803</v>
      </c>
      <c r="C38" s="1" t="n">
        <v>45182</v>
      </c>
      <c r="D38" t="inlineStr">
        <is>
          <t>STOCKHOLMS LÄN</t>
        </is>
      </c>
      <c r="E38" t="inlineStr">
        <is>
          <t>NYKVARN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15878-2020</t>
        </is>
      </c>
      <c r="B39" s="1" t="n">
        <v>43915</v>
      </c>
      <c r="C39" s="1" t="n">
        <v>45182</v>
      </c>
      <c r="D39" t="inlineStr">
        <is>
          <t>STOCKHOLMS LÄN</t>
        </is>
      </c>
      <c r="E39" t="inlineStr">
        <is>
          <t>NYKVARN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17911-2020</t>
        </is>
      </c>
      <c r="B40" s="1" t="n">
        <v>43924</v>
      </c>
      <c r="C40" s="1" t="n">
        <v>45182</v>
      </c>
      <c r="D40" t="inlineStr">
        <is>
          <t>STOCKHOLMS LÄN</t>
        </is>
      </c>
      <c r="E40" t="inlineStr">
        <is>
          <t>NYKVARN</t>
        </is>
      </c>
      <c r="F40" t="inlineStr">
        <is>
          <t>Kommuner</t>
        </is>
      </c>
      <c r="G40" t="n">
        <v>4.1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17926-2020</t>
        </is>
      </c>
      <c r="B41" s="1" t="n">
        <v>43924</v>
      </c>
      <c r="C41" s="1" t="n">
        <v>45182</v>
      </c>
      <c r="D41" t="inlineStr">
        <is>
          <t>STOCKHOLMS LÄN</t>
        </is>
      </c>
      <c r="E41" t="inlineStr">
        <is>
          <t>NYKVARN</t>
        </is>
      </c>
      <c r="F41" t="inlineStr">
        <is>
          <t>Kommuner</t>
        </is>
      </c>
      <c r="G41" t="n">
        <v>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21628-2020</t>
        </is>
      </c>
      <c r="B42" s="1" t="n">
        <v>43956</v>
      </c>
      <c r="C42" s="1" t="n">
        <v>45182</v>
      </c>
      <c r="D42" t="inlineStr">
        <is>
          <t>STOCKHOLMS LÄN</t>
        </is>
      </c>
      <c r="E42" t="inlineStr">
        <is>
          <t>NYKVARN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21634-2020</t>
        </is>
      </c>
      <c r="B43" s="1" t="n">
        <v>43956</v>
      </c>
      <c r="C43" s="1" t="n">
        <v>45182</v>
      </c>
      <c r="D43" t="inlineStr">
        <is>
          <t>STOCKHOLMS LÄN</t>
        </is>
      </c>
      <c r="E43" t="inlineStr">
        <is>
          <t>NYKVARN</t>
        </is>
      </c>
      <c r="G43" t="n">
        <v>1.4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27621-2020</t>
        </is>
      </c>
      <c r="B44" s="1" t="n">
        <v>43993</v>
      </c>
      <c r="C44" s="1" t="n">
        <v>45182</v>
      </c>
      <c r="D44" t="inlineStr">
        <is>
          <t>STOCKHOLMS LÄN</t>
        </is>
      </c>
      <c r="E44" t="inlineStr">
        <is>
          <t>NYKVARN</t>
        </is>
      </c>
      <c r="G44" t="n">
        <v>35.8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29254-2020</t>
        </is>
      </c>
      <c r="B45" s="1" t="n">
        <v>44000</v>
      </c>
      <c r="C45" s="1" t="n">
        <v>45182</v>
      </c>
      <c r="D45" t="inlineStr">
        <is>
          <t>STOCKHOLMS LÄN</t>
        </is>
      </c>
      <c r="E45" t="inlineStr">
        <is>
          <t>NYKVARN</t>
        </is>
      </c>
      <c r="F45" t="inlineStr">
        <is>
          <t>Allmännings- och besparingsskogar</t>
        </is>
      </c>
      <c r="G45" t="n">
        <v>7.1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48985-2020</t>
        </is>
      </c>
      <c r="B46" s="1" t="n">
        <v>44104</v>
      </c>
      <c r="C46" s="1" t="n">
        <v>45182</v>
      </c>
      <c r="D46" t="inlineStr">
        <is>
          <t>STOCKHOLMS LÄN</t>
        </is>
      </c>
      <c r="E46" t="inlineStr">
        <is>
          <t>NYKVARN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59570-2020</t>
        </is>
      </c>
      <c r="B47" s="1" t="n">
        <v>44148</v>
      </c>
      <c r="C47" s="1" t="n">
        <v>45182</v>
      </c>
      <c r="D47" t="inlineStr">
        <is>
          <t>STOCKHOLMS LÄN</t>
        </is>
      </c>
      <c r="E47" t="inlineStr">
        <is>
          <t>NYKVARN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68268-2020</t>
        </is>
      </c>
      <c r="B48" s="1" t="n">
        <v>44183</v>
      </c>
      <c r="C48" s="1" t="n">
        <v>45182</v>
      </c>
      <c r="D48" t="inlineStr">
        <is>
          <t>STOCKHOLMS LÄN</t>
        </is>
      </c>
      <c r="E48" t="inlineStr">
        <is>
          <t>NYKVARN</t>
        </is>
      </c>
      <c r="F48" t="inlineStr">
        <is>
          <t>Allmännings- och besparingsskogar</t>
        </is>
      </c>
      <c r="G48" t="n">
        <v>1.9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20711-2021</t>
        </is>
      </c>
      <c r="B49" s="1" t="n">
        <v>44316</v>
      </c>
      <c r="C49" s="1" t="n">
        <v>45182</v>
      </c>
      <c r="D49" t="inlineStr">
        <is>
          <t>STOCKHOLMS LÄN</t>
        </is>
      </c>
      <c r="E49" t="inlineStr">
        <is>
          <t>NYKVARN</t>
        </is>
      </c>
      <c r="G49" t="n">
        <v>9.699999999999999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23152-2021</t>
        </is>
      </c>
      <c r="B50" s="1" t="n">
        <v>44332</v>
      </c>
      <c r="C50" s="1" t="n">
        <v>45182</v>
      </c>
      <c r="D50" t="inlineStr">
        <is>
          <t>STOCKHOLMS LÄN</t>
        </is>
      </c>
      <c r="E50" t="inlineStr">
        <is>
          <t>NYKVARN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37967-2021</t>
        </is>
      </c>
      <c r="B51" s="1" t="n">
        <v>44403</v>
      </c>
      <c r="C51" s="1" t="n">
        <v>45182</v>
      </c>
      <c r="D51" t="inlineStr">
        <is>
          <t>STOCKHOLMS LÄN</t>
        </is>
      </c>
      <c r="E51" t="inlineStr">
        <is>
          <t>NYKVARN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43922-2021</t>
        </is>
      </c>
      <c r="B52" s="1" t="n">
        <v>44434</v>
      </c>
      <c r="C52" s="1" t="n">
        <v>45182</v>
      </c>
      <c r="D52" t="inlineStr">
        <is>
          <t>STOCKHOLMS LÄN</t>
        </is>
      </c>
      <c r="E52" t="inlineStr">
        <is>
          <t>NYKVARN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51787-2021</t>
        </is>
      </c>
      <c r="B53" s="1" t="n">
        <v>44462</v>
      </c>
      <c r="C53" s="1" t="n">
        <v>45182</v>
      </c>
      <c r="D53" t="inlineStr">
        <is>
          <t>STOCKHOLMS LÄN</t>
        </is>
      </c>
      <c r="E53" t="inlineStr">
        <is>
          <t>NYKVARN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54418-2021</t>
        </is>
      </c>
      <c r="B54" s="1" t="n">
        <v>44473</v>
      </c>
      <c r="C54" s="1" t="n">
        <v>45182</v>
      </c>
      <c r="D54" t="inlineStr">
        <is>
          <t>STOCKHOLMS LÄN</t>
        </is>
      </c>
      <c r="E54" t="inlineStr">
        <is>
          <t>NYKVARN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67220-2021</t>
        </is>
      </c>
      <c r="B55" s="1" t="n">
        <v>44523</v>
      </c>
      <c r="C55" s="1" t="n">
        <v>45182</v>
      </c>
      <c r="D55" t="inlineStr">
        <is>
          <t>STOCKHOLMS LÄN</t>
        </is>
      </c>
      <c r="E55" t="inlineStr">
        <is>
          <t>NYKVARN</t>
        </is>
      </c>
      <c r="G55" t="n">
        <v>3.4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71540-2021</t>
        </is>
      </c>
      <c r="B56" s="1" t="n">
        <v>44540</v>
      </c>
      <c r="C56" s="1" t="n">
        <v>45182</v>
      </c>
      <c r="D56" t="inlineStr">
        <is>
          <t>STOCKHOLMS LÄN</t>
        </is>
      </c>
      <c r="E56" t="inlineStr">
        <is>
          <t>NYKVARN</t>
        </is>
      </c>
      <c r="G56" t="n">
        <v>6.7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73212-2021</t>
        </is>
      </c>
      <c r="B57" s="1" t="n">
        <v>44550</v>
      </c>
      <c r="C57" s="1" t="n">
        <v>45182</v>
      </c>
      <c r="D57" t="inlineStr">
        <is>
          <t>STOCKHOLMS LÄN</t>
        </is>
      </c>
      <c r="E57" t="inlineStr">
        <is>
          <t>NYKVARN</t>
        </is>
      </c>
      <c r="F57" t="inlineStr">
        <is>
          <t>Allmännings- och besparingsskogar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74173-2021</t>
        </is>
      </c>
      <c r="B58" s="1" t="n">
        <v>44558</v>
      </c>
      <c r="C58" s="1" t="n">
        <v>45182</v>
      </c>
      <c r="D58" t="inlineStr">
        <is>
          <t>STOCKHOLMS LÄN</t>
        </is>
      </c>
      <c r="E58" t="inlineStr">
        <is>
          <t>NYKVARN</t>
        </is>
      </c>
      <c r="F58" t="inlineStr">
        <is>
          <t>Allmännings- och besparingsskogar</t>
        </is>
      </c>
      <c r="G58" t="n">
        <v>5.5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6854-2022</t>
        </is>
      </c>
      <c r="B59" s="1" t="n">
        <v>44602</v>
      </c>
      <c r="C59" s="1" t="n">
        <v>45182</v>
      </c>
      <c r="D59" t="inlineStr">
        <is>
          <t>STOCKHOLMS LÄN</t>
        </is>
      </c>
      <c r="E59" t="inlineStr">
        <is>
          <t>NYKVARN</t>
        </is>
      </c>
      <c r="F59" t="inlineStr">
        <is>
          <t>Kommuner</t>
        </is>
      </c>
      <c r="G59" t="n">
        <v>2.8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6867-2022</t>
        </is>
      </c>
      <c r="B60" s="1" t="n">
        <v>44602</v>
      </c>
      <c r="C60" s="1" t="n">
        <v>45182</v>
      </c>
      <c r="D60" t="inlineStr">
        <is>
          <t>STOCKHOLMS LÄN</t>
        </is>
      </c>
      <c r="E60" t="inlineStr">
        <is>
          <t>NYKVARN</t>
        </is>
      </c>
      <c r="F60" t="inlineStr">
        <is>
          <t>Kommuner</t>
        </is>
      </c>
      <c r="G60" t="n">
        <v>8.4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6876-2022</t>
        </is>
      </c>
      <c r="B61" s="1" t="n">
        <v>44602</v>
      </c>
      <c r="C61" s="1" t="n">
        <v>45182</v>
      </c>
      <c r="D61" t="inlineStr">
        <is>
          <t>STOCKHOLMS LÄN</t>
        </is>
      </c>
      <c r="E61" t="inlineStr">
        <is>
          <t>NYKVARN</t>
        </is>
      </c>
      <c r="F61" t="inlineStr">
        <is>
          <t>Kommuner</t>
        </is>
      </c>
      <c r="G61" t="n">
        <v>5.1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8295-2022</t>
        </is>
      </c>
      <c r="B62" s="1" t="n">
        <v>44610</v>
      </c>
      <c r="C62" s="1" t="n">
        <v>45182</v>
      </c>
      <c r="D62" t="inlineStr">
        <is>
          <t>STOCKHOLMS LÄN</t>
        </is>
      </c>
      <c r="E62" t="inlineStr">
        <is>
          <t>NYKVARN</t>
        </is>
      </c>
      <c r="G62" t="n">
        <v>4.5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9408-2022</t>
        </is>
      </c>
      <c r="B63" s="1" t="n">
        <v>44616</v>
      </c>
      <c r="C63" s="1" t="n">
        <v>45182</v>
      </c>
      <c r="D63" t="inlineStr">
        <is>
          <t>STOCKHOLMS LÄN</t>
        </is>
      </c>
      <c r="E63" t="inlineStr">
        <is>
          <t>NYKVARN</t>
        </is>
      </c>
      <c r="G63" t="n">
        <v>4.7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11393-2022</t>
        </is>
      </c>
      <c r="B64" s="1" t="n">
        <v>44630</v>
      </c>
      <c r="C64" s="1" t="n">
        <v>45182</v>
      </c>
      <c r="D64" t="inlineStr">
        <is>
          <t>STOCKHOLMS LÄN</t>
        </is>
      </c>
      <c r="E64" t="inlineStr">
        <is>
          <t>NYKVARN</t>
        </is>
      </c>
      <c r="G64" t="n">
        <v>3.8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11996-2022</t>
        </is>
      </c>
      <c r="B65" s="1" t="n">
        <v>44635</v>
      </c>
      <c r="C65" s="1" t="n">
        <v>45182</v>
      </c>
      <c r="D65" t="inlineStr">
        <is>
          <t>STOCKHOLMS LÄN</t>
        </is>
      </c>
      <c r="E65" t="inlineStr">
        <is>
          <t>NYKVARN</t>
        </is>
      </c>
      <c r="G65" t="n">
        <v>6.4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12578-2022</t>
        </is>
      </c>
      <c r="B66" s="1" t="n">
        <v>44638</v>
      </c>
      <c r="C66" s="1" t="n">
        <v>45182</v>
      </c>
      <c r="D66" t="inlineStr">
        <is>
          <t>STOCKHOLMS LÄN</t>
        </is>
      </c>
      <c r="E66" t="inlineStr">
        <is>
          <t>NYKVARN</t>
        </is>
      </c>
      <c r="G66" t="n">
        <v>2.2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22529-2022</t>
        </is>
      </c>
      <c r="B67" s="1" t="n">
        <v>44713</v>
      </c>
      <c r="C67" s="1" t="n">
        <v>45182</v>
      </c>
      <c r="D67" t="inlineStr">
        <is>
          <t>STOCKHOLMS LÄN</t>
        </is>
      </c>
      <c r="E67" t="inlineStr">
        <is>
          <t>NYKVARN</t>
        </is>
      </c>
      <c r="F67" t="inlineStr">
        <is>
          <t>Allmännings- och besparingsskogar</t>
        </is>
      </c>
      <c r="G67" t="n">
        <v>8.4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22531-2022</t>
        </is>
      </c>
      <c r="B68" s="1" t="n">
        <v>44713</v>
      </c>
      <c r="C68" s="1" t="n">
        <v>45182</v>
      </c>
      <c r="D68" t="inlineStr">
        <is>
          <t>STOCKHOLMS LÄN</t>
        </is>
      </c>
      <c r="E68" t="inlineStr">
        <is>
          <t>NYKVARN</t>
        </is>
      </c>
      <c r="F68" t="inlineStr">
        <is>
          <t>Allmännings- och besparingsskogar</t>
        </is>
      </c>
      <c r="G68" t="n">
        <v>10.1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23456-2022</t>
        </is>
      </c>
      <c r="B69" s="1" t="n">
        <v>44720</v>
      </c>
      <c r="C69" s="1" t="n">
        <v>45182</v>
      </c>
      <c r="D69" t="inlineStr">
        <is>
          <t>STOCKHOLMS LÄN</t>
        </is>
      </c>
      <c r="E69" t="inlineStr">
        <is>
          <t>NYKVARN</t>
        </is>
      </c>
      <c r="G69" t="n">
        <v>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24656-2022</t>
        </is>
      </c>
      <c r="B70" s="1" t="n">
        <v>44726</v>
      </c>
      <c r="C70" s="1" t="n">
        <v>45182</v>
      </c>
      <c r="D70" t="inlineStr">
        <is>
          <t>STOCKHOLMS LÄN</t>
        </is>
      </c>
      <c r="E70" t="inlineStr">
        <is>
          <t>NYKVARN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25278-2022</t>
        </is>
      </c>
      <c r="B71" s="1" t="n">
        <v>44730</v>
      </c>
      <c r="C71" s="1" t="n">
        <v>45182</v>
      </c>
      <c r="D71" t="inlineStr">
        <is>
          <t>STOCKHOLMS LÄN</t>
        </is>
      </c>
      <c r="E71" t="inlineStr">
        <is>
          <t>NYKVARN</t>
        </is>
      </c>
      <c r="G71" t="n">
        <v>3.9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43230-2022</t>
        </is>
      </c>
      <c r="B72" s="1" t="n">
        <v>44834</v>
      </c>
      <c r="C72" s="1" t="n">
        <v>45182</v>
      </c>
      <c r="D72" t="inlineStr">
        <is>
          <t>STOCKHOLMS LÄN</t>
        </is>
      </c>
      <c r="E72" t="inlineStr">
        <is>
          <t>NYKVARN</t>
        </is>
      </c>
      <c r="F72" t="inlineStr">
        <is>
          <t>Allmännings- och besparingsskogar</t>
        </is>
      </c>
      <c r="G72" t="n">
        <v>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44531-2022</t>
        </is>
      </c>
      <c r="B73" s="1" t="n">
        <v>44840</v>
      </c>
      <c r="C73" s="1" t="n">
        <v>45182</v>
      </c>
      <c r="D73" t="inlineStr">
        <is>
          <t>STOCKHOLMS LÄN</t>
        </is>
      </c>
      <c r="E73" t="inlineStr">
        <is>
          <t>NYKVARN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50836-2022</t>
        </is>
      </c>
      <c r="B74" s="1" t="n">
        <v>44867</v>
      </c>
      <c r="C74" s="1" t="n">
        <v>45182</v>
      </c>
      <c r="D74" t="inlineStr">
        <is>
          <t>STOCKHOLMS LÄN</t>
        </is>
      </c>
      <c r="E74" t="inlineStr">
        <is>
          <t>NYKVARN</t>
        </is>
      </c>
      <c r="F74" t="inlineStr">
        <is>
          <t>Allmännings- och besparingsskogar</t>
        </is>
      </c>
      <c r="G74" t="n">
        <v>7.9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53204-2022</t>
        </is>
      </c>
      <c r="B75" s="1" t="n">
        <v>44872</v>
      </c>
      <c r="C75" s="1" t="n">
        <v>45182</v>
      </c>
      <c r="D75" t="inlineStr">
        <is>
          <t>STOCKHOLMS LÄN</t>
        </is>
      </c>
      <c r="E75" t="inlineStr">
        <is>
          <t>NYKVARN</t>
        </is>
      </c>
      <c r="G75" t="n">
        <v>1.9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52878-2022</t>
        </is>
      </c>
      <c r="B76" s="1" t="n">
        <v>44872</v>
      </c>
      <c r="C76" s="1" t="n">
        <v>45182</v>
      </c>
      <c r="D76" t="inlineStr">
        <is>
          <t>STOCKHOLMS LÄN</t>
        </is>
      </c>
      <c r="E76" t="inlineStr">
        <is>
          <t>NYKVARN</t>
        </is>
      </c>
      <c r="G76" t="n">
        <v>4.5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52960-2022</t>
        </is>
      </c>
      <c r="B77" s="1" t="n">
        <v>44875</v>
      </c>
      <c r="C77" s="1" t="n">
        <v>45182</v>
      </c>
      <c r="D77" t="inlineStr">
        <is>
          <t>STOCKHOLMS LÄN</t>
        </is>
      </c>
      <c r="E77" t="inlineStr">
        <is>
          <t>NYKVARN</t>
        </is>
      </c>
      <c r="F77" t="inlineStr">
        <is>
          <t>Allmännings- och besparingsskogar</t>
        </is>
      </c>
      <c r="G77" t="n">
        <v>7.6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52963-2022</t>
        </is>
      </c>
      <c r="B78" s="1" t="n">
        <v>44875</v>
      </c>
      <c r="C78" s="1" t="n">
        <v>45182</v>
      </c>
      <c r="D78" t="inlineStr">
        <is>
          <t>STOCKHOLMS LÄN</t>
        </is>
      </c>
      <c r="E78" t="inlineStr">
        <is>
          <t>NYKVARN</t>
        </is>
      </c>
      <c r="F78" t="inlineStr">
        <is>
          <t>Allmännings- och besparingsskogar</t>
        </is>
      </c>
      <c r="G78" t="n">
        <v>1.8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54205-2022</t>
        </is>
      </c>
      <c r="B79" s="1" t="n">
        <v>44881</v>
      </c>
      <c r="C79" s="1" t="n">
        <v>45182</v>
      </c>
      <c r="D79" t="inlineStr">
        <is>
          <t>STOCKHOLMS LÄN</t>
        </is>
      </c>
      <c r="E79" t="inlineStr">
        <is>
          <t>NYKVARN</t>
        </is>
      </c>
      <c r="F79" t="inlineStr">
        <is>
          <t>Allmännings- och besparingsskogar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54614-2022</t>
        </is>
      </c>
      <c r="B80" s="1" t="n">
        <v>44883</v>
      </c>
      <c r="C80" s="1" t="n">
        <v>45182</v>
      </c>
      <c r="D80" t="inlineStr">
        <is>
          <t>STOCKHOLMS LÄN</t>
        </is>
      </c>
      <c r="E80" t="inlineStr">
        <is>
          <t>NYKVARN</t>
        </is>
      </c>
      <c r="F80" t="inlineStr">
        <is>
          <t>Allmännings- och besparingsskogar</t>
        </is>
      </c>
      <c r="G80" t="n">
        <v>3.2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54627-2022</t>
        </is>
      </c>
      <c r="B81" s="1" t="n">
        <v>44883</v>
      </c>
      <c r="C81" s="1" t="n">
        <v>45182</v>
      </c>
      <c r="D81" t="inlineStr">
        <is>
          <t>STOCKHOLMS LÄN</t>
        </is>
      </c>
      <c r="E81" t="inlineStr">
        <is>
          <t>NYKVARN</t>
        </is>
      </c>
      <c r="F81" t="inlineStr">
        <is>
          <t>Allmännings- och besparingsskogar</t>
        </is>
      </c>
      <c r="G81" t="n">
        <v>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56044-2022</t>
        </is>
      </c>
      <c r="B82" s="1" t="n">
        <v>44889</v>
      </c>
      <c r="C82" s="1" t="n">
        <v>45182</v>
      </c>
      <c r="D82" t="inlineStr">
        <is>
          <t>STOCKHOLMS LÄN</t>
        </is>
      </c>
      <c r="E82" t="inlineStr">
        <is>
          <t>NYKVARN</t>
        </is>
      </c>
      <c r="F82" t="inlineStr">
        <is>
          <t>Kyrkan</t>
        </is>
      </c>
      <c r="G82" t="n">
        <v>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7921-2023</t>
        </is>
      </c>
      <c r="B83" s="1" t="n">
        <v>44973</v>
      </c>
      <c r="C83" s="1" t="n">
        <v>45182</v>
      </c>
      <c r="D83" t="inlineStr">
        <is>
          <t>STOCKHOLMS LÄN</t>
        </is>
      </c>
      <c r="E83" t="inlineStr">
        <is>
          <t>NYKVARN</t>
        </is>
      </c>
      <c r="G83" t="n">
        <v>2.3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10336-2023</t>
        </is>
      </c>
      <c r="B84" s="1" t="n">
        <v>44987</v>
      </c>
      <c r="C84" s="1" t="n">
        <v>45182</v>
      </c>
      <c r="D84" t="inlineStr">
        <is>
          <t>STOCKHOLMS LÄN</t>
        </is>
      </c>
      <c r="E84" t="inlineStr">
        <is>
          <t>NYKVARN</t>
        </is>
      </c>
      <c r="F84" t="inlineStr">
        <is>
          <t>Sveaskog</t>
        </is>
      </c>
      <c r="G84" t="n">
        <v>8.4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15576-2023</t>
        </is>
      </c>
      <c r="B85" s="1" t="n">
        <v>45020</v>
      </c>
      <c r="C85" s="1" t="n">
        <v>45182</v>
      </c>
      <c r="D85" t="inlineStr">
        <is>
          <t>STOCKHOLMS LÄN</t>
        </is>
      </c>
      <c r="E85" t="inlineStr">
        <is>
          <t>NYKVARN</t>
        </is>
      </c>
      <c r="F85" t="inlineStr">
        <is>
          <t>Sveaskog</t>
        </is>
      </c>
      <c r="G85" t="n">
        <v>3.7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17025-2023</t>
        </is>
      </c>
      <c r="B86" s="1" t="n">
        <v>45034</v>
      </c>
      <c r="C86" s="1" t="n">
        <v>45182</v>
      </c>
      <c r="D86" t="inlineStr">
        <is>
          <t>STOCKHOLMS LÄN</t>
        </is>
      </c>
      <c r="E86" t="inlineStr">
        <is>
          <t>NYKVARN</t>
        </is>
      </c>
      <c r="F86" t="inlineStr">
        <is>
          <t>Kommuner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17779-2023</t>
        </is>
      </c>
      <c r="B87" s="1" t="n">
        <v>45036</v>
      </c>
      <c r="C87" s="1" t="n">
        <v>45182</v>
      </c>
      <c r="D87" t="inlineStr">
        <is>
          <t>STOCKHOLMS LÄN</t>
        </is>
      </c>
      <c r="E87" t="inlineStr">
        <is>
          <t>NYKVARN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18793-2023</t>
        </is>
      </c>
      <c r="B88" s="1" t="n">
        <v>45044</v>
      </c>
      <c r="C88" s="1" t="n">
        <v>45182</v>
      </c>
      <c r="D88" t="inlineStr">
        <is>
          <t>STOCKHOLMS LÄN</t>
        </is>
      </c>
      <c r="E88" t="inlineStr">
        <is>
          <t>NYKVARN</t>
        </is>
      </c>
      <c r="F88" t="inlineStr">
        <is>
          <t>Kyrkan</t>
        </is>
      </c>
      <c r="G88" t="n">
        <v>2.1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18795-2023</t>
        </is>
      </c>
      <c r="B89" s="1" t="n">
        <v>45044</v>
      </c>
      <c r="C89" s="1" t="n">
        <v>45182</v>
      </c>
      <c r="D89" t="inlineStr">
        <is>
          <t>STOCKHOLMS LÄN</t>
        </is>
      </c>
      <c r="E89" t="inlineStr">
        <is>
          <t>NYKVARN</t>
        </is>
      </c>
      <c r="F89" t="inlineStr">
        <is>
          <t>Kyrkan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19488-2023</t>
        </is>
      </c>
      <c r="B90" s="1" t="n">
        <v>45050</v>
      </c>
      <c r="C90" s="1" t="n">
        <v>45182</v>
      </c>
      <c r="D90" t="inlineStr">
        <is>
          <t>STOCKHOLMS LÄN</t>
        </is>
      </c>
      <c r="E90" t="inlineStr">
        <is>
          <t>NYKVARN</t>
        </is>
      </c>
      <c r="F90" t="inlineStr">
        <is>
          <t>Sveaskog</t>
        </is>
      </c>
      <c r="G90" t="n">
        <v>8.9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19487-2023</t>
        </is>
      </c>
      <c r="B91" s="1" t="n">
        <v>45050</v>
      </c>
      <c r="C91" s="1" t="n">
        <v>45182</v>
      </c>
      <c r="D91" t="inlineStr">
        <is>
          <t>STOCKHOLMS LÄN</t>
        </is>
      </c>
      <c r="E91" t="inlineStr">
        <is>
          <t>NYKVARN</t>
        </is>
      </c>
      <c r="F91" t="inlineStr">
        <is>
          <t>Sveaskog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19490-2023</t>
        </is>
      </c>
      <c r="B92" s="1" t="n">
        <v>45050</v>
      </c>
      <c r="C92" s="1" t="n">
        <v>45182</v>
      </c>
      <c r="D92" t="inlineStr">
        <is>
          <t>STOCKHOLMS LÄN</t>
        </is>
      </c>
      <c r="E92" t="inlineStr">
        <is>
          <t>NYKVARN</t>
        </is>
      </c>
      <c r="F92" t="inlineStr">
        <is>
          <t>Sveaskog</t>
        </is>
      </c>
      <c r="G92" t="n">
        <v>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19903-2023</t>
        </is>
      </c>
      <c r="B93" s="1" t="n">
        <v>45054</v>
      </c>
      <c r="C93" s="1" t="n">
        <v>45182</v>
      </c>
      <c r="D93" t="inlineStr">
        <is>
          <t>STOCKHOLMS LÄN</t>
        </is>
      </c>
      <c r="E93" t="inlineStr">
        <is>
          <t>NYKVARN</t>
        </is>
      </c>
      <c r="G93" t="n">
        <v>7.2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22054-2023</t>
        </is>
      </c>
      <c r="B94" s="1" t="n">
        <v>45069</v>
      </c>
      <c r="C94" s="1" t="n">
        <v>45182</v>
      </c>
      <c r="D94" t="inlineStr">
        <is>
          <t>STOCKHOLMS LÄN</t>
        </is>
      </c>
      <c r="E94" t="inlineStr">
        <is>
          <t>NYKVARN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25754-2023</t>
        </is>
      </c>
      <c r="B95" s="1" t="n">
        <v>45084</v>
      </c>
      <c r="C95" s="1" t="n">
        <v>45182</v>
      </c>
      <c r="D95" t="inlineStr">
        <is>
          <t>STOCKHOLMS LÄN</t>
        </is>
      </c>
      <c r="E95" t="inlineStr">
        <is>
          <t>NYKVARN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39533-2023</t>
        </is>
      </c>
      <c r="B96" s="1" t="n">
        <v>45167</v>
      </c>
      <c r="C96" s="1" t="n">
        <v>45182</v>
      </c>
      <c r="D96" t="inlineStr">
        <is>
          <t>STOCKHOLMS LÄN</t>
        </is>
      </c>
      <c r="E96" t="inlineStr">
        <is>
          <t>NYKVARN</t>
        </is>
      </c>
      <c r="G96" t="n">
        <v>2.7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>
      <c r="A97" t="inlineStr">
        <is>
          <t>A 39539-2023</t>
        </is>
      </c>
      <c r="B97" s="1" t="n">
        <v>45167</v>
      </c>
      <c r="C97" s="1" t="n">
        <v>45182</v>
      </c>
      <c r="D97" t="inlineStr">
        <is>
          <t>STOCKHOLMS LÄN</t>
        </is>
      </c>
      <c r="E97" t="inlineStr">
        <is>
          <t>NYKVARN</t>
        </is>
      </c>
      <c r="G97" t="n">
        <v>2.3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2023-09-13T06:36:26Z</dcterms:created>
  <dcterms:modified xmlns:dcterms="http://purl.org/dc/terms/" xmlns:xsi="http://www.w3.org/2001/XMLSchema-instance" xsi:type="dcterms:W3CDTF">2023-09-13T06:36:26Z</dcterms:modified>
</cp:coreProperties>
</file>