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7430-2020</t>
        </is>
      </c>
      <c r="B2" s="1" t="n">
        <v>43871</v>
      </c>
      <c r="C2" s="1" t="n">
        <v>45177</v>
      </c>
      <c r="D2" t="inlineStr">
        <is>
          <t>STOCKHOLMS LÄN</t>
        </is>
      </c>
      <c r="E2" t="inlineStr">
        <is>
          <t>NYNÄSHAMN</t>
        </is>
      </c>
      <c r="F2" t="inlineStr">
        <is>
          <t>Kommuner</t>
        </is>
      </c>
      <c r="G2" t="n">
        <v>1.5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Nordfladdermus
Sydfladdermus
Vågbandad barkbock
Dvärgpipistrell
Gråskimlig fladdermus
Större brunfladdermus
Vattenfladdermus</t>
        </is>
      </c>
      <c r="S2">
        <f>HYPERLINK("https://klasma.github.io/Logging_NYNASHAMN/artfynd/A 7430-2020.xlsx")</f>
        <v/>
      </c>
      <c r="T2">
        <f>HYPERLINK("https://klasma.github.io/Logging_NYNASHAMN/kartor/A 7430-2020.png")</f>
        <v/>
      </c>
      <c r="V2">
        <f>HYPERLINK("https://klasma.github.io/Logging_NYNASHAMN/klagomål/A 7430-2020.docx")</f>
        <v/>
      </c>
      <c r="W2">
        <f>HYPERLINK("https://klasma.github.io/Logging_NYNASHAMN/klagomålsmail/A 7430-2020.docx")</f>
        <v/>
      </c>
      <c r="X2">
        <f>HYPERLINK("https://klasma.github.io/Logging_NYNASHAMN/tillsyn/A 7430-2020.docx")</f>
        <v/>
      </c>
      <c r="Y2">
        <f>HYPERLINK("https://klasma.github.io/Logging_NYNASHAMN/tillsynsmail/A 7430-2020.docx")</f>
        <v/>
      </c>
    </row>
    <row r="3" ht="15" customHeight="1">
      <c r="A3" t="inlineStr">
        <is>
          <t>A 5527-2023</t>
        </is>
      </c>
      <c r="B3" s="1" t="n">
        <v>44960</v>
      </c>
      <c r="C3" s="1" t="n">
        <v>45177</v>
      </c>
      <c r="D3" t="inlineStr">
        <is>
          <t>STOCKHOLMS LÄN</t>
        </is>
      </c>
      <c r="E3" t="inlineStr">
        <is>
          <t>NYNÄSHAMN</t>
        </is>
      </c>
      <c r="G3" t="n">
        <v>7.3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Granticka
Tallticka
Blåmossa
Granbarkgnagare
Grön sköldmossa
Stor aspticka
Blåsippa</t>
        </is>
      </c>
      <c r="S3">
        <f>HYPERLINK("https://klasma.github.io/Logging_NYNASHAMN/artfynd/A 5527-2023.xlsx")</f>
        <v/>
      </c>
      <c r="T3">
        <f>HYPERLINK("https://klasma.github.io/Logging_NYNASHAMN/kartor/A 5527-2023.png")</f>
        <v/>
      </c>
      <c r="V3">
        <f>HYPERLINK("https://klasma.github.io/Logging_NYNASHAMN/klagomål/A 5527-2023.docx")</f>
        <v/>
      </c>
      <c r="W3">
        <f>HYPERLINK("https://klasma.github.io/Logging_NYNASHAMN/klagomålsmail/A 5527-2023.docx")</f>
        <v/>
      </c>
      <c r="X3">
        <f>HYPERLINK("https://klasma.github.io/Logging_NYNASHAMN/tillsyn/A 5527-2023.docx")</f>
        <v/>
      </c>
      <c r="Y3">
        <f>HYPERLINK("https://klasma.github.io/Logging_NYNASHAMN/tillsynsmail/A 5527-2023.docx")</f>
        <v/>
      </c>
    </row>
    <row r="4" ht="15" customHeight="1">
      <c r="A4" t="inlineStr">
        <is>
          <t>A 39902-2019</t>
        </is>
      </c>
      <c r="B4" s="1" t="n">
        <v>43692</v>
      </c>
      <c r="C4" s="1" t="n">
        <v>45177</v>
      </c>
      <c r="D4" t="inlineStr">
        <is>
          <t>STOCKHOLMS LÄN</t>
        </is>
      </c>
      <c r="E4" t="inlineStr">
        <is>
          <t>NYNÄSHAMN</t>
        </is>
      </c>
      <c r="F4" t="inlineStr">
        <is>
          <t>Kommuner</t>
        </is>
      </c>
      <c r="G4" t="n">
        <v>7.7</v>
      </c>
      <c r="H4" t="n">
        <v>4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Noshornsoxe
Skogsknipprot
Huggorm
Vanlig snok
Gullviva</t>
        </is>
      </c>
      <c r="S4">
        <f>HYPERLINK("https://klasma.github.io/Logging_NYNASHAMN/artfynd/A 39902-2019.xlsx")</f>
        <v/>
      </c>
      <c r="T4">
        <f>HYPERLINK("https://klasma.github.io/Logging_NYNASHAMN/kartor/A 39902-2019.png")</f>
        <v/>
      </c>
      <c r="V4">
        <f>HYPERLINK("https://klasma.github.io/Logging_NYNASHAMN/klagomål/A 39902-2019.docx")</f>
        <v/>
      </c>
      <c r="W4">
        <f>HYPERLINK("https://klasma.github.io/Logging_NYNASHAMN/klagomålsmail/A 39902-2019.docx")</f>
        <v/>
      </c>
      <c r="X4">
        <f>HYPERLINK("https://klasma.github.io/Logging_NYNASHAMN/tillsyn/A 39902-2019.docx")</f>
        <v/>
      </c>
      <c r="Y4">
        <f>HYPERLINK("https://klasma.github.io/Logging_NYNASHAMN/tillsynsmail/A 39902-2019.docx")</f>
        <v/>
      </c>
    </row>
    <row r="5" ht="15" customHeight="1">
      <c r="A5" t="inlineStr">
        <is>
          <t>A 3220-2020</t>
        </is>
      </c>
      <c r="B5" s="1" t="n">
        <v>43851</v>
      </c>
      <c r="C5" s="1" t="n">
        <v>45177</v>
      </c>
      <c r="D5" t="inlineStr">
        <is>
          <t>STOCKHOLMS LÄN</t>
        </is>
      </c>
      <c r="E5" t="inlineStr">
        <is>
          <t>NYNÄSHAMN</t>
        </is>
      </c>
      <c r="G5" t="n">
        <v>11.2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Spillkråka
Blåmossa
Bronshjon
Granbarkgnagare
Vågbandad barkbock</t>
        </is>
      </c>
      <c r="S5">
        <f>HYPERLINK("https://klasma.github.io/Logging_NYNASHAMN/artfynd/A 3220-2020.xlsx")</f>
        <v/>
      </c>
      <c r="T5">
        <f>HYPERLINK("https://klasma.github.io/Logging_NYNASHAMN/kartor/A 3220-2020.png")</f>
        <v/>
      </c>
      <c r="V5">
        <f>HYPERLINK("https://klasma.github.io/Logging_NYNASHAMN/klagomål/A 3220-2020.docx")</f>
        <v/>
      </c>
      <c r="W5">
        <f>HYPERLINK("https://klasma.github.io/Logging_NYNASHAMN/klagomålsmail/A 3220-2020.docx")</f>
        <v/>
      </c>
      <c r="X5">
        <f>HYPERLINK("https://klasma.github.io/Logging_NYNASHAMN/tillsyn/A 3220-2020.docx")</f>
        <v/>
      </c>
      <c r="Y5">
        <f>HYPERLINK("https://klasma.github.io/Logging_NYNASHAMN/tillsynsmail/A 3220-2020.docx")</f>
        <v/>
      </c>
    </row>
    <row r="6" ht="15" customHeight="1">
      <c r="A6" t="inlineStr">
        <is>
          <t>A 71283-2018</t>
        </is>
      </c>
      <c r="B6" s="1" t="n">
        <v>43453</v>
      </c>
      <c r="C6" s="1" t="n">
        <v>45177</v>
      </c>
      <c r="D6" t="inlineStr">
        <is>
          <t>STOCKHOLMS LÄN</t>
        </is>
      </c>
      <c r="E6" t="inlineStr">
        <is>
          <t>NYNÄSHAMN</t>
        </is>
      </c>
      <c r="G6" t="n">
        <v>33</v>
      </c>
      <c r="H6" t="n">
        <v>3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Hasselsnok
Backstarr
Huggorm
Kopparödla</t>
        </is>
      </c>
      <c r="S6">
        <f>HYPERLINK("https://klasma.github.io/Logging_NYNASHAMN/artfynd/A 71283-2018.xlsx")</f>
        <v/>
      </c>
      <c r="T6">
        <f>HYPERLINK("https://klasma.github.io/Logging_NYNASHAMN/kartor/A 71283-2018.png")</f>
        <v/>
      </c>
      <c r="V6">
        <f>HYPERLINK("https://klasma.github.io/Logging_NYNASHAMN/klagomål/A 71283-2018.docx")</f>
        <v/>
      </c>
      <c r="W6">
        <f>HYPERLINK("https://klasma.github.io/Logging_NYNASHAMN/klagomålsmail/A 71283-2018.docx")</f>
        <v/>
      </c>
      <c r="X6">
        <f>HYPERLINK("https://klasma.github.io/Logging_NYNASHAMN/tillsyn/A 71283-2018.docx")</f>
        <v/>
      </c>
      <c r="Y6">
        <f>HYPERLINK("https://klasma.github.io/Logging_NYNASHAMN/tillsynsmail/A 71283-2018.docx")</f>
        <v/>
      </c>
    </row>
    <row r="7" ht="15" customHeight="1">
      <c r="A7" t="inlineStr">
        <is>
          <t>A 1212-2023</t>
        </is>
      </c>
      <c r="B7" s="1" t="n">
        <v>44935</v>
      </c>
      <c r="C7" s="1" t="n">
        <v>45177</v>
      </c>
      <c r="D7" t="inlineStr">
        <is>
          <t>STOCKHOLMS LÄN</t>
        </is>
      </c>
      <c r="E7" t="inlineStr">
        <is>
          <t>NYNÄSHAMN</t>
        </is>
      </c>
      <c r="G7" t="n">
        <v>3.9</v>
      </c>
      <c r="H7" t="n">
        <v>3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 sköldmossa
Hasselticka
Skogsknipprot
Blåsippa</t>
        </is>
      </c>
      <c r="S7">
        <f>HYPERLINK("https://klasma.github.io/Logging_NYNASHAMN/artfynd/A 1212-2023.xlsx")</f>
        <v/>
      </c>
      <c r="T7">
        <f>HYPERLINK("https://klasma.github.io/Logging_NYNASHAMN/kartor/A 1212-2023.png")</f>
        <v/>
      </c>
      <c r="V7">
        <f>HYPERLINK("https://klasma.github.io/Logging_NYNASHAMN/klagomål/A 1212-2023.docx")</f>
        <v/>
      </c>
      <c r="W7">
        <f>HYPERLINK("https://klasma.github.io/Logging_NYNASHAMN/klagomålsmail/A 1212-2023.docx")</f>
        <v/>
      </c>
      <c r="X7">
        <f>HYPERLINK("https://klasma.github.io/Logging_NYNASHAMN/tillsyn/A 1212-2023.docx")</f>
        <v/>
      </c>
      <c r="Y7">
        <f>HYPERLINK("https://klasma.github.io/Logging_NYNASHAMN/tillsynsmail/A 1212-2023.docx")</f>
        <v/>
      </c>
    </row>
    <row r="8" ht="15" customHeight="1">
      <c r="A8" t="inlineStr">
        <is>
          <t>A 5558-2023</t>
        </is>
      </c>
      <c r="B8" s="1" t="n">
        <v>44960</v>
      </c>
      <c r="C8" s="1" t="n">
        <v>45177</v>
      </c>
      <c r="D8" t="inlineStr">
        <is>
          <t>STOCKHOLMS LÄN</t>
        </is>
      </c>
      <c r="E8" t="inlineStr">
        <is>
          <t>NYNÄSHAMN</t>
        </is>
      </c>
      <c r="G8" t="n">
        <v>8.5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Tallticka
Blåmossa
Granbarkgnagare
Slät lönnlav</t>
        </is>
      </c>
      <c r="S8">
        <f>HYPERLINK("https://klasma.github.io/Logging_NYNASHAMN/artfynd/A 5558-2023.xlsx")</f>
        <v/>
      </c>
      <c r="T8">
        <f>HYPERLINK("https://klasma.github.io/Logging_NYNASHAMN/kartor/A 5558-2023.png")</f>
        <v/>
      </c>
      <c r="V8">
        <f>HYPERLINK("https://klasma.github.io/Logging_NYNASHAMN/klagomål/A 5558-2023.docx")</f>
        <v/>
      </c>
      <c r="W8">
        <f>HYPERLINK("https://klasma.github.io/Logging_NYNASHAMN/klagomålsmail/A 5558-2023.docx")</f>
        <v/>
      </c>
      <c r="X8">
        <f>HYPERLINK("https://klasma.github.io/Logging_NYNASHAMN/tillsyn/A 5558-2023.docx")</f>
        <v/>
      </c>
      <c r="Y8">
        <f>HYPERLINK("https://klasma.github.io/Logging_NYNASHAMN/tillsynsmail/A 5558-2023.docx")</f>
        <v/>
      </c>
    </row>
    <row r="9" ht="15" customHeight="1">
      <c r="A9" t="inlineStr">
        <is>
          <t>A 41371-2021</t>
        </is>
      </c>
      <c r="B9" s="1" t="n">
        <v>44424</v>
      </c>
      <c r="C9" s="1" t="n">
        <v>45177</v>
      </c>
      <c r="D9" t="inlineStr">
        <is>
          <t>STOCKHOLMS LÄN</t>
        </is>
      </c>
      <c r="E9" t="inlineStr">
        <is>
          <t>NYNÄSHAMN</t>
        </is>
      </c>
      <c r="G9" t="n">
        <v>7.4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Grön sköldmossa
Stor revmossa</t>
        </is>
      </c>
      <c r="S9">
        <f>HYPERLINK("https://klasma.github.io/Logging_NYNASHAMN/artfynd/A 41371-2021.xlsx")</f>
        <v/>
      </c>
      <c r="T9">
        <f>HYPERLINK("https://klasma.github.io/Logging_NYNASHAMN/kartor/A 41371-2021.png")</f>
        <v/>
      </c>
      <c r="V9">
        <f>HYPERLINK("https://klasma.github.io/Logging_NYNASHAMN/klagomål/A 41371-2021.docx")</f>
        <v/>
      </c>
      <c r="W9">
        <f>HYPERLINK("https://klasma.github.io/Logging_NYNASHAMN/klagomålsmail/A 41371-2021.docx")</f>
        <v/>
      </c>
      <c r="X9">
        <f>HYPERLINK("https://klasma.github.io/Logging_NYNASHAMN/tillsyn/A 41371-2021.docx")</f>
        <v/>
      </c>
      <c r="Y9">
        <f>HYPERLINK("https://klasma.github.io/Logging_NYNASHAMN/tillsynsmail/A 41371-2021.docx")</f>
        <v/>
      </c>
    </row>
    <row r="10" ht="15" customHeight="1">
      <c r="A10" t="inlineStr">
        <is>
          <t>A 3215-2020</t>
        </is>
      </c>
      <c r="B10" s="1" t="n">
        <v>43851</v>
      </c>
      <c r="C10" s="1" t="n">
        <v>45177</v>
      </c>
      <c r="D10" t="inlineStr">
        <is>
          <t>STOCKHOLMS LÄN</t>
        </is>
      </c>
      <c r="E10" t="inlineStr">
        <is>
          <t>NYNÄSHAMN</t>
        </is>
      </c>
      <c r="G10" t="n">
        <v>2.5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Sårläka
Thomsons trägnagare</t>
        </is>
      </c>
      <c r="S10">
        <f>HYPERLINK("https://klasma.github.io/Logging_NYNASHAMN/artfynd/A 3215-2020.xlsx")</f>
        <v/>
      </c>
      <c r="T10">
        <f>HYPERLINK("https://klasma.github.io/Logging_NYNASHAMN/kartor/A 3215-2020.png")</f>
        <v/>
      </c>
      <c r="V10">
        <f>HYPERLINK("https://klasma.github.io/Logging_NYNASHAMN/klagomål/A 3215-2020.docx")</f>
        <v/>
      </c>
      <c r="W10">
        <f>HYPERLINK("https://klasma.github.io/Logging_NYNASHAMN/klagomålsmail/A 3215-2020.docx")</f>
        <v/>
      </c>
      <c r="X10">
        <f>HYPERLINK("https://klasma.github.io/Logging_NYNASHAMN/tillsyn/A 3215-2020.docx")</f>
        <v/>
      </c>
      <c r="Y10">
        <f>HYPERLINK("https://klasma.github.io/Logging_NYNASHAMN/tillsynsmail/A 3215-2020.docx")</f>
        <v/>
      </c>
    </row>
    <row r="11" ht="15" customHeight="1">
      <c r="A11" t="inlineStr">
        <is>
          <t>A 559-2021</t>
        </is>
      </c>
      <c r="B11" s="1" t="n">
        <v>44203</v>
      </c>
      <c r="C11" s="1" t="n">
        <v>45177</v>
      </c>
      <c r="D11" t="inlineStr">
        <is>
          <t>STOCKHOLMS LÄN</t>
        </is>
      </c>
      <c r="E11" t="inlineStr">
        <is>
          <t>NYNÄSHAMN</t>
        </is>
      </c>
      <c r="G11" t="n">
        <v>19.5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Garnlav
Ullticka</t>
        </is>
      </c>
      <c r="S11">
        <f>HYPERLINK("https://klasma.github.io/Logging_NYNASHAMN/artfynd/A 559-2021.xlsx")</f>
        <v/>
      </c>
      <c r="T11">
        <f>HYPERLINK("https://klasma.github.io/Logging_NYNASHAMN/kartor/A 559-2021.png")</f>
        <v/>
      </c>
      <c r="V11">
        <f>HYPERLINK("https://klasma.github.io/Logging_NYNASHAMN/klagomål/A 559-2021.docx")</f>
        <v/>
      </c>
      <c r="W11">
        <f>HYPERLINK("https://klasma.github.io/Logging_NYNASHAMN/klagomålsmail/A 559-2021.docx")</f>
        <v/>
      </c>
      <c r="X11">
        <f>HYPERLINK("https://klasma.github.io/Logging_NYNASHAMN/tillsyn/A 559-2021.docx")</f>
        <v/>
      </c>
      <c r="Y11">
        <f>HYPERLINK("https://klasma.github.io/Logging_NYNASHAMN/tillsynsmail/A 559-2021.docx")</f>
        <v/>
      </c>
    </row>
    <row r="12" ht="15" customHeight="1">
      <c r="A12" t="inlineStr">
        <is>
          <t>A 2294-2021</t>
        </is>
      </c>
      <c r="B12" s="1" t="n">
        <v>44212</v>
      </c>
      <c r="C12" s="1" t="n">
        <v>45177</v>
      </c>
      <c r="D12" t="inlineStr">
        <is>
          <t>STOCKHOLMS LÄN</t>
        </is>
      </c>
      <c r="E12" t="inlineStr">
        <is>
          <t>NYNÄSHAMN</t>
        </is>
      </c>
      <c r="G12" t="n">
        <v>22.1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Solvända
Ängsskära</t>
        </is>
      </c>
      <c r="S12">
        <f>HYPERLINK("https://klasma.github.io/Logging_NYNASHAMN/artfynd/A 2294-2021.xlsx")</f>
        <v/>
      </c>
      <c r="T12">
        <f>HYPERLINK("https://klasma.github.io/Logging_NYNASHAMN/kartor/A 2294-2021.png")</f>
        <v/>
      </c>
      <c r="V12">
        <f>HYPERLINK("https://klasma.github.io/Logging_NYNASHAMN/klagomål/A 2294-2021.docx")</f>
        <v/>
      </c>
      <c r="W12">
        <f>HYPERLINK("https://klasma.github.io/Logging_NYNASHAMN/klagomålsmail/A 2294-2021.docx")</f>
        <v/>
      </c>
      <c r="X12">
        <f>HYPERLINK("https://klasma.github.io/Logging_NYNASHAMN/tillsyn/A 2294-2021.docx")</f>
        <v/>
      </c>
      <c r="Y12">
        <f>HYPERLINK("https://klasma.github.io/Logging_NYNASHAMN/tillsynsmail/A 2294-2021.docx")</f>
        <v/>
      </c>
    </row>
    <row r="13" ht="15" customHeight="1">
      <c r="A13" t="inlineStr">
        <is>
          <t>A 15314-2021</t>
        </is>
      </c>
      <c r="B13" s="1" t="n">
        <v>44284</v>
      </c>
      <c r="C13" s="1" t="n">
        <v>45177</v>
      </c>
      <c r="D13" t="inlineStr">
        <is>
          <t>STOCKHOLMS LÄN</t>
        </is>
      </c>
      <c r="E13" t="inlineStr">
        <is>
          <t>NYNÄSHAMN</t>
        </is>
      </c>
      <c r="F13" t="inlineStr">
        <is>
          <t>Kommuner</t>
        </is>
      </c>
      <c r="G13" t="n">
        <v>9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Granticka
Grön sköldmossa</t>
        </is>
      </c>
      <c r="S13">
        <f>HYPERLINK("https://klasma.github.io/Logging_NYNASHAMN/artfynd/A 15314-2021.xlsx")</f>
        <v/>
      </c>
      <c r="T13">
        <f>HYPERLINK("https://klasma.github.io/Logging_NYNASHAMN/kartor/A 15314-2021.png")</f>
        <v/>
      </c>
      <c r="V13">
        <f>HYPERLINK("https://klasma.github.io/Logging_NYNASHAMN/klagomål/A 15314-2021.docx")</f>
        <v/>
      </c>
      <c r="W13">
        <f>HYPERLINK("https://klasma.github.io/Logging_NYNASHAMN/klagomålsmail/A 15314-2021.docx")</f>
        <v/>
      </c>
      <c r="X13">
        <f>HYPERLINK("https://klasma.github.io/Logging_NYNASHAMN/tillsyn/A 15314-2021.docx")</f>
        <v/>
      </c>
      <c r="Y13">
        <f>HYPERLINK("https://klasma.github.io/Logging_NYNASHAMN/tillsynsmail/A 15314-2021.docx")</f>
        <v/>
      </c>
    </row>
    <row r="14" ht="15" customHeight="1">
      <c r="A14" t="inlineStr">
        <is>
          <t>A 16869-2021</t>
        </is>
      </c>
      <c r="B14" s="1" t="n">
        <v>44295</v>
      </c>
      <c r="C14" s="1" t="n">
        <v>45177</v>
      </c>
      <c r="D14" t="inlineStr">
        <is>
          <t>STOCKHOLMS LÄN</t>
        </is>
      </c>
      <c r="E14" t="inlineStr">
        <is>
          <t>NYNÄSHAMN</t>
        </is>
      </c>
      <c r="F14" t="inlineStr">
        <is>
          <t>Kommuner</t>
        </is>
      </c>
      <c r="G14" t="n">
        <v>6.5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 sköldmossa
Kattfotslav</t>
        </is>
      </c>
      <c r="S14">
        <f>HYPERLINK("https://klasma.github.io/Logging_NYNASHAMN/artfynd/A 16869-2021.xlsx")</f>
        <v/>
      </c>
      <c r="T14">
        <f>HYPERLINK("https://klasma.github.io/Logging_NYNASHAMN/kartor/A 16869-2021.png")</f>
        <v/>
      </c>
      <c r="V14">
        <f>HYPERLINK("https://klasma.github.io/Logging_NYNASHAMN/klagomål/A 16869-2021.docx")</f>
        <v/>
      </c>
      <c r="W14">
        <f>HYPERLINK("https://klasma.github.io/Logging_NYNASHAMN/klagomålsmail/A 16869-2021.docx")</f>
        <v/>
      </c>
      <c r="X14">
        <f>HYPERLINK("https://klasma.github.io/Logging_NYNASHAMN/tillsyn/A 16869-2021.docx")</f>
        <v/>
      </c>
      <c r="Y14">
        <f>HYPERLINK("https://klasma.github.io/Logging_NYNASHAMN/tillsynsmail/A 16869-2021.docx")</f>
        <v/>
      </c>
    </row>
    <row r="15" ht="15" customHeight="1">
      <c r="A15" t="inlineStr">
        <is>
          <t>A 7152-2020</t>
        </is>
      </c>
      <c r="B15" s="1" t="n">
        <v>43869</v>
      </c>
      <c r="C15" s="1" t="n">
        <v>45177</v>
      </c>
      <c r="D15" t="inlineStr">
        <is>
          <t>STOCKHOLMS LÄN</t>
        </is>
      </c>
      <c r="E15" t="inlineStr">
        <is>
          <t>NYNÄSHAMN</t>
        </is>
      </c>
      <c r="F15" t="inlineStr">
        <is>
          <t>Kommuner</t>
        </is>
      </c>
      <c r="G15" t="n">
        <v>5.8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HYPERLINK("https://klasma.github.io/Logging_NYNASHAMN/artfynd/A 7152-2020.xlsx")</f>
        <v/>
      </c>
      <c r="T15">
        <f>HYPERLINK("https://klasma.github.io/Logging_NYNASHAMN/kartor/A 7152-2020.png")</f>
        <v/>
      </c>
      <c r="V15">
        <f>HYPERLINK("https://klasma.github.io/Logging_NYNASHAMN/klagomål/A 7152-2020.docx")</f>
        <v/>
      </c>
      <c r="W15">
        <f>HYPERLINK("https://klasma.github.io/Logging_NYNASHAMN/klagomålsmail/A 7152-2020.docx")</f>
        <v/>
      </c>
      <c r="X15">
        <f>HYPERLINK("https://klasma.github.io/Logging_NYNASHAMN/tillsyn/A 7152-2020.docx")</f>
        <v/>
      </c>
      <c r="Y15">
        <f>HYPERLINK("https://klasma.github.io/Logging_NYNASHAMN/tillsynsmail/A 7152-2020.docx")</f>
        <v/>
      </c>
    </row>
    <row r="16" ht="15" customHeight="1">
      <c r="A16" t="inlineStr">
        <is>
          <t>A 18965-2020</t>
        </is>
      </c>
      <c r="B16" s="1" t="n">
        <v>43935</v>
      </c>
      <c r="C16" s="1" t="n">
        <v>45177</v>
      </c>
      <c r="D16" t="inlineStr">
        <is>
          <t>STOCKHOLMS LÄN</t>
        </is>
      </c>
      <c r="E16" t="inlineStr">
        <is>
          <t>NYNÄSHAMN</t>
        </is>
      </c>
      <c r="F16" t="inlineStr">
        <is>
          <t>Kommuner</t>
        </is>
      </c>
      <c r="G16" t="n">
        <v>14.3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Hasselsnok</t>
        </is>
      </c>
      <c r="S16">
        <f>HYPERLINK("https://klasma.github.io/Logging_NYNASHAMN/artfynd/A 18965-2020.xlsx")</f>
        <v/>
      </c>
      <c r="T16">
        <f>HYPERLINK("https://klasma.github.io/Logging_NYNASHAMN/kartor/A 18965-2020.png")</f>
        <v/>
      </c>
      <c r="V16">
        <f>HYPERLINK("https://klasma.github.io/Logging_NYNASHAMN/klagomål/A 18965-2020.docx")</f>
        <v/>
      </c>
      <c r="W16">
        <f>HYPERLINK("https://klasma.github.io/Logging_NYNASHAMN/klagomålsmail/A 18965-2020.docx")</f>
        <v/>
      </c>
      <c r="X16">
        <f>HYPERLINK("https://klasma.github.io/Logging_NYNASHAMN/tillsyn/A 18965-2020.docx")</f>
        <v/>
      </c>
      <c r="Y16">
        <f>HYPERLINK("https://klasma.github.io/Logging_NYNASHAMN/tillsynsmail/A 18965-2020.docx")</f>
        <v/>
      </c>
    </row>
    <row r="17" ht="15" customHeight="1">
      <c r="A17" t="inlineStr">
        <is>
          <t>A 12989-2021</t>
        </is>
      </c>
      <c r="B17" s="1" t="n">
        <v>44271</v>
      </c>
      <c r="C17" s="1" t="n">
        <v>45177</v>
      </c>
      <c r="D17" t="inlineStr">
        <is>
          <t>STOCKHOLMS LÄN</t>
        </is>
      </c>
      <c r="E17" t="inlineStr">
        <is>
          <t>NYNÄSHAMN</t>
        </is>
      </c>
      <c r="F17" t="inlineStr">
        <is>
          <t>Kommuner</t>
        </is>
      </c>
      <c r="G17" t="n">
        <v>6.6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Hasselsnok</t>
        </is>
      </c>
      <c r="S17">
        <f>HYPERLINK("https://klasma.github.io/Logging_NYNASHAMN/artfynd/A 12989-2021.xlsx")</f>
        <v/>
      </c>
      <c r="T17">
        <f>HYPERLINK("https://klasma.github.io/Logging_NYNASHAMN/kartor/A 12989-2021.png")</f>
        <v/>
      </c>
      <c r="V17">
        <f>HYPERLINK("https://klasma.github.io/Logging_NYNASHAMN/klagomål/A 12989-2021.docx")</f>
        <v/>
      </c>
      <c r="W17">
        <f>HYPERLINK("https://klasma.github.io/Logging_NYNASHAMN/klagomålsmail/A 12989-2021.docx")</f>
        <v/>
      </c>
      <c r="X17">
        <f>HYPERLINK("https://klasma.github.io/Logging_NYNASHAMN/tillsyn/A 12989-2021.docx")</f>
        <v/>
      </c>
      <c r="Y17">
        <f>HYPERLINK("https://klasma.github.io/Logging_NYNASHAMN/tillsynsmail/A 12989-2021.docx")</f>
        <v/>
      </c>
    </row>
    <row r="18" ht="15" customHeight="1">
      <c r="A18" t="inlineStr">
        <is>
          <t>A 31980-2021</t>
        </is>
      </c>
      <c r="B18" s="1" t="n">
        <v>44370</v>
      </c>
      <c r="C18" s="1" t="n">
        <v>45177</v>
      </c>
      <c r="D18" t="inlineStr">
        <is>
          <t>STOCKHOLMS LÄN</t>
        </is>
      </c>
      <c r="E18" t="inlineStr">
        <is>
          <t>NYNÄSHAMN</t>
        </is>
      </c>
      <c r="G18" t="n">
        <v>3.3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Liten ekkremla</t>
        </is>
      </c>
      <c r="S18">
        <f>HYPERLINK("https://klasma.github.io/Logging_NYNASHAMN/artfynd/A 31980-2021.xlsx")</f>
        <v/>
      </c>
      <c r="T18">
        <f>HYPERLINK("https://klasma.github.io/Logging_NYNASHAMN/kartor/A 31980-2021.png")</f>
        <v/>
      </c>
      <c r="V18">
        <f>HYPERLINK("https://klasma.github.io/Logging_NYNASHAMN/klagomål/A 31980-2021.docx")</f>
        <v/>
      </c>
      <c r="W18">
        <f>HYPERLINK("https://klasma.github.io/Logging_NYNASHAMN/klagomålsmail/A 31980-2021.docx")</f>
        <v/>
      </c>
      <c r="X18">
        <f>HYPERLINK("https://klasma.github.io/Logging_NYNASHAMN/tillsyn/A 31980-2021.docx")</f>
        <v/>
      </c>
      <c r="Y18">
        <f>HYPERLINK("https://klasma.github.io/Logging_NYNASHAMN/tillsynsmail/A 31980-2021.docx")</f>
        <v/>
      </c>
    </row>
    <row r="19" ht="15" customHeight="1">
      <c r="A19" t="inlineStr">
        <is>
          <t>A 37100-2021</t>
        </is>
      </c>
      <c r="B19" s="1" t="n">
        <v>44396</v>
      </c>
      <c r="C19" s="1" t="n">
        <v>45177</v>
      </c>
      <c r="D19" t="inlineStr">
        <is>
          <t>STOCKHOLMS LÄN</t>
        </is>
      </c>
      <c r="E19" t="inlineStr">
        <is>
          <t>NYNÄSHAMN</t>
        </is>
      </c>
      <c r="G19" t="n">
        <v>1.4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 sköldmossa</t>
        </is>
      </c>
      <c r="S19">
        <f>HYPERLINK("https://klasma.github.io/Logging_NYNASHAMN/artfynd/A 37100-2021.xlsx")</f>
        <v/>
      </c>
      <c r="T19">
        <f>HYPERLINK("https://klasma.github.io/Logging_NYNASHAMN/kartor/A 37100-2021.png")</f>
        <v/>
      </c>
      <c r="V19">
        <f>HYPERLINK("https://klasma.github.io/Logging_NYNASHAMN/klagomål/A 37100-2021.docx")</f>
        <v/>
      </c>
      <c r="W19">
        <f>HYPERLINK("https://klasma.github.io/Logging_NYNASHAMN/klagomålsmail/A 37100-2021.docx")</f>
        <v/>
      </c>
      <c r="X19">
        <f>HYPERLINK("https://klasma.github.io/Logging_NYNASHAMN/tillsyn/A 37100-2021.docx")</f>
        <v/>
      </c>
      <c r="Y19">
        <f>HYPERLINK("https://klasma.github.io/Logging_NYNASHAMN/tillsynsmail/A 37100-2021.docx")</f>
        <v/>
      </c>
    </row>
    <row r="20" ht="15" customHeight="1">
      <c r="A20" t="inlineStr">
        <is>
          <t>A 42050-2021</t>
        </is>
      </c>
      <c r="B20" s="1" t="n">
        <v>44426</v>
      </c>
      <c r="C20" s="1" t="n">
        <v>45177</v>
      </c>
      <c r="D20" t="inlineStr">
        <is>
          <t>STOCKHOLMS LÄN</t>
        </is>
      </c>
      <c r="E20" t="inlineStr">
        <is>
          <t>NYNÄSHAMN</t>
        </is>
      </c>
      <c r="G20" t="n">
        <v>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HYPERLINK("https://klasma.github.io/Logging_NYNASHAMN/artfynd/A 42050-2021.xlsx")</f>
        <v/>
      </c>
      <c r="T20">
        <f>HYPERLINK("https://klasma.github.io/Logging_NYNASHAMN/kartor/A 42050-2021.png")</f>
        <v/>
      </c>
      <c r="V20">
        <f>HYPERLINK("https://klasma.github.io/Logging_NYNASHAMN/klagomål/A 42050-2021.docx")</f>
        <v/>
      </c>
      <c r="W20">
        <f>HYPERLINK("https://klasma.github.io/Logging_NYNASHAMN/klagomålsmail/A 42050-2021.docx")</f>
        <v/>
      </c>
      <c r="X20">
        <f>HYPERLINK("https://klasma.github.io/Logging_NYNASHAMN/tillsyn/A 42050-2021.docx")</f>
        <v/>
      </c>
      <c r="Y20">
        <f>HYPERLINK("https://klasma.github.io/Logging_NYNASHAMN/tillsynsmail/A 42050-2021.docx")</f>
        <v/>
      </c>
    </row>
    <row r="21" ht="15" customHeight="1">
      <c r="A21" t="inlineStr">
        <is>
          <t>A 16309-2022</t>
        </is>
      </c>
      <c r="B21" s="1" t="n">
        <v>44670</v>
      </c>
      <c r="C21" s="1" t="n">
        <v>45177</v>
      </c>
      <c r="D21" t="inlineStr">
        <is>
          <t>STOCKHOLMS LÄN</t>
        </is>
      </c>
      <c r="E21" t="inlineStr">
        <is>
          <t>NYNÄSHAMN</t>
        </is>
      </c>
      <c r="G21" t="n">
        <v>7.7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HYPERLINK("https://klasma.github.io/Logging_NYNASHAMN/artfynd/A 16309-2022.xlsx")</f>
        <v/>
      </c>
      <c r="T21">
        <f>HYPERLINK("https://klasma.github.io/Logging_NYNASHAMN/kartor/A 16309-2022.png")</f>
        <v/>
      </c>
      <c r="V21">
        <f>HYPERLINK("https://klasma.github.io/Logging_NYNASHAMN/klagomål/A 16309-2022.docx")</f>
        <v/>
      </c>
      <c r="W21">
        <f>HYPERLINK("https://klasma.github.io/Logging_NYNASHAMN/klagomålsmail/A 16309-2022.docx")</f>
        <v/>
      </c>
      <c r="X21">
        <f>HYPERLINK("https://klasma.github.io/Logging_NYNASHAMN/tillsyn/A 16309-2022.docx")</f>
        <v/>
      </c>
      <c r="Y21">
        <f>HYPERLINK("https://klasma.github.io/Logging_NYNASHAMN/tillsynsmail/A 16309-2022.docx")</f>
        <v/>
      </c>
    </row>
    <row r="22" ht="15" customHeight="1">
      <c r="A22" t="inlineStr">
        <is>
          <t>A 6435-2023</t>
        </is>
      </c>
      <c r="B22" s="1" t="n">
        <v>44965</v>
      </c>
      <c r="C22" s="1" t="n">
        <v>45177</v>
      </c>
      <c r="D22" t="inlineStr">
        <is>
          <t>STOCKHOLMS LÄN</t>
        </is>
      </c>
      <c r="E22" t="inlineStr">
        <is>
          <t>NYNÄSHAMN</t>
        </is>
      </c>
      <c r="G22" t="n">
        <v>1.8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HYPERLINK("https://klasma.github.io/Logging_NYNASHAMN/artfynd/A 6435-2023.xlsx")</f>
        <v/>
      </c>
      <c r="T22">
        <f>HYPERLINK("https://klasma.github.io/Logging_NYNASHAMN/kartor/A 6435-2023.png")</f>
        <v/>
      </c>
      <c r="V22">
        <f>HYPERLINK("https://klasma.github.io/Logging_NYNASHAMN/klagomål/A 6435-2023.docx")</f>
        <v/>
      </c>
      <c r="W22">
        <f>HYPERLINK("https://klasma.github.io/Logging_NYNASHAMN/klagomålsmail/A 6435-2023.docx")</f>
        <v/>
      </c>
      <c r="X22">
        <f>HYPERLINK("https://klasma.github.io/Logging_NYNASHAMN/tillsyn/A 6435-2023.docx")</f>
        <v/>
      </c>
      <c r="Y22">
        <f>HYPERLINK("https://klasma.github.io/Logging_NYNASHAMN/tillsynsmail/A 6435-2023.docx")</f>
        <v/>
      </c>
    </row>
    <row r="23" ht="15" customHeight="1">
      <c r="A23" t="inlineStr">
        <is>
          <t>A 7540-2023</t>
        </is>
      </c>
      <c r="B23" s="1" t="n">
        <v>44972</v>
      </c>
      <c r="C23" s="1" t="n">
        <v>45177</v>
      </c>
      <c r="D23" t="inlineStr">
        <is>
          <t>STOCKHOLMS LÄN</t>
        </is>
      </c>
      <c r="E23" t="inlineStr">
        <is>
          <t>NYNÄSHAMN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Fjällvråk</t>
        </is>
      </c>
      <c r="S23">
        <f>HYPERLINK("https://klasma.github.io/Logging_NYNASHAMN/artfynd/A 7540-2023.xlsx")</f>
        <v/>
      </c>
      <c r="T23">
        <f>HYPERLINK("https://klasma.github.io/Logging_NYNASHAMN/kartor/A 7540-2023.png")</f>
        <v/>
      </c>
      <c r="V23">
        <f>HYPERLINK("https://klasma.github.io/Logging_NYNASHAMN/klagomål/A 7540-2023.docx")</f>
        <v/>
      </c>
      <c r="W23">
        <f>HYPERLINK("https://klasma.github.io/Logging_NYNASHAMN/klagomålsmail/A 7540-2023.docx")</f>
        <v/>
      </c>
      <c r="X23">
        <f>HYPERLINK("https://klasma.github.io/Logging_NYNASHAMN/tillsyn/A 7540-2023.docx")</f>
        <v/>
      </c>
      <c r="Y23">
        <f>HYPERLINK("https://klasma.github.io/Logging_NYNASHAMN/tillsynsmail/A 7540-2023.docx")</f>
        <v/>
      </c>
    </row>
    <row r="24" ht="15" customHeight="1">
      <c r="A24" t="inlineStr">
        <is>
          <t>A 9268-2023</t>
        </is>
      </c>
      <c r="B24" s="1" t="n">
        <v>44980</v>
      </c>
      <c r="C24" s="1" t="n">
        <v>45177</v>
      </c>
      <c r="D24" t="inlineStr">
        <is>
          <t>STOCKHOLMS LÄN</t>
        </is>
      </c>
      <c r="E24" t="inlineStr">
        <is>
          <t>NYNÄSHAMN</t>
        </is>
      </c>
      <c r="G24" t="n">
        <v>4.9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HYPERLINK("https://klasma.github.io/Logging_NYNASHAMN/artfynd/A 9268-2023.xlsx")</f>
        <v/>
      </c>
      <c r="T24">
        <f>HYPERLINK("https://klasma.github.io/Logging_NYNASHAMN/kartor/A 9268-2023.png")</f>
        <v/>
      </c>
      <c r="V24">
        <f>HYPERLINK("https://klasma.github.io/Logging_NYNASHAMN/klagomål/A 9268-2023.docx")</f>
        <v/>
      </c>
      <c r="W24">
        <f>HYPERLINK("https://klasma.github.io/Logging_NYNASHAMN/klagomålsmail/A 9268-2023.docx")</f>
        <v/>
      </c>
      <c r="X24">
        <f>HYPERLINK("https://klasma.github.io/Logging_NYNASHAMN/tillsyn/A 9268-2023.docx")</f>
        <v/>
      </c>
      <c r="Y24">
        <f>HYPERLINK("https://klasma.github.io/Logging_NYNASHAMN/tillsynsmail/A 9268-2023.docx")</f>
        <v/>
      </c>
    </row>
    <row r="25" ht="15" customHeight="1">
      <c r="A25" t="inlineStr">
        <is>
          <t>A 31142-2023</t>
        </is>
      </c>
      <c r="B25" s="1" t="n">
        <v>45113</v>
      </c>
      <c r="C25" s="1" t="n">
        <v>45177</v>
      </c>
      <c r="D25" t="inlineStr">
        <is>
          <t>STOCKHOLMS LÄN</t>
        </is>
      </c>
      <c r="E25" t="inlineStr">
        <is>
          <t>NYNÄSHAMN</t>
        </is>
      </c>
      <c r="G25" t="n">
        <v>5.7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HYPERLINK("https://klasma.github.io/Logging_NYNASHAMN/artfynd/A 31142-2023.xlsx")</f>
        <v/>
      </c>
      <c r="T25">
        <f>HYPERLINK("https://klasma.github.io/Logging_NYNASHAMN/kartor/A 31142-2023.png")</f>
        <v/>
      </c>
      <c r="V25">
        <f>HYPERLINK("https://klasma.github.io/Logging_NYNASHAMN/klagomål/A 31142-2023.docx")</f>
        <v/>
      </c>
      <c r="W25">
        <f>HYPERLINK("https://klasma.github.io/Logging_NYNASHAMN/klagomålsmail/A 31142-2023.docx")</f>
        <v/>
      </c>
      <c r="X25">
        <f>HYPERLINK("https://klasma.github.io/Logging_NYNASHAMN/tillsyn/A 31142-2023.docx")</f>
        <v/>
      </c>
      <c r="Y25">
        <f>HYPERLINK("https://klasma.github.io/Logging_NYNASHAMN/tillsynsmail/A 31142-2023.docx")</f>
        <v/>
      </c>
    </row>
    <row r="26" ht="15" customHeight="1">
      <c r="A26" t="inlineStr">
        <is>
          <t>A 31828-2023</t>
        </is>
      </c>
      <c r="B26" s="1" t="n">
        <v>45118</v>
      </c>
      <c r="C26" s="1" t="n">
        <v>45177</v>
      </c>
      <c r="D26" t="inlineStr">
        <is>
          <t>STOCKHOLMS LÄN</t>
        </is>
      </c>
      <c r="E26" t="inlineStr">
        <is>
          <t>NYNÄSHAMN</t>
        </is>
      </c>
      <c r="F26" t="inlineStr">
        <is>
          <t>Kommuner</t>
        </is>
      </c>
      <c r="G26" t="n">
        <v>2.7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Björksplintborre</t>
        </is>
      </c>
      <c r="S26">
        <f>HYPERLINK("https://klasma.github.io/Logging_NYNASHAMN/artfynd/A 31828-2023.xlsx")</f>
        <v/>
      </c>
      <c r="T26">
        <f>HYPERLINK("https://klasma.github.io/Logging_NYNASHAMN/kartor/A 31828-2023.png")</f>
        <v/>
      </c>
      <c r="V26">
        <f>HYPERLINK("https://klasma.github.io/Logging_NYNASHAMN/klagomål/A 31828-2023.docx")</f>
        <v/>
      </c>
      <c r="W26">
        <f>HYPERLINK("https://klasma.github.io/Logging_NYNASHAMN/klagomålsmail/A 31828-2023.docx")</f>
        <v/>
      </c>
      <c r="X26">
        <f>HYPERLINK("https://klasma.github.io/Logging_NYNASHAMN/tillsyn/A 31828-2023.docx")</f>
        <v/>
      </c>
      <c r="Y26">
        <f>HYPERLINK("https://klasma.github.io/Logging_NYNASHAMN/tillsynsmail/A 31828-2023.docx")</f>
        <v/>
      </c>
    </row>
    <row r="27" ht="15" customHeight="1">
      <c r="A27" t="inlineStr">
        <is>
          <t>A 33528-2023</t>
        </is>
      </c>
      <c r="B27" s="1" t="n">
        <v>45131</v>
      </c>
      <c r="C27" s="1" t="n">
        <v>45177</v>
      </c>
      <c r="D27" t="inlineStr">
        <is>
          <t>STOCKHOLMS LÄN</t>
        </is>
      </c>
      <c r="E27" t="inlineStr">
        <is>
          <t>NYNÄSHAMN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HYPERLINK("https://klasma.github.io/Logging_NYNASHAMN/artfynd/A 33528-2023.xlsx")</f>
        <v/>
      </c>
      <c r="T27">
        <f>HYPERLINK("https://klasma.github.io/Logging_NYNASHAMN/kartor/A 33528-2023.png")</f>
        <v/>
      </c>
      <c r="V27">
        <f>HYPERLINK("https://klasma.github.io/Logging_NYNASHAMN/klagomål/A 33528-2023.docx")</f>
        <v/>
      </c>
      <c r="W27">
        <f>HYPERLINK("https://klasma.github.io/Logging_NYNASHAMN/klagomålsmail/A 33528-2023.docx")</f>
        <v/>
      </c>
      <c r="X27">
        <f>HYPERLINK("https://klasma.github.io/Logging_NYNASHAMN/tillsyn/A 33528-2023.docx")</f>
        <v/>
      </c>
      <c r="Y27">
        <f>HYPERLINK("https://klasma.github.io/Logging_NYNASHAMN/tillsynsmail/A 33528-2023.docx")</f>
        <v/>
      </c>
    </row>
    <row r="28" ht="15" customHeight="1">
      <c r="A28" t="inlineStr">
        <is>
          <t>A 40357-2018</t>
        </is>
      </c>
      <c r="B28" s="1" t="n">
        <v>43345</v>
      </c>
      <c r="C28" s="1" t="n">
        <v>45177</v>
      </c>
      <c r="D28" t="inlineStr">
        <is>
          <t>STOCKHOLMS LÄN</t>
        </is>
      </c>
      <c r="E28" t="inlineStr">
        <is>
          <t>NYNÄSHAMN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60631-2018</t>
        </is>
      </c>
      <c r="B29" s="1" t="n">
        <v>43420</v>
      </c>
      <c r="C29" s="1" t="n">
        <v>45177</v>
      </c>
      <c r="D29" t="inlineStr">
        <is>
          <t>STOCKHOLMS LÄN</t>
        </is>
      </c>
      <c r="E29" t="inlineStr">
        <is>
          <t>NYNÄSHAMN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61490-2018</t>
        </is>
      </c>
      <c r="B30" s="1" t="n">
        <v>43424</v>
      </c>
      <c r="C30" s="1" t="n">
        <v>45177</v>
      </c>
      <c r="D30" t="inlineStr">
        <is>
          <t>STOCKHOLMS LÄN</t>
        </is>
      </c>
      <c r="E30" t="inlineStr">
        <is>
          <t>NYNÄSHAMN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61495-2018</t>
        </is>
      </c>
      <c r="B31" s="1" t="n">
        <v>43424</v>
      </c>
      <c r="C31" s="1" t="n">
        <v>45177</v>
      </c>
      <c r="D31" t="inlineStr">
        <is>
          <t>STOCKHOLMS LÄN</t>
        </is>
      </c>
      <c r="E31" t="inlineStr">
        <is>
          <t>NYNÄSHAMN</t>
        </is>
      </c>
      <c r="G31" t="n">
        <v>8.1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69314-2018</t>
        </is>
      </c>
      <c r="B32" s="1" t="n">
        <v>43446</v>
      </c>
      <c r="C32" s="1" t="n">
        <v>45177</v>
      </c>
      <c r="D32" t="inlineStr">
        <is>
          <t>STOCKHOLMS LÄN</t>
        </is>
      </c>
      <c r="E32" t="inlineStr">
        <is>
          <t>NYNÄSHAMN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69301-2018</t>
        </is>
      </c>
      <c r="B33" s="1" t="n">
        <v>43446</v>
      </c>
      <c r="C33" s="1" t="n">
        <v>45177</v>
      </c>
      <c r="D33" t="inlineStr">
        <is>
          <t>STOCKHOLMS LÄN</t>
        </is>
      </c>
      <c r="E33" t="inlineStr">
        <is>
          <t>NYNÄSHAMN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1424-2019</t>
        </is>
      </c>
      <c r="B34" s="1" t="n">
        <v>43461</v>
      </c>
      <c r="C34" s="1" t="n">
        <v>45177</v>
      </c>
      <c r="D34" t="inlineStr">
        <is>
          <t>STOCKHOLMS LÄN</t>
        </is>
      </c>
      <c r="E34" t="inlineStr">
        <is>
          <t>NYNÄSHAMN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2967-2019</t>
        </is>
      </c>
      <c r="B35" s="1" t="n">
        <v>43479</v>
      </c>
      <c r="C35" s="1" t="n">
        <v>45177</v>
      </c>
      <c r="D35" t="inlineStr">
        <is>
          <t>STOCKHOLMS LÄN</t>
        </is>
      </c>
      <c r="E35" t="inlineStr">
        <is>
          <t>NYNÄSHAMN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3342-2019</t>
        </is>
      </c>
      <c r="B36" s="1" t="n">
        <v>43480</v>
      </c>
      <c r="C36" s="1" t="n">
        <v>45177</v>
      </c>
      <c r="D36" t="inlineStr">
        <is>
          <t>STOCKHOLMS LÄN</t>
        </is>
      </c>
      <c r="E36" t="inlineStr">
        <is>
          <t>NYNÄSHAMN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7432-2019</t>
        </is>
      </c>
      <c r="B37" s="1" t="n">
        <v>43497</v>
      </c>
      <c r="C37" s="1" t="n">
        <v>45177</v>
      </c>
      <c r="D37" t="inlineStr">
        <is>
          <t>STOCKHOLMS LÄN</t>
        </is>
      </c>
      <c r="E37" t="inlineStr">
        <is>
          <t>NYNÄSHAMN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12450-2019</t>
        </is>
      </c>
      <c r="B38" s="1" t="n">
        <v>43523</v>
      </c>
      <c r="C38" s="1" t="n">
        <v>45177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15161-2019</t>
        </is>
      </c>
      <c r="B39" s="1" t="n">
        <v>43538</v>
      </c>
      <c r="C39" s="1" t="n">
        <v>45177</v>
      </c>
      <c r="D39" t="inlineStr">
        <is>
          <t>STOCKHOLMS LÄN</t>
        </is>
      </c>
      <c r="E39" t="inlineStr">
        <is>
          <t>NYNÄSHAMN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23444-2019</t>
        </is>
      </c>
      <c r="B40" s="1" t="n">
        <v>43592</v>
      </c>
      <c r="C40" s="1" t="n">
        <v>45177</v>
      </c>
      <c r="D40" t="inlineStr">
        <is>
          <t>STOCKHOLMS LÄN</t>
        </is>
      </c>
      <c r="E40" t="inlineStr">
        <is>
          <t>NYNÄSHAMN</t>
        </is>
      </c>
      <c r="F40" t="inlineStr">
        <is>
          <t>Övriga statliga verk och myndigheter</t>
        </is>
      </c>
      <c r="G40" t="n">
        <v>6.9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23783-2019</t>
        </is>
      </c>
      <c r="B41" s="1" t="n">
        <v>43592</v>
      </c>
      <c r="C41" s="1" t="n">
        <v>45177</v>
      </c>
      <c r="D41" t="inlineStr">
        <is>
          <t>STOCKHOLMS LÄN</t>
        </is>
      </c>
      <c r="E41" t="inlineStr">
        <is>
          <t>NYNÄSHAMN</t>
        </is>
      </c>
      <c r="F41" t="inlineStr">
        <is>
          <t>Övriga statliga verk och myndigheter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24362-2019</t>
        </is>
      </c>
      <c r="B42" s="1" t="n">
        <v>43599</v>
      </c>
      <c r="C42" s="1" t="n">
        <v>45177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24360-2019</t>
        </is>
      </c>
      <c r="B43" s="1" t="n">
        <v>43599</v>
      </c>
      <c r="C43" s="1" t="n">
        <v>45177</v>
      </c>
      <c r="D43" t="inlineStr">
        <is>
          <t>STOCKHOLMS LÄN</t>
        </is>
      </c>
      <c r="E43" t="inlineStr">
        <is>
          <t>NYNÄSHAMN</t>
        </is>
      </c>
      <c r="F43" t="inlineStr">
        <is>
          <t>Kommuner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31382-2019</t>
        </is>
      </c>
      <c r="B44" s="1" t="n">
        <v>43641</v>
      </c>
      <c r="C44" s="1" t="n">
        <v>45177</v>
      </c>
      <c r="D44" t="inlineStr">
        <is>
          <t>STOCKHOLMS LÄN</t>
        </is>
      </c>
      <c r="E44" t="inlineStr">
        <is>
          <t>NYNÄSHAMN</t>
        </is>
      </c>
      <c r="G44" t="n">
        <v>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31893-2019</t>
        </is>
      </c>
      <c r="B45" s="1" t="n">
        <v>43642</v>
      </c>
      <c r="C45" s="1" t="n">
        <v>45177</v>
      </c>
      <c r="D45" t="inlineStr">
        <is>
          <t>STOCKHOLMS LÄN</t>
        </is>
      </c>
      <c r="E45" t="inlineStr">
        <is>
          <t>NYNÄSHAMN</t>
        </is>
      </c>
      <c r="F45" t="inlineStr">
        <is>
          <t>Kommuner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31976-2019</t>
        </is>
      </c>
      <c r="B46" s="1" t="n">
        <v>43643</v>
      </c>
      <c r="C46" s="1" t="n">
        <v>45177</v>
      </c>
      <c r="D46" t="inlineStr">
        <is>
          <t>STOCKHOLMS LÄN</t>
        </is>
      </c>
      <c r="E46" t="inlineStr">
        <is>
          <t>NYNÄSHAMN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31971-2019</t>
        </is>
      </c>
      <c r="B47" s="1" t="n">
        <v>43643</v>
      </c>
      <c r="C47" s="1" t="n">
        <v>45177</v>
      </c>
      <c r="D47" t="inlineStr">
        <is>
          <t>STOCKHOLMS LÄN</t>
        </is>
      </c>
      <c r="E47" t="inlineStr">
        <is>
          <t>NYNÄSHAMN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36135-2019</t>
        </is>
      </c>
      <c r="B48" s="1" t="n">
        <v>43668</v>
      </c>
      <c r="C48" s="1" t="n">
        <v>45177</v>
      </c>
      <c r="D48" t="inlineStr">
        <is>
          <t>STOCKHOLMS LÄN</t>
        </is>
      </c>
      <c r="E48" t="inlineStr">
        <is>
          <t>NYNÄSHAMN</t>
        </is>
      </c>
      <c r="G48" t="n">
        <v>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39663-2019</t>
        </is>
      </c>
      <c r="B49" s="1" t="n">
        <v>43691</v>
      </c>
      <c r="C49" s="1" t="n">
        <v>45177</v>
      </c>
      <c r="D49" t="inlineStr">
        <is>
          <t>STOCKHOLMS LÄN</t>
        </is>
      </c>
      <c r="E49" t="inlineStr">
        <is>
          <t>NYNÄSHAMN</t>
        </is>
      </c>
      <c r="F49" t="inlineStr">
        <is>
          <t>Övriga statliga verk och myndigheter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44453-2019</t>
        </is>
      </c>
      <c r="B50" s="1" t="n">
        <v>43711</v>
      </c>
      <c r="C50" s="1" t="n">
        <v>45177</v>
      </c>
      <c r="D50" t="inlineStr">
        <is>
          <t>STOCKHOLMS LÄN</t>
        </is>
      </c>
      <c r="E50" t="inlineStr">
        <is>
          <t>NYNÄSHAMN</t>
        </is>
      </c>
      <c r="G50" t="n">
        <v>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49840-2019</t>
        </is>
      </c>
      <c r="B51" s="1" t="n">
        <v>43733</v>
      </c>
      <c r="C51" s="1" t="n">
        <v>45177</v>
      </c>
      <c r="D51" t="inlineStr">
        <is>
          <t>STOCKHOLMS LÄN</t>
        </is>
      </c>
      <c r="E51" t="inlineStr">
        <is>
          <t>NYNÄSHAMN</t>
        </is>
      </c>
      <c r="F51" t="inlineStr">
        <is>
          <t>Kommuner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66589-2019</t>
        </is>
      </c>
      <c r="B52" s="1" t="n">
        <v>43809</v>
      </c>
      <c r="C52" s="1" t="n">
        <v>45177</v>
      </c>
      <c r="D52" t="inlineStr">
        <is>
          <t>STOCKHOLMS LÄN</t>
        </is>
      </c>
      <c r="E52" t="inlineStr">
        <is>
          <t>NYNÄSHAMN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461-2020</t>
        </is>
      </c>
      <c r="B53" s="1" t="n">
        <v>43837</v>
      </c>
      <c r="C53" s="1" t="n">
        <v>45177</v>
      </c>
      <c r="D53" t="inlineStr">
        <is>
          <t>STOCKHOLMS LÄN</t>
        </is>
      </c>
      <c r="E53" t="inlineStr">
        <is>
          <t>NYNÄSHAMN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464-2020</t>
        </is>
      </c>
      <c r="B54" s="1" t="n">
        <v>43837</v>
      </c>
      <c r="C54" s="1" t="n">
        <v>45177</v>
      </c>
      <c r="D54" t="inlineStr">
        <is>
          <t>STOCKHOLMS LÄN</t>
        </is>
      </c>
      <c r="E54" t="inlineStr">
        <is>
          <t>NYNÄSHAMN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1669-2020</t>
        </is>
      </c>
      <c r="B55" s="1" t="n">
        <v>43844</v>
      </c>
      <c r="C55" s="1" t="n">
        <v>45177</v>
      </c>
      <c r="D55" t="inlineStr">
        <is>
          <t>STOCKHOLMS LÄN</t>
        </is>
      </c>
      <c r="E55" t="inlineStr">
        <is>
          <t>NYNÄSHAMN</t>
        </is>
      </c>
      <c r="F55" t="inlineStr">
        <is>
          <t>Övriga statliga verk och myndigheter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1789-2020</t>
        </is>
      </c>
      <c r="B56" s="1" t="n">
        <v>43844</v>
      </c>
      <c r="C56" s="1" t="n">
        <v>45177</v>
      </c>
      <c r="D56" t="inlineStr">
        <is>
          <t>STOCKHOLMS LÄN</t>
        </is>
      </c>
      <c r="E56" t="inlineStr">
        <is>
          <t>NYNÄSHAMN</t>
        </is>
      </c>
      <c r="F56" t="inlineStr">
        <is>
          <t>Övriga statliga verk och myndigheter</t>
        </is>
      </c>
      <c r="G56" t="n">
        <v>6.4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2671-2020</t>
        </is>
      </c>
      <c r="B57" s="1" t="n">
        <v>43849</v>
      </c>
      <c r="C57" s="1" t="n">
        <v>45177</v>
      </c>
      <c r="D57" t="inlineStr">
        <is>
          <t>STOCKHOLMS LÄN</t>
        </is>
      </c>
      <c r="E57" t="inlineStr">
        <is>
          <t>NYNÄSHAMN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3144-2020</t>
        </is>
      </c>
      <c r="B58" s="1" t="n">
        <v>43851</v>
      </c>
      <c r="C58" s="1" t="n">
        <v>45177</v>
      </c>
      <c r="D58" t="inlineStr">
        <is>
          <t>STOCKHOLMS LÄN</t>
        </is>
      </c>
      <c r="E58" t="inlineStr">
        <is>
          <t>NYNÄSHAMN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3952-2020</t>
        </is>
      </c>
      <c r="B59" s="1" t="n">
        <v>43854</v>
      </c>
      <c r="C59" s="1" t="n">
        <v>45177</v>
      </c>
      <c r="D59" t="inlineStr">
        <is>
          <t>STOCKHOLMS LÄN</t>
        </is>
      </c>
      <c r="E59" t="inlineStr">
        <is>
          <t>NYNÄSHAMN</t>
        </is>
      </c>
      <c r="F59" t="inlineStr">
        <is>
          <t>Övriga statliga verk och myndigheter</t>
        </is>
      </c>
      <c r="G59" t="n">
        <v>10.1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5406-2020</t>
        </is>
      </c>
      <c r="B60" s="1" t="n">
        <v>43860</v>
      </c>
      <c r="C60" s="1" t="n">
        <v>45177</v>
      </c>
      <c r="D60" t="inlineStr">
        <is>
          <t>STOCKHOLMS LÄN</t>
        </is>
      </c>
      <c r="E60" t="inlineStr">
        <is>
          <t>NYNÄSHAMN</t>
        </is>
      </c>
      <c r="F60" t="inlineStr">
        <is>
          <t>Kommuner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6219-2020</t>
        </is>
      </c>
      <c r="B61" s="1" t="n">
        <v>43865</v>
      </c>
      <c r="C61" s="1" t="n">
        <v>45177</v>
      </c>
      <c r="D61" t="inlineStr">
        <is>
          <t>STOCKHOLMS LÄN</t>
        </is>
      </c>
      <c r="E61" t="inlineStr">
        <is>
          <t>NYNÄSHAMN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7151-2020</t>
        </is>
      </c>
      <c r="B62" s="1" t="n">
        <v>43869</v>
      </c>
      <c r="C62" s="1" t="n">
        <v>45177</v>
      </c>
      <c r="D62" t="inlineStr">
        <is>
          <t>STOCKHOLMS LÄN</t>
        </is>
      </c>
      <c r="E62" t="inlineStr">
        <is>
          <t>NYNÄSHAMN</t>
        </is>
      </c>
      <c r="F62" t="inlineStr">
        <is>
          <t>Kommuner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7150-2020</t>
        </is>
      </c>
      <c r="B63" s="1" t="n">
        <v>43869</v>
      </c>
      <c r="C63" s="1" t="n">
        <v>45177</v>
      </c>
      <c r="D63" t="inlineStr">
        <is>
          <t>STOCKHOLMS LÄN</t>
        </is>
      </c>
      <c r="E63" t="inlineStr">
        <is>
          <t>NYNÄSHAMN</t>
        </is>
      </c>
      <c r="F63" t="inlineStr">
        <is>
          <t>Kommuner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7923-2020</t>
        </is>
      </c>
      <c r="B64" s="1" t="n">
        <v>43873</v>
      </c>
      <c r="C64" s="1" t="n">
        <v>45177</v>
      </c>
      <c r="D64" t="inlineStr">
        <is>
          <t>STOCKHOLMS LÄN</t>
        </is>
      </c>
      <c r="E64" t="inlineStr">
        <is>
          <t>NYNÄSHAMN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10007-2020</t>
        </is>
      </c>
      <c r="B65" s="1" t="n">
        <v>43882</v>
      </c>
      <c r="C65" s="1" t="n">
        <v>45177</v>
      </c>
      <c r="D65" t="inlineStr">
        <is>
          <t>STOCKHOLMS LÄN</t>
        </is>
      </c>
      <c r="E65" t="inlineStr">
        <is>
          <t>NYNÄSHAMN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10396-2020</t>
        </is>
      </c>
      <c r="B66" s="1" t="n">
        <v>43885</v>
      </c>
      <c r="C66" s="1" t="n">
        <v>45177</v>
      </c>
      <c r="D66" t="inlineStr">
        <is>
          <t>STOCKHOLMS LÄN</t>
        </is>
      </c>
      <c r="E66" t="inlineStr">
        <is>
          <t>NYNÄSHAMN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12571-2020</t>
        </is>
      </c>
      <c r="B67" s="1" t="n">
        <v>43899</v>
      </c>
      <c r="C67" s="1" t="n">
        <v>45177</v>
      </c>
      <c r="D67" t="inlineStr">
        <is>
          <t>STOCKHOLMS LÄN</t>
        </is>
      </c>
      <c r="E67" t="inlineStr">
        <is>
          <t>NYNÄSHAMN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13679-2020</t>
        </is>
      </c>
      <c r="B68" s="1" t="n">
        <v>43903</v>
      </c>
      <c r="C68" s="1" t="n">
        <v>45177</v>
      </c>
      <c r="D68" t="inlineStr">
        <is>
          <t>STOCKHOLMS LÄN</t>
        </is>
      </c>
      <c r="E68" t="inlineStr">
        <is>
          <t>NYNÄSHAMN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13676-2020</t>
        </is>
      </c>
      <c r="B69" s="1" t="n">
        <v>43903</v>
      </c>
      <c r="C69" s="1" t="n">
        <v>45177</v>
      </c>
      <c r="D69" t="inlineStr">
        <is>
          <t>STOCKHOLMS LÄN</t>
        </is>
      </c>
      <c r="E69" t="inlineStr">
        <is>
          <t>NYNÄSHAMN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20600-2020</t>
        </is>
      </c>
      <c r="B70" s="1" t="n">
        <v>43948</v>
      </c>
      <c r="C70" s="1" t="n">
        <v>45177</v>
      </c>
      <c r="D70" t="inlineStr">
        <is>
          <t>STOCKHOLMS LÄN</t>
        </is>
      </c>
      <c r="E70" t="inlineStr">
        <is>
          <t>NYNÄSHAMN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20673-2020</t>
        </is>
      </c>
      <c r="B71" s="1" t="n">
        <v>43949</v>
      </c>
      <c r="C71" s="1" t="n">
        <v>45177</v>
      </c>
      <c r="D71" t="inlineStr">
        <is>
          <t>STOCKHOLMS LÄN</t>
        </is>
      </c>
      <c r="E71" t="inlineStr">
        <is>
          <t>NYNÄSHAMN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23363-2020</t>
        </is>
      </c>
      <c r="B72" s="1" t="n">
        <v>43967</v>
      </c>
      <c r="C72" s="1" t="n">
        <v>45177</v>
      </c>
      <c r="D72" t="inlineStr">
        <is>
          <t>STOCKHOLMS LÄN</t>
        </is>
      </c>
      <c r="E72" t="inlineStr">
        <is>
          <t>NYNÄSHAMN</t>
        </is>
      </c>
      <c r="F72" t="inlineStr">
        <is>
          <t>Kommuner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23364-2020</t>
        </is>
      </c>
      <c r="B73" s="1" t="n">
        <v>43967</v>
      </c>
      <c r="C73" s="1" t="n">
        <v>45177</v>
      </c>
      <c r="D73" t="inlineStr">
        <is>
          <t>STOCKHOLMS LÄN</t>
        </is>
      </c>
      <c r="E73" t="inlineStr">
        <is>
          <t>NYNÄSHAMN</t>
        </is>
      </c>
      <c r="F73" t="inlineStr">
        <is>
          <t>Kommuner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23442-2020</t>
        </is>
      </c>
      <c r="B74" s="1" t="n">
        <v>43969</v>
      </c>
      <c r="C74" s="1" t="n">
        <v>45177</v>
      </c>
      <c r="D74" t="inlineStr">
        <is>
          <t>STOCKHOLMS LÄN</t>
        </is>
      </c>
      <c r="E74" t="inlineStr">
        <is>
          <t>NYNÄSHAMN</t>
        </is>
      </c>
      <c r="F74" t="inlineStr">
        <is>
          <t>Kommuner</t>
        </is>
      </c>
      <c r="G74" t="n">
        <v>4.5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23447-2020</t>
        </is>
      </c>
      <c r="B75" s="1" t="n">
        <v>43969</v>
      </c>
      <c r="C75" s="1" t="n">
        <v>45177</v>
      </c>
      <c r="D75" t="inlineStr">
        <is>
          <t>STOCKHOLMS LÄN</t>
        </is>
      </c>
      <c r="E75" t="inlineStr">
        <is>
          <t>NYNÄSHAMN</t>
        </is>
      </c>
      <c r="F75" t="inlineStr">
        <is>
          <t>Kommuner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27794-2020</t>
        </is>
      </c>
      <c r="B76" s="1" t="n">
        <v>43994</v>
      </c>
      <c r="C76" s="1" t="n">
        <v>45177</v>
      </c>
      <c r="D76" t="inlineStr">
        <is>
          <t>STOCKHOLMS LÄN</t>
        </is>
      </c>
      <c r="E76" t="inlineStr">
        <is>
          <t>NYNÄSHAMN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29113-2020</t>
        </is>
      </c>
      <c r="B77" s="1" t="n">
        <v>44003</v>
      </c>
      <c r="C77" s="1" t="n">
        <v>45177</v>
      </c>
      <c r="D77" t="inlineStr">
        <is>
          <t>STOCKHOLMS LÄN</t>
        </is>
      </c>
      <c r="E77" t="inlineStr">
        <is>
          <t>NYNÄSHAMN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36865-2020</t>
        </is>
      </c>
      <c r="B78" s="1" t="n">
        <v>44053</v>
      </c>
      <c r="C78" s="1" t="n">
        <v>45177</v>
      </c>
      <c r="D78" t="inlineStr">
        <is>
          <t>STOCKHOLMS LÄN</t>
        </is>
      </c>
      <c r="E78" t="inlineStr">
        <is>
          <t>NYNÄSHAMN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45732-2020</t>
        </is>
      </c>
      <c r="B79" s="1" t="n">
        <v>44090</v>
      </c>
      <c r="C79" s="1" t="n">
        <v>45177</v>
      </c>
      <c r="D79" t="inlineStr">
        <is>
          <t>STOCKHOLMS LÄN</t>
        </is>
      </c>
      <c r="E79" t="inlineStr">
        <is>
          <t>NYNÄSHAMN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45859-2020</t>
        </is>
      </c>
      <c r="B80" s="1" t="n">
        <v>44091</v>
      </c>
      <c r="C80" s="1" t="n">
        <v>45177</v>
      </c>
      <c r="D80" t="inlineStr">
        <is>
          <t>STOCKHOLMS LÄN</t>
        </is>
      </c>
      <c r="E80" t="inlineStr">
        <is>
          <t>NYNÄSHAMN</t>
        </is>
      </c>
      <c r="G80" t="n">
        <v>17.7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52806-2020</t>
        </is>
      </c>
      <c r="B81" s="1" t="n">
        <v>44119</v>
      </c>
      <c r="C81" s="1" t="n">
        <v>45177</v>
      </c>
      <c r="D81" t="inlineStr">
        <is>
          <t>STOCKHOLMS LÄN</t>
        </is>
      </c>
      <c r="E81" t="inlineStr">
        <is>
          <t>NYNÄSHAMN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56608-2020</t>
        </is>
      </c>
      <c r="B82" s="1" t="n">
        <v>44133</v>
      </c>
      <c r="C82" s="1" t="n">
        <v>45177</v>
      </c>
      <c r="D82" t="inlineStr">
        <is>
          <t>STOCKHOLMS LÄN</t>
        </is>
      </c>
      <c r="E82" t="inlineStr">
        <is>
          <t>NYNÄSHAMN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65118-2020</t>
        </is>
      </c>
      <c r="B83" s="1" t="n">
        <v>44172</v>
      </c>
      <c r="C83" s="1" t="n">
        <v>45177</v>
      </c>
      <c r="D83" t="inlineStr">
        <is>
          <t>STOCKHOLMS LÄN</t>
        </is>
      </c>
      <c r="E83" t="inlineStr">
        <is>
          <t>NYNÄSHAMN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69183-2020</t>
        </is>
      </c>
      <c r="B84" s="1" t="n">
        <v>44190</v>
      </c>
      <c r="C84" s="1" t="n">
        <v>45177</v>
      </c>
      <c r="D84" t="inlineStr">
        <is>
          <t>STOCKHOLMS LÄN</t>
        </is>
      </c>
      <c r="E84" t="inlineStr">
        <is>
          <t>NYNÄSHAMN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2295-2021</t>
        </is>
      </c>
      <c r="B85" s="1" t="n">
        <v>44212</v>
      </c>
      <c r="C85" s="1" t="n">
        <v>45177</v>
      </c>
      <c r="D85" t="inlineStr">
        <is>
          <t>STOCKHOLMS LÄN</t>
        </is>
      </c>
      <c r="E85" t="inlineStr">
        <is>
          <t>NYNÄSHAMN</t>
        </is>
      </c>
      <c r="G85" t="n">
        <v>10.2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2751-2021</t>
        </is>
      </c>
      <c r="B86" s="1" t="n">
        <v>44215</v>
      </c>
      <c r="C86" s="1" t="n">
        <v>45177</v>
      </c>
      <c r="D86" t="inlineStr">
        <is>
          <t>STOCKHOLMS LÄN</t>
        </is>
      </c>
      <c r="E86" t="inlineStr">
        <is>
          <t>NYNÄSHAMN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2867-2021</t>
        </is>
      </c>
      <c r="B87" s="1" t="n">
        <v>44216</v>
      </c>
      <c r="C87" s="1" t="n">
        <v>45177</v>
      </c>
      <c r="D87" t="inlineStr">
        <is>
          <t>STOCKHOLMS LÄN</t>
        </is>
      </c>
      <c r="E87" t="inlineStr">
        <is>
          <t>NYNÄSHAMN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2858-2021</t>
        </is>
      </c>
      <c r="B88" s="1" t="n">
        <v>44216</v>
      </c>
      <c r="C88" s="1" t="n">
        <v>45177</v>
      </c>
      <c r="D88" t="inlineStr">
        <is>
          <t>STOCKHOLMS LÄN</t>
        </is>
      </c>
      <c r="E88" t="inlineStr">
        <is>
          <t>NYNÄSHAMN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4354-2021</t>
        </is>
      </c>
      <c r="B89" s="1" t="n">
        <v>44223</v>
      </c>
      <c r="C89" s="1" t="n">
        <v>45177</v>
      </c>
      <c r="D89" t="inlineStr">
        <is>
          <t>STOCKHOLMS LÄN</t>
        </is>
      </c>
      <c r="E89" t="inlineStr">
        <is>
          <t>NYNÄSHAMN</t>
        </is>
      </c>
      <c r="G89" t="n">
        <v>14.5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7683-2021</t>
        </is>
      </c>
      <c r="B90" s="1" t="n">
        <v>44242</v>
      </c>
      <c r="C90" s="1" t="n">
        <v>45177</v>
      </c>
      <c r="D90" t="inlineStr">
        <is>
          <t>STOCKHOLMS LÄN</t>
        </is>
      </c>
      <c r="E90" t="inlineStr">
        <is>
          <t>NYNÄSHAMN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10527-2021</t>
        </is>
      </c>
      <c r="B91" s="1" t="n">
        <v>44258</v>
      </c>
      <c r="C91" s="1" t="n">
        <v>45177</v>
      </c>
      <c r="D91" t="inlineStr">
        <is>
          <t>STOCKHOLMS LÄN</t>
        </is>
      </c>
      <c r="E91" t="inlineStr">
        <is>
          <t>NYNÄSHAMN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10525-2021</t>
        </is>
      </c>
      <c r="B92" s="1" t="n">
        <v>44258</v>
      </c>
      <c r="C92" s="1" t="n">
        <v>45177</v>
      </c>
      <c r="D92" t="inlineStr">
        <is>
          <t>STOCKHOLMS LÄN</t>
        </is>
      </c>
      <c r="E92" t="inlineStr">
        <is>
          <t>NYNÄSHAMN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11841-2021</t>
        </is>
      </c>
      <c r="B93" s="1" t="n">
        <v>44265</v>
      </c>
      <c r="C93" s="1" t="n">
        <v>45177</v>
      </c>
      <c r="D93" t="inlineStr">
        <is>
          <t>STOCKHOLMS LÄN</t>
        </is>
      </c>
      <c r="E93" t="inlineStr">
        <is>
          <t>NYNÄSHAMN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15560-2021</t>
        </is>
      </c>
      <c r="B94" s="1" t="n">
        <v>44285</v>
      </c>
      <c r="C94" s="1" t="n">
        <v>45177</v>
      </c>
      <c r="D94" t="inlineStr">
        <is>
          <t>STOCKHOLMS LÄN</t>
        </is>
      </c>
      <c r="E94" t="inlineStr">
        <is>
          <t>NYNÄSHAMN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15609-2021</t>
        </is>
      </c>
      <c r="B95" s="1" t="n">
        <v>44285</v>
      </c>
      <c r="C95" s="1" t="n">
        <v>45177</v>
      </c>
      <c r="D95" t="inlineStr">
        <is>
          <t>STOCKHOLMS LÄN</t>
        </is>
      </c>
      <c r="E95" t="inlineStr">
        <is>
          <t>NYNÄSHAMN</t>
        </is>
      </c>
      <c r="F95" t="inlineStr">
        <is>
          <t>Kommuner</t>
        </is>
      </c>
      <c r="G95" t="n">
        <v>9.6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17835-2021</t>
        </is>
      </c>
      <c r="B96" s="1" t="n">
        <v>44300</v>
      </c>
      <c r="C96" s="1" t="n">
        <v>45177</v>
      </c>
      <c r="D96" t="inlineStr">
        <is>
          <t>STOCKHOLMS LÄN</t>
        </is>
      </c>
      <c r="E96" t="inlineStr">
        <is>
          <t>NYNÄSHAMN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23339-2021</t>
        </is>
      </c>
      <c r="B97" s="1" t="n">
        <v>44333</v>
      </c>
      <c r="C97" s="1" t="n">
        <v>45177</v>
      </c>
      <c r="D97" t="inlineStr">
        <is>
          <t>STOCKHOLMS LÄN</t>
        </is>
      </c>
      <c r="E97" t="inlineStr">
        <is>
          <t>NYNÄSHAMN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25334-2021</t>
        </is>
      </c>
      <c r="B98" s="1" t="n">
        <v>44342</v>
      </c>
      <c r="C98" s="1" t="n">
        <v>45177</v>
      </c>
      <c r="D98" t="inlineStr">
        <is>
          <t>STOCKHOLMS LÄN</t>
        </is>
      </c>
      <c r="E98" t="inlineStr">
        <is>
          <t>NYNÄSHAMN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26757-2021</t>
        </is>
      </c>
      <c r="B99" s="1" t="n">
        <v>44349</v>
      </c>
      <c r="C99" s="1" t="n">
        <v>45177</v>
      </c>
      <c r="D99" t="inlineStr">
        <is>
          <t>STOCKHOLMS LÄN</t>
        </is>
      </c>
      <c r="E99" t="inlineStr">
        <is>
          <t>NYNÄSHAMN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26767-2021</t>
        </is>
      </c>
      <c r="B100" s="1" t="n">
        <v>44349</v>
      </c>
      <c r="C100" s="1" t="n">
        <v>45177</v>
      </c>
      <c r="D100" t="inlineStr">
        <is>
          <t>STOCKHOLMS LÄN</t>
        </is>
      </c>
      <c r="E100" t="inlineStr">
        <is>
          <t>NYNÄSHAMN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26750-2021</t>
        </is>
      </c>
      <c r="B101" s="1" t="n">
        <v>44349</v>
      </c>
      <c r="C101" s="1" t="n">
        <v>45177</v>
      </c>
      <c r="D101" t="inlineStr">
        <is>
          <t>STOCKHOLMS LÄN</t>
        </is>
      </c>
      <c r="E101" t="inlineStr">
        <is>
          <t>NYNÄSHAMN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37097-2021</t>
        </is>
      </c>
      <c r="B102" s="1" t="n">
        <v>44395</v>
      </c>
      <c r="C102" s="1" t="n">
        <v>45177</v>
      </c>
      <c r="D102" t="inlineStr">
        <is>
          <t>STOCKHOLMS LÄN</t>
        </is>
      </c>
      <c r="E102" t="inlineStr">
        <is>
          <t>NYNÄSHAMN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37099-2021</t>
        </is>
      </c>
      <c r="B103" s="1" t="n">
        <v>44396</v>
      </c>
      <c r="C103" s="1" t="n">
        <v>45177</v>
      </c>
      <c r="D103" t="inlineStr">
        <is>
          <t>STOCKHOLMS LÄN</t>
        </is>
      </c>
      <c r="E103" t="inlineStr">
        <is>
          <t>NYNÄSHAMN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37104-2021</t>
        </is>
      </c>
      <c r="B104" s="1" t="n">
        <v>44396</v>
      </c>
      <c r="C104" s="1" t="n">
        <v>45177</v>
      </c>
      <c r="D104" t="inlineStr">
        <is>
          <t>STOCKHOLMS LÄN</t>
        </is>
      </c>
      <c r="E104" t="inlineStr">
        <is>
          <t>NYNÄSHAMN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37098-2021</t>
        </is>
      </c>
      <c r="B105" s="1" t="n">
        <v>44396</v>
      </c>
      <c r="C105" s="1" t="n">
        <v>45177</v>
      </c>
      <c r="D105" t="inlineStr">
        <is>
          <t>STOCKHOLMS LÄN</t>
        </is>
      </c>
      <c r="E105" t="inlineStr">
        <is>
          <t>NYNÄSHAMN</t>
        </is>
      </c>
      <c r="G105" t="n">
        <v>12.9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37103-2021</t>
        </is>
      </c>
      <c r="B106" s="1" t="n">
        <v>44396</v>
      </c>
      <c r="C106" s="1" t="n">
        <v>45177</v>
      </c>
      <c r="D106" t="inlineStr">
        <is>
          <t>STOCKHOLMS LÄN</t>
        </is>
      </c>
      <c r="E106" t="inlineStr">
        <is>
          <t>NYNÄSHAMN</t>
        </is>
      </c>
      <c r="G106" t="n">
        <v>12.4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37101-2021</t>
        </is>
      </c>
      <c r="B107" s="1" t="n">
        <v>44396</v>
      </c>
      <c r="C107" s="1" t="n">
        <v>45177</v>
      </c>
      <c r="D107" t="inlineStr">
        <is>
          <t>STOCKHOLMS LÄN</t>
        </is>
      </c>
      <c r="E107" t="inlineStr">
        <is>
          <t>NYNÄSHAMN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37422-2021</t>
        </is>
      </c>
      <c r="B108" s="1" t="n">
        <v>44398</v>
      </c>
      <c r="C108" s="1" t="n">
        <v>45177</v>
      </c>
      <c r="D108" t="inlineStr">
        <is>
          <t>STOCKHOLMS LÄN</t>
        </is>
      </c>
      <c r="E108" t="inlineStr">
        <is>
          <t>NYNÄSHAMN</t>
        </is>
      </c>
      <c r="G108" t="n">
        <v>25.8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38771-2021</t>
        </is>
      </c>
      <c r="B109" s="1" t="n">
        <v>44410</v>
      </c>
      <c r="C109" s="1" t="n">
        <v>45177</v>
      </c>
      <c r="D109" t="inlineStr">
        <is>
          <t>STOCKHOLMS LÄN</t>
        </is>
      </c>
      <c r="E109" t="inlineStr">
        <is>
          <t>NYNÄSHAMN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40158-2021</t>
        </is>
      </c>
      <c r="B110" s="1" t="n">
        <v>44418</v>
      </c>
      <c r="C110" s="1" t="n">
        <v>45177</v>
      </c>
      <c r="D110" t="inlineStr">
        <is>
          <t>STOCKHOLMS LÄN</t>
        </is>
      </c>
      <c r="E110" t="inlineStr">
        <is>
          <t>NYNÄSHAMN</t>
        </is>
      </c>
      <c r="F110" t="inlineStr">
        <is>
          <t>Kommuner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40143-2021</t>
        </is>
      </c>
      <c r="B111" s="1" t="n">
        <v>44418</v>
      </c>
      <c r="C111" s="1" t="n">
        <v>45177</v>
      </c>
      <c r="D111" t="inlineStr">
        <is>
          <t>STOCKHOLMS LÄN</t>
        </is>
      </c>
      <c r="E111" t="inlineStr">
        <is>
          <t>NYNÄSHAMN</t>
        </is>
      </c>
      <c r="F111" t="inlineStr">
        <is>
          <t>Kommuner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40183-2021</t>
        </is>
      </c>
      <c r="B112" s="1" t="n">
        <v>44418</v>
      </c>
      <c r="C112" s="1" t="n">
        <v>45177</v>
      </c>
      <c r="D112" t="inlineStr">
        <is>
          <t>STOCKHOLMS LÄN</t>
        </is>
      </c>
      <c r="E112" t="inlineStr">
        <is>
          <t>NYNÄSHAMN</t>
        </is>
      </c>
      <c r="F112" t="inlineStr">
        <is>
          <t>Kommuner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40753-2021</t>
        </is>
      </c>
      <c r="B113" s="1" t="n">
        <v>44420</v>
      </c>
      <c r="C113" s="1" t="n">
        <v>45177</v>
      </c>
      <c r="D113" t="inlineStr">
        <is>
          <t>STOCKHOLMS LÄN</t>
        </is>
      </c>
      <c r="E113" t="inlineStr">
        <is>
          <t>NYNÄSHAMN</t>
        </is>
      </c>
      <c r="F113" t="inlineStr">
        <is>
          <t>Kommuner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41378-2021</t>
        </is>
      </c>
      <c r="B114" s="1" t="n">
        <v>44424</v>
      </c>
      <c r="C114" s="1" t="n">
        <v>45177</v>
      </c>
      <c r="D114" t="inlineStr">
        <is>
          <t>STOCKHOLMS LÄN</t>
        </is>
      </c>
      <c r="E114" t="inlineStr">
        <is>
          <t>NYNÄSHAMN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41281-2021</t>
        </is>
      </c>
      <c r="B115" s="1" t="n">
        <v>44424</v>
      </c>
      <c r="C115" s="1" t="n">
        <v>45177</v>
      </c>
      <c r="D115" t="inlineStr">
        <is>
          <t>STOCKHOLMS LÄN</t>
        </is>
      </c>
      <c r="E115" t="inlineStr">
        <is>
          <t>NYNÄSHAMN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63931-2021</t>
        </is>
      </c>
      <c r="B116" s="1" t="n">
        <v>44509</v>
      </c>
      <c r="C116" s="1" t="n">
        <v>45177</v>
      </c>
      <c r="D116" t="inlineStr">
        <is>
          <t>STOCKHOLMS LÄN</t>
        </is>
      </c>
      <c r="E116" t="inlineStr">
        <is>
          <t>NYNÄSHAMN</t>
        </is>
      </c>
      <c r="F116" t="inlineStr">
        <is>
          <t>Kommuner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70850-2021</t>
        </is>
      </c>
      <c r="B117" s="1" t="n">
        <v>44538</v>
      </c>
      <c r="C117" s="1" t="n">
        <v>45177</v>
      </c>
      <c r="D117" t="inlineStr">
        <is>
          <t>STOCKHOLMS LÄN</t>
        </is>
      </c>
      <c r="E117" t="inlineStr">
        <is>
          <t>NYNÄSHAMN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1658-2022</t>
        </is>
      </c>
      <c r="B118" s="1" t="n">
        <v>44574</v>
      </c>
      <c r="C118" s="1" t="n">
        <v>45177</v>
      </c>
      <c r="D118" t="inlineStr">
        <is>
          <t>STOCKHOLMS LÄN</t>
        </is>
      </c>
      <c r="E118" t="inlineStr">
        <is>
          <t>NYNÄSHAMN</t>
        </is>
      </c>
      <c r="F118" t="inlineStr">
        <is>
          <t>Kommuner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6846-2022</t>
        </is>
      </c>
      <c r="B119" s="1" t="n">
        <v>44602</v>
      </c>
      <c r="C119" s="1" t="n">
        <v>45177</v>
      </c>
      <c r="D119" t="inlineStr">
        <is>
          <t>STOCKHOLMS LÄN</t>
        </is>
      </c>
      <c r="E119" t="inlineStr">
        <is>
          <t>NYNÄSHAMN</t>
        </is>
      </c>
      <c r="G119" t="n">
        <v>9.4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9964-2022</t>
        </is>
      </c>
      <c r="B120" s="1" t="n">
        <v>44621</v>
      </c>
      <c r="C120" s="1" t="n">
        <v>45177</v>
      </c>
      <c r="D120" t="inlineStr">
        <is>
          <t>STOCKHOLMS LÄN</t>
        </is>
      </c>
      <c r="E120" t="inlineStr">
        <is>
          <t>NYNÄSHAMN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10059-2022</t>
        </is>
      </c>
      <c r="B121" s="1" t="n">
        <v>44621</v>
      </c>
      <c r="C121" s="1" t="n">
        <v>45177</v>
      </c>
      <c r="D121" t="inlineStr">
        <is>
          <t>STOCKHOLMS LÄN</t>
        </is>
      </c>
      <c r="E121" t="inlineStr">
        <is>
          <t>NYNÄSHAMN</t>
        </is>
      </c>
      <c r="G121" t="n">
        <v>17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17634-2022</t>
        </is>
      </c>
      <c r="B122" s="1" t="n">
        <v>44680</v>
      </c>
      <c r="C122" s="1" t="n">
        <v>45177</v>
      </c>
      <c r="D122" t="inlineStr">
        <is>
          <t>STOCKHOLMS LÄN</t>
        </is>
      </c>
      <c r="E122" t="inlineStr">
        <is>
          <t>NYNÄSHAMN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26190-2022</t>
        </is>
      </c>
      <c r="B123" s="1" t="n">
        <v>44735</v>
      </c>
      <c r="C123" s="1" t="n">
        <v>45177</v>
      </c>
      <c r="D123" t="inlineStr">
        <is>
          <t>STOCKHOLMS LÄN</t>
        </is>
      </c>
      <c r="E123" t="inlineStr">
        <is>
          <t>NYNÄSHAMN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33667-2022</t>
        </is>
      </c>
      <c r="B124" s="1" t="n">
        <v>44789</v>
      </c>
      <c r="C124" s="1" t="n">
        <v>45177</v>
      </c>
      <c r="D124" t="inlineStr">
        <is>
          <t>STOCKHOLMS LÄN</t>
        </is>
      </c>
      <c r="E124" t="inlineStr">
        <is>
          <t>NYNÄSHAMN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37491-2022</t>
        </is>
      </c>
      <c r="B125" s="1" t="n">
        <v>44809</v>
      </c>
      <c r="C125" s="1" t="n">
        <v>45177</v>
      </c>
      <c r="D125" t="inlineStr">
        <is>
          <t>STOCKHOLMS LÄN</t>
        </is>
      </c>
      <c r="E125" t="inlineStr">
        <is>
          <t>NYNÄSHAMN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48309-2022</t>
        </is>
      </c>
      <c r="B126" s="1" t="n">
        <v>44854</v>
      </c>
      <c r="C126" s="1" t="n">
        <v>45177</v>
      </c>
      <c r="D126" t="inlineStr">
        <is>
          <t>STOCKHOLMS LÄN</t>
        </is>
      </c>
      <c r="E126" t="inlineStr">
        <is>
          <t>NYNÄSHAMN</t>
        </is>
      </c>
      <c r="F126" t="inlineStr">
        <is>
          <t>Övriga statliga verk och myndigheter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53730-2022</t>
        </is>
      </c>
      <c r="B127" s="1" t="n">
        <v>44875</v>
      </c>
      <c r="C127" s="1" t="n">
        <v>45177</v>
      </c>
      <c r="D127" t="inlineStr">
        <is>
          <t>STOCKHOLMS LÄN</t>
        </is>
      </c>
      <c r="E127" t="inlineStr">
        <is>
          <t>NYNÄSHAMN</t>
        </is>
      </c>
      <c r="F127" t="inlineStr">
        <is>
          <t>Övriga statliga verk och myndigheter</t>
        </is>
      </c>
      <c r="G127" t="n">
        <v>14.7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60977-2022</t>
        </is>
      </c>
      <c r="B128" s="1" t="n">
        <v>44908</v>
      </c>
      <c r="C128" s="1" t="n">
        <v>45177</v>
      </c>
      <c r="D128" t="inlineStr">
        <is>
          <t>STOCKHOLMS LÄN</t>
        </is>
      </c>
      <c r="E128" t="inlineStr">
        <is>
          <t>NYNÄSHAMN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62634-2022</t>
        </is>
      </c>
      <c r="B129" s="1" t="n">
        <v>44917</v>
      </c>
      <c r="C129" s="1" t="n">
        <v>45177</v>
      </c>
      <c r="D129" t="inlineStr">
        <is>
          <t>STOCKHOLMS LÄN</t>
        </is>
      </c>
      <c r="E129" t="inlineStr">
        <is>
          <t>NYNÄSHAMN</t>
        </is>
      </c>
      <c r="G129" t="n">
        <v>15.8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2170-2023</t>
        </is>
      </c>
      <c r="B130" s="1" t="n">
        <v>44941</v>
      </c>
      <c r="C130" s="1" t="n">
        <v>45177</v>
      </c>
      <c r="D130" t="inlineStr">
        <is>
          <t>STOCKHOLMS LÄN</t>
        </is>
      </c>
      <c r="E130" t="inlineStr">
        <is>
          <t>NYNÄSHAMN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4688-2023</t>
        </is>
      </c>
      <c r="B131" s="1" t="n">
        <v>44957</v>
      </c>
      <c r="C131" s="1" t="n">
        <v>45177</v>
      </c>
      <c r="D131" t="inlineStr">
        <is>
          <t>STOCKHOLMS LÄN</t>
        </is>
      </c>
      <c r="E131" t="inlineStr">
        <is>
          <t>NYNÄSHAMN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5567-2023</t>
        </is>
      </c>
      <c r="B132" s="1" t="n">
        <v>44960</v>
      </c>
      <c r="C132" s="1" t="n">
        <v>45177</v>
      </c>
      <c r="D132" t="inlineStr">
        <is>
          <t>STOCKHOLMS LÄN</t>
        </is>
      </c>
      <c r="E132" t="inlineStr">
        <is>
          <t>NYNÄSHAMN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7571-2023</t>
        </is>
      </c>
      <c r="B133" s="1" t="n">
        <v>44972</v>
      </c>
      <c r="C133" s="1" t="n">
        <v>45177</v>
      </c>
      <c r="D133" t="inlineStr">
        <is>
          <t>STOCKHOLMS LÄN</t>
        </is>
      </c>
      <c r="E133" t="inlineStr">
        <is>
          <t>NYNÄSHAMN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7776-2023</t>
        </is>
      </c>
      <c r="B134" s="1" t="n">
        <v>44973</v>
      </c>
      <c r="C134" s="1" t="n">
        <v>45177</v>
      </c>
      <c r="D134" t="inlineStr">
        <is>
          <t>STOCKHOLMS LÄN</t>
        </is>
      </c>
      <c r="E134" t="inlineStr">
        <is>
          <t>NYNÄSHAMN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8939-2023</t>
        </is>
      </c>
      <c r="B135" s="1" t="n">
        <v>44979</v>
      </c>
      <c r="C135" s="1" t="n">
        <v>45177</v>
      </c>
      <c r="D135" t="inlineStr">
        <is>
          <t>STOCKHOLMS LÄN</t>
        </is>
      </c>
      <c r="E135" t="inlineStr">
        <is>
          <t>NYNÄSHAMN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9011-2023</t>
        </is>
      </c>
      <c r="B136" s="1" t="n">
        <v>44979</v>
      </c>
      <c r="C136" s="1" t="n">
        <v>45177</v>
      </c>
      <c r="D136" t="inlineStr">
        <is>
          <t>STOCKHOLMS LÄN</t>
        </is>
      </c>
      <c r="E136" t="inlineStr">
        <is>
          <t>NYNÄSHAMN</t>
        </is>
      </c>
      <c r="F136" t="inlineStr">
        <is>
          <t>Kommuner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9017-2023</t>
        </is>
      </c>
      <c r="B137" s="1" t="n">
        <v>44979</v>
      </c>
      <c r="C137" s="1" t="n">
        <v>45177</v>
      </c>
      <c r="D137" t="inlineStr">
        <is>
          <t>STOCKHOLMS LÄN</t>
        </is>
      </c>
      <c r="E137" t="inlineStr">
        <is>
          <t>NYNÄSHAMN</t>
        </is>
      </c>
      <c r="F137" t="inlineStr">
        <is>
          <t>Kommuner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8932-2023</t>
        </is>
      </c>
      <c r="B138" s="1" t="n">
        <v>44979</v>
      </c>
      <c r="C138" s="1" t="n">
        <v>45177</v>
      </c>
      <c r="D138" t="inlineStr">
        <is>
          <t>STOCKHOLMS LÄN</t>
        </is>
      </c>
      <c r="E138" t="inlineStr">
        <is>
          <t>NYNÄSHAMN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9020-2023</t>
        </is>
      </c>
      <c r="B139" s="1" t="n">
        <v>44979</v>
      </c>
      <c r="C139" s="1" t="n">
        <v>45177</v>
      </c>
      <c r="D139" t="inlineStr">
        <is>
          <t>STOCKHOLMS LÄN</t>
        </is>
      </c>
      <c r="E139" t="inlineStr">
        <is>
          <t>NYNÄSHAMN</t>
        </is>
      </c>
      <c r="F139" t="inlineStr">
        <is>
          <t>Kommuner</t>
        </is>
      </c>
      <c r="G139" t="n">
        <v>8.1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10615-2023</t>
        </is>
      </c>
      <c r="B140" s="1" t="n">
        <v>44988</v>
      </c>
      <c r="C140" s="1" t="n">
        <v>45177</v>
      </c>
      <c r="D140" t="inlineStr">
        <is>
          <t>STOCKHOLMS LÄN</t>
        </is>
      </c>
      <c r="E140" t="inlineStr">
        <is>
          <t>NYNÄSHAMN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16793-2023</t>
        </is>
      </c>
      <c r="B141" s="1" t="n">
        <v>45028</v>
      </c>
      <c r="C141" s="1" t="n">
        <v>45177</v>
      </c>
      <c r="D141" t="inlineStr">
        <is>
          <t>STOCKHOLMS LÄN</t>
        </is>
      </c>
      <c r="E141" t="inlineStr">
        <is>
          <t>NYNÄSHAMN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21192-2023</t>
        </is>
      </c>
      <c r="B142" s="1" t="n">
        <v>45062</v>
      </c>
      <c r="C142" s="1" t="n">
        <v>45177</v>
      </c>
      <c r="D142" t="inlineStr">
        <is>
          <t>STOCKHOLMS LÄN</t>
        </is>
      </c>
      <c r="E142" t="inlineStr">
        <is>
          <t>NYNÄSHAMN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25175-2023</t>
        </is>
      </c>
      <c r="B143" s="1" t="n">
        <v>45086</v>
      </c>
      <c r="C143" s="1" t="n">
        <v>45177</v>
      </c>
      <c r="D143" t="inlineStr">
        <is>
          <t>STOCKHOLMS LÄN</t>
        </is>
      </c>
      <c r="E143" t="inlineStr">
        <is>
          <t>NYNÄSHAMN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27748-2023</t>
        </is>
      </c>
      <c r="B144" s="1" t="n">
        <v>45098</v>
      </c>
      <c r="C144" s="1" t="n">
        <v>45177</v>
      </c>
      <c r="D144" t="inlineStr">
        <is>
          <t>STOCKHOLMS LÄN</t>
        </is>
      </c>
      <c r="E144" t="inlineStr">
        <is>
          <t>NYNÄSHAMN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30910-2023</t>
        </is>
      </c>
      <c r="B145" s="1" t="n">
        <v>45113</v>
      </c>
      <c r="C145" s="1" t="n">
        <v>45177</v>
      </c>
      <c r="D145" t="inlineStr">
        <is>
          <t>STOCKHOLMS LÄN</t>
        </is>
      </c>
      <c r="E145" t="inlineStr">
        <is>
          <t>NYNÄSHAMN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31842-2023</t>
        </is>
      </c>
      <c r="B146" s="1" t="n">
        <v>45118</v>
      </c>
      <c r="C146" s="1" t="n">
        <v>45177</v>
      </c>
      <c r="D146" t="inlineStr">
        <is>
          <t>STOCKHOLMS LÄN</t>
        </is>
      </c>
      <c r="E146" t="inlineStr">
        <is>
          <t>NYNÄSHAMN</t>
        </is>
      </c>
      <c r="F146" t="inlineStr">
        <is>
          <t>Kommuner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32092-2023</t>
        </is>
      </c>
      <c r="B147" s="1" t="n">
        <v>45119</v>
      </c>
      <c r="C147" s="1" t="n">
        <v>45177</v>
      </c>
      <c r="D147" t="inlineStr">
        <is>
          <t>STOCKHOLMS LÄN</t>
        </is>
      </c>
      <c r="E147" t="inlineStr">
        <is>
          <t>NYNÄSHAMN</t>
        </is>
      </c>
      <c r="F147" t="inlineStr">
        <is>
          <t>Kommuner</t>
        </is>
      </c>
      <c r="G147" t="n">
        <v>12.4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32011-2023</t>
        </is>
      </c>
      <c r="B148" s="1" t="n">
        <v>45119</v>
      </c>
      <c r="C148" s="1" t="n">
        <v>45177</v>
      </c>
      <c r="D148" t="inlineStr">
        <is>
          <t>STOCKHOLMS LÄN</t>
        </is>
      </c>
      <c r="E148" t="inlineStr">
        <is>
          <t>NYNÄSHAMN</t>
        </is>
      </c>
      <c r="F148" t="inlineStr">
        <is>
          <t>Kommuner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32074-2023</t>
        </is>
      </c>
      <c r="B149" s="1" t="n">
        <v>45119</v>
      </c>
      <c r="C149" s="1" t="n">
        <v>45177</v>
      </c>
      <c r="D149" t="inlineStr">
        <is>
          <t>STOCKHOLMS LÄN</t>
        </is>
      </c>
      <c r="E149" t="inlineStr">
        <is>
          <t>NYNÄSHAMN</t>
        </is>
      </c>
      <c r="F149" t="inlineStr">
        <is>
          <t>Kommuner</t>
        </is>
      </c>
      <c r="G149" t="n">
        <v>13.1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32917-2023</t>
        </is>
      </c>
      <c r="B150" s="1" t="n">
        <v>45125</v>
      </c>
      <c r="C150" s="1" t="n">
        <v>45177</v>
      </c>
      <c r="D150" t="inlineStr">
        <is>
          <t>STOCKHOLMS LÄN</t>
        </is>
      </c>
      <c r="E150" t="inlineStr">
        <is>
          <t>NYNÄSHAMN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34385-2023</t>
        </is>
      </c>
      <c r="B151" s="1" t="n">
        <v>45139</v>
      </c>
      <c r="C151" s="1" t="n">
        <v>45177</v>
      </c>
      <c r="D151" t="inlineStr">
        <is>
          <t>STOCKHOLMS LÄN</t>
        </is>
      </c>
      <c r="E151" t="inlineStr">
        <is>
          <t>NYNÄSHAMN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34660-2023</t>
        </is>
      </c>
      <c r="B152" s="1" t="n">
        <v>45140</v>
      </c>
      <c r="C152" s="1" t="n">
        <v>45177</v>
      </c>
      <c r="D152" t="inlineStr">
        <is>
          <t>STOCKHOLMS LÄN</t>
        </is>
      </c>
      <c r="E152" t="inlineStr">
        <is>
          <t>NYNÄSHAMN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36052-2023</t>
        </is>
      </c>
      <c r="B153" s="1" t="n">
        <v>45149</v>
      </c>
      <c r="C153" s="1" t="n">
        <v>45177</v>
      </c>
      <c r="D153" t="inlineStr">
        <is>
          <t>STOCKHOLMS LÄN</t>
        </is>
      </c>
      <c r="E153" t="inlineStr">
        <is>
          <t>NYNÄSHAMN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36060-2023</t>
        </is>
      </c>
      <c r="B154" s="1" t="n">
        <v>45149</v>
      </c>
      <c r="C154" s="1" t="n">
        <v>45177</v>
      </c>
      <c r="D154" t="inlineStr">
        <is>
          <t>STOCKHOLMS LÄN</t>
        </is>
      </c>
      <c r="E154" t="inlineStr">
        <is>
          <t>NYNÄSHAMN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>
      <c r="A155" t="inlineStr">
        <is>
          <t>A 36056-2023</t>
        </is>
      </c>
      <c r="B155" s="1" t="n">
        <v>45149</v>
      </c>
      <c r="C155" s="1" t="n">
        <v>45177</v>
      </c>
      <c r="D155" t="inlineStr">
        <is>
          <t>STOCKHOLMS LÄN</t>
        </is>
      </c>
      <c r="E155" t="inlineStr">
        <is>
          <t>NYNÄSHAMN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2023-09-08T04:36:33Z</dcterms:created>
  <dcterms:modified xmlns:dcterms="http://purl.org/dc/terms/" xmlns:xsi="http://www.w3.org/2001/XMLSchema-instance" xsi:type="dcterms:W3CDTF">2023-09-08T04:36:33Z</dcterms:modified>
</cp:coreProperties>
</file>