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45190</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66985-2021</t>
        </is>
      </c>
      <c r="B3" s="1" t="n">
        <v>44522</v>
      </c>
      <c r="C3" s="1" t="n">
        <v>45190</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 "A 66985-2021")</f>
        <v/>
      </c>
      <c r="T3">
        <f>HYPERLINK("https://klasma.github.io/Logging_OREBRO/kartor/A 66985-2021.png", "A 66985-2021")</f>
        <v/>
      </c>
      <c r="V3">
        <f>HYPERLINK("https://klasma.github.io/Logging_OREBRO/klagomål/A 66985-2021.docx", "A 66985-2021")</f>
        <v/>
      </c>
      <c r="W3">
        <f>HYPERLINK("https://klasma.github.io/Logging_OREBRO/klagomålsmail/A 66985-2021.docx", "A 66985-2021")</f>
        <v/>
      </c>
      <c r="X3">
        <f>HYPERLINK("https://klasma.github.io/Logging_OREBRO/tillsyn/A 66985-2021.docx", "A 66985-2021")</f>
        <v/>
      </c>
      <c r="Y3">
        <f>HYPERLINK("https://klasma.github.io/Logging_OREBRO/tillsynsmail/A 66985-2021.docx", "A 66985-2021")</f>
        <v/>
      </c>
    </row>
    <row r="4" ht="15" customHeight="1">
      <c r="A4" t="inlineStr">
        <is>
          <t>A 30728-2021</t>
        </is>
      </c>
      <c r="B4" s="1" t="n">
        <v>44365</v>
      </c>
      <c r="C4" s="1" t="n">
        <v>45190</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 "A 30728-2021")</f>
        <v/>
      </c>
      <c r="T4">
        <f>HYPERLINK("https://klasma.github.io/Logging_OREBRO/kartor/A 30728-2021.png", "A 30728-2021")</f>
        <v/>
      </c>
      <c r="V4">
        <f>HYPERLINK("https://klasma.github.io/Logging_OREBRO/klagomål/A 30728-2021.docx", "A 30728-2021")</f>
        <v/>
      </c>
      <c r="W4">
        <f>HYPERLINK("https://klasma.github.io/Logging_OREBRO/klagomålsmail/A 30728-2021.docx", "A 30728-2021")</f>
        <v/>
      </c>
      <c r="X4">
        <f>HYPERLINK("https://klasma.github.io/Logging_OREBRO/tillsyn/A 30728-2021.docx", "A 30728-2021")</f>
        <v/>
      </c>
      <c r="Y4">
        <f>HYPERLINK("https://klasma.github.io/Logging_OREBRO/tillsynsmail/A 30728-2021.docx", "A 30728-2021")</f>
        <v/>
      </c>
    </row>
    <row r="5" ht="15" customHeight="1">
      <c r="A5" t="inlineStr">
        <is>
          <t>A 18289-2019</t>
        </is>
      </c>
      <c r="B5" s="1" t="n">
        <v>43558</v>
      </c>
      <c r="C5" s="1" t="n">
        <v>45190</v>
      </c>
      <c r="D5" t="inlineStr">
        <is>
          <t>ÖREBRO LÄN</t>
        </is>
      </c>
      <c r="E5" t="inlineStr">
        <is>
          <t>ÖREBRO</t>
        </is>
      </c>
      <c r="G5" t="n">
        <v>2.4</v>
      </c>
      <c r="H5" t="n">
        <v>0</v>
      </c>
      <c r="I5" t="n">
        <v>4</v>
      </c>
      <c r="J5" t="n">
        <v>4</v>
      </c>
      <c r="K5" t="n">
        <v>1</v>
      </c>
      <c r="L5" t="n">
        <v>0</v>
      </c>
      <c r="M5" t="n">
        <v>0</v>
      </c>
      <c r="N5" t="n">
        <v>0</v>
      </c>
      <c r="O5" t="n">
        <v>5</v>
      </c>
      <c r="P5" t="n">
        <v>1</v>
      </c>
      <c r="Q5" t="n">
        <v>9</v>
      </c>
      <c r="R5" s="2" t="inlineStr">
        <is>
          <t>Brandtaggsvamp
Blå taggsvamp
Flattoppad klubbsvamp
Orange taggsvamp
Svart taggsvamp
Fjällig taggsvamp s.str.
Guldkremla
Kryddspindling
Svavelriska</t>
        </is>
      </c>
      <c r="S5">
        <f>HYPERLINK("https://klasma.github.io/Logging_OREBRO/artfynd/A 18289-2019.xlsx", "A 18289-2019")</f>
        <v/>
      </c>
      <c r="T5">
        <f>HYPERLINK("https://klasma.github.io/Logging_OREBRO/kartor/A 18289-2019.png", "A 18289-2019")</f>
        <v/>
      </c>
      <c r="V5">
        <f>HYPERLINK("https://klasma.github.io/Logging_OREBRO/klagomål/A 18289-2019.docx", "A 18289-2019")</f>
        <v/>
      </c>
      <c r="W5">
        <f>HYPERLINK("https://klasma.github.io/Logging_OREBRO/klagomålsmail/A 18289-2019.docx", "A 18289-2019")</f>
        <v/>
      </c>
      <c r="X5">
        <f>HYPERLINK("https://klasma.github.io/Logging_OREBRO/tillsyn/A 18289-2019.docx", "A 18289-2019")</f>
        <v/>
      </c>
      <c r="Y5">
        <f>HYPERLINK("https://klasma.github.io/Logging_OREBRO/tillsynsmail/A 18289-2019.docx", "A 18289-2019")</f>
        <v/>
      </c>
    </row>
    <row r="6" ht="15" customHeight="1">
      <c r="A6" t="inlineStr">
        <is>
          <t>A 34205-2021</t>
        </is>
      </c>
      <c r="B6" s="1" t="n">
        <v>44379</v>
      </c>
      <c r="C6" s="1" t="n">
        <v>45190</v>
      </c>
      <c r="D6" t="inlineStr">
        <is>
          <t>ÖREBRO LÄN</t>
        </is>
      </c>
      <c r="E6" t="inlineStr">
        <is>
          <t>ÖREBRO</t>
        </is>
      </c>
      <c r="G6" t="n">
        <v>0.9</v>
      </c>
      <c r="H6" t="n">
        <v>5</v>
      </c>
      <c r="I6" t="n">
        <v>2</v>
      </c>
      <c r="J6" t="n">
        <v>2</v>
      </c>
      <c r="K6" t="n">
        <v>0</v>
      </c>
      <c r="L6" t="n">
        <v>2</v>
      </c>
      <c r="M6" t="n">
        <v>0</v>
      </c>
      <c r="N6" t="n">
        <v>0</v>
      </c>
      <c r="O6" t="n">
        <v>4</v>
      </c>
      <c r="P6" t="n">
        <v>2</v>
      </c>
      <c r="Q6" t="n">
        <v>9</v>
      </c>
      <c r="R6" s="2" t="inlineStr">
        <is>
          <t>Ask
Tornseglare
Nordfladdermus
Svinrot
Honungsvaxskivling
Sotriska
Dvärgpipistrell
Större brunfladdermus
Grönvit nattviol</t>
        </is>
      </c>
      <c r="S6">
        <f>HYPERLINK("https://klasma.github.io/Logging_OREBRO/artfynd/A 34205-2021.xlsx", "A 34205-2021")</f>
        <v/>
      </c>
      <c r="T6">
        <f>HYPERLINK("https://klasma.github.io/Logging_OREBRO/kartor/A 34205-2021.png", "A 34205-2021")</f>
        <v/>
      </c>
      <c r="V6">
        <f>HYPERLINK("https://klasma.github.io/Logging_OREBRO/klagomål/A 34205-2021.docx", "A 34205-2021")</f>
        <v/>
      </c>
      <c r="W6">
        <f>HYPERLINK("https://klasma.github.io/Logging_OREBRO/klagomålsmail/A 34205-2021.docx", "A 34205-2021")</f>
        <v/>
      </c>
      <c r="X6">
        <f>HYPERLINK("https://klasma.github.io/Logging_OREBRO/tillsyn/A 34205-2021.docx", "A 34205-2021")</f>
        <v/>
      </c>
      <c r="Y6">
        <f>HYPERLINK("https://klasma.github.io/Logging_OREBRO/tillsynsmail/A 34205-2021.docx", "A 34205-2021")</f>
        <v/>
      </c>
    </row>
    <row r="7" ht="15" customHeight="1">
      <c r="A7" t="inlineStr">
        <is>
          <t>A 40725-2019</t>
        </is>
      </c>
      <c r="B7" s="1" t="n">
        <v>43691</v>
      </c>
      <c r="C7" s="1" t="n">
        <v>45190</v>
      </c>
      <c r="D7" t="inlineStr">
        <is>
          <t>ÖREBRO LÄN</t>
        </is>
      </c>
      <c r="E7" t="inlineStr">
        <is>
          <t>ÖREBRO</t>
        </is>
      </c>
      <c r="F7" t="inlineStr">
        <is>
          <t>Kommuner</t>
        </is>
      </c>
      <c r="G7" t="n">
        <v>19.2</v>
      </c>
      <c r="H7" t="n">
        <v>3</v>
      </c>
      <c r="I7" t="n">
        <v>1</v>
      </c>
      <c r="J7" t="n">
        <v>5</v>
      </c>
      <c r="K7" t="n">
        <v>2</v>
      </c>
      <c r="L7" t="n">
        <v>0</v>
      </c>
      <c r="M7" t="n">
        <v>0</v>
      </c>
      <c r="N7" t="n">
        <v>0</v>
      </c>
      <c r="O7" t="n">
        <v>7</v>
      </c>
      <c r="P7" t="n">
        <v>2</v>
      </c>
      <c r="Q7" t="n">
        <v>8</v>
      </c>
      <c r="R7" s="2" t="inlineStr">
        <is>
          <t>Knärot
Rynkskinn
Leptoporus erubescens
Lunglav
Spillkråka
Tallticka
Ullticka
Grön sköldmossa</t>
        </is>
      </c>
      <c r="S7">
        <f>HYPERLINK("https://klasma.github.io/Logging_OREBRO/artfynd/A 40725-2019.xlsx", "A 40725-2019")</f>
        <v/>
      </c>
      <c r="T7">
        <f>HYPERLINK("https://klasma.github.io/Logging_OREBRO/kartor/A 40725-2019.png", "A 40725-2019")</f>
        <v/>
      </c>
      <c r="U7">
        <f>HYPERLINK("https://klasma.github.io/Logging_OREBRO/knärot/A 40725-2019.png", "A 40725-2019")</f>
        <v/>
      </c>
      <c r="V7">
        <f>HYPERLINK("https://klasma.github.io/Logging_OREBRO/klagomål/A 40725-2019.docx", "A 40725-2019")</f>
        <v/>
      </c>
      <c r="W7">
        <f>HYPERLINK("https://klasma.github.io/Logging_OREBRO/klagomålsmail/A 40725-2019.docx", "A 40725-2019")</f>
        <v/>
      </c>
      <c r="X7">
        <f>HYPERLINK("https://klasma.github.io/Logging_OREBRO/tillsyn/A 40725-2019.docx", "A 40725-2019")</f>
        <v/>
      </c>
      <c r="Y7">
        <f>HYPERLINK("https://klasma.github.io/Logging_OREBRO/tillsynsmail/A 40725-2019.docx", "A 40725-2019")</f>
        <v/>
      </c>
    </row>
    <row r="8" ht="15" customHeight="1">
      <c r="A8" t="inlineStr">
        <is>
          <t>A 15438-2019</t>
        </is>
      </c>
      <c r="B8" s="1" t="n">
        <v>43539</v>
      </c>
      <c r="C8" s="1" t="n">
        <v>45190</v>
      </c>
      <c r="D8" t="inlineStr">
        <is>
          <t>ÖREBRO LÄN</t>
        </is>
      </c>
      <c r="E8" t="inlineStr">
        <is>
          <t>ÖREBRO</t>
        </is>
      </c>
      <c r="F8" t="inlineStr">
        <is>
          <t>Kommuner</t>
        </is>
      </c>
      <c r="G8" t="n">
        <v>2.4</v>
      </c>
      <c r="H8" t="n">
        <v>0</v>
      </c>
      <c r="I8" t="n">
        <v>5</v>
      </c>
      <c r="J8" t="n">
        <v>1</v>
      </c>
      <c r="K8" t="n">
        <v>1</v>
      </c>
      <c r="L8" t="n">
        <v>0</v>
      </c>
      <c r="M8" t="n">
        <v>0</v>
      </c>
      <c r="N8" t="n">
        <v>0</v>
      </c>
      <c r="O8" t="n">
        <v>2</v>
      </c>
      <c r="P8" t="n">
        <v>1</v>
      </c>
      <c r="Q8" t="n">
        <v>7</v>
      </c>
      <c r="R8" s="2" t="inlineStr">
        <is>
          <t>Läderdoftande fingersvamp
Ullticka
Fjällig taggsvamp s.str.
Rävticka
Strimspindling
Stubbspretmossa
Svavelriska</t>
        </is>
      </c>
      <c r="S8">
        <f>HYPERLINK("https://klasma.github.io/Logging_OREBRO/artfynd/A 15438-2019.xlsx", "A 15438-2019")</f>
        <v/>
      </c>
      <c r="T8">
        <f>HYPERLINK("https://klasma.github.io/Logging_OREBRO/kartor/A 15438-2019.png", "A 15438-2019")</f>
        <v/>
      </c>
      <c r="V8">
        <f>HYPERLINK("https://klasma.github.io/Logging_OREBRO/klagomål/A 15438-2019.docx", "A 15438-2019")</f>
        <v/>
      </c>
      <c r="W8">
        <f>HYPERLINK("https://klasma.github.io/Logging_OREBRO/klagomålsmail/A 15438-2019.docx", "A 15438-2019")</f>
        <v/>
      </c>
      <c r="X8">
        <f>HYPERLINK("https://klasma.github.io/Logging_OREBRO/tillsyn/A 15438-2019.docx", "A 15438-2019")</f>
        <v/>
      </c>
      <c r="Y8">
        <f>HYPERLINK("https://klasma.github.io/Logging_OREBRO/tillsynsmail/A 15438-2019.docx", "A 15438-2019")</f>
        <v/>
      </c>
    </row>
    <row r="9" ht="15" customHeight="1">
      <c r="A9" t="inlineStr">
        <is>
          <t>A 46891-2019</t>
        </is>
      </c>
      <c r="B9" s="1" t="n">
        <v>43719</v>
      </c>
      <c r="C9" s="1" t="n">
        <v>45190</v>
      </c>
      <c r="D9" t="inlineStr">
        <is>
          <t>ÖREBRO LÄN</t>
        </is>
      </c>
      <c r="E9" t="inlineStr">
        <is>
          <t>ÖREBRO</t>
        </is>
      </c>
      <c r="F9" t="inlineStr">
        <is>
          <t>Kommuner</t>
        </is>
      </c>
      <c r="G9" t="n">
        <v>5.7</v>
      </c>
      <c r="H9" t="n">
        <v>0</v>
      </c>
      <c r="I9" t="n">
        <v>2</v>
      </c>
      <c r="J9" t="n">
        <v>4</v>
      </c>
      <c r="K9" t="n">
        <v>1</v>
      </c>
      <c r="L9" t="n">
        <v>0</v>
      </c>
      <c r="M9" t="n">
        <v>0</v>
      </c>
      <c r="N9" t="n">
        <v>0</v>
      </c>
      <c r="O9" t="n">
        <v>5</v>
      </c>
      <c r="P9" t="n">
        <v>1</v>
      </c>
      <c r="Q9" t="n">
        <v>7</v>
      </c>
      <c r="R9" s="2" t="inlineStr">
        <is>
          <t>Rynkskinn
Kådvaxskinn
Scharlakansvaxskivling
Tallticka
Ullticka
Blomkålssvamp
Toppvaxskivling</t>
        </is>
      </c>
      <c r="S9">
        <f>HYPERLINK("https://klasma.github.io/Logging_OREBRO/artfynd/A 46891-2019.xlsx", "A 46891-2019")</f>
        <v/>
      </c>
      <c r="T9">
        <f>HYPERLINK("https://klasma.github.io/Logging_OREBRO/kartor/A 46891-2019.png", "A 46891-2019")</f>
        <v/>
      </c>
      <c r="V9">
        <f>HYPERLINK("https://klasma.github.io/Logging_OREBRO/klagomål/A 46891-2019.docx", "A 46891-2019")</f>
        <v/>
      </c>
      <c r="W9">
        <f>HYPERLINK("https://klasma.github.io/Logging_OREBRO/klagomålsmail/A 46891-2019.docx", "A 46891-2019")</f>
        <v/>
      </c>
      <c r="X9">
        <f>HYPERLINK("https://klasma.github.io/Logging_OREBRO/tillsyn/A 46891-2019.docx", "A 46891-2019")</f>
        <v/>
      </c>
      <c r="Y9">
        <f>HYPERLINK("https://klasma.github.io/Logging_OREBRO/tillsynsmail/A 46891-2019.docx", "A 46891-2019")</f>
        <v/>
      </c>
    </row>
    <row r="10" ht="15" customHeight="1">
      <c r="A10" t="inlineStr">
        <is>
          <t>A 24762-2021</t>
        </is>
      </c>
      <c r="B10" s="1" t="n">
        <v>44340</v>
      </c>
      <c r="C10" s="1" t="n">
        <v>45190</v>
      </c>
      <c r="D10" t="inlineStr">
        <is>
          <t>ÖREBRO LÄN</t>
        </is>
      </c>
      <c r="E10" t="inlineStr">
        <is>
          <t>ÖREBRO</t>
        </is>
      </c>
      <c r="F10" t="inlineStr">
        <is>
          <t>Kommuner</t>
        </is>
      </c>
      <c r="G10" t="n">
        <v>6.6</v>
      </c>
      <c r="H10" t="n">
        <v>1</v>
      </c>
      <c r="I10" t="n">
        <v>3</v>
      </c>
      <c r="J10" t="n">
        <v>3</v>
      </c>
      <c r="K10" t="n">
        <v>0</v>
      </c>
      <c r="L10" t="n">
        <v>0</v>
      </c>
      <c r="M10" t="n">
        <v>0</v>
      </c>
      <c r="N10" t="n">
        <v>0</v>
      </c>
      <c r="O10" t="n">
        <v>3</v>
      </c>
      <c r="P10" t="n">
        <v>0</v>
      </c>
      <c r="Q10" t="n">
        <v>7</v>
      </c>
      <c r="R10" s="2" t="inlineStr">
        <is>
          <t>Gul taggsvamp
Kärrvaxskinn
Svartvit taggsvamp
Fjällig taggsvamp s.str.
Rödgul trumpetsvamp
Skarp dropptaggsvamp
Fläcknycklar</t>
        </is>
      </c>
      <c r="S10">
        <f>HYPERLINK("https://klasma.github.io/Logging_OREBRO/artfynd/A 24762-2021.xlsx", "A 24762-2021")</f>
        <v/>
      </c>
      <c r="T10">
        <f>HYPERLINK("https://klasma.github.io/Logging_OREBRO/kartor/A 24762-2021.png", "A 24762-2021")</f>
        <v/>
      </c>
      <c r="V10">
        <f>HYPERLINK("https://klasma.github.io/Logging_OREBRO/klagomål/A 24762-2021.docx", "A 24762-2021")</f>
        <v/>
      </c>
      <c r="W10">
        <f>HYPERLINK("https://klasma.github.io/Logging_OREBRO/klagomålsmail/A 24762-2021.docx", "A 24762-2021")</f>
        <v/>
      </c>
      <c r="X10">
        <f>HYPERLINK("https://klasma.github.io/Logging_OREBRO/tillsyn/A 24762-2021.docx", "A 24762-2021")</f>
        <v/>
      </c>
      <c r="Y10">
        <f>HYPERLINK("https://klasma.github.io/Logging_OREBRO/tillsynsmail/A 24762-2021.docx", "A 24762-2021")</f>
        <v/>
      </c>
    </row>
    <row r="11" ht="15" customHeight="1">
      <c r="A11" t="inlineStr">
        <is>
          <t>A 26068-2019</t>
        </is>
      </c>
      <c r="B11" s="1" t="n">
        <v>43605</v>
      </c>
      <c r="C11" s="1" t="n">
        <v>45190</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45190</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45190</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45190</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45190</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45190</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45190</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45190</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45190</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45190</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45190</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45190</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45190</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45190</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45190</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45190</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45190</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45190</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45190</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45190</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45190</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45190</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45190</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45190</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45190</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45190</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45190</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45190</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1512-2020</t>
        </is>
      </c>
      <c r="B39" s="1" t="n">
        <v>43826</v>
      </c>
      <c r="C39" s="1" t="n">
        <v>45190</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 "A 1512-2020")</f>
        <v/>
      </c>
      <c r="T39">
        <f>HYPERLINK("https://klasma.github.io/Logging_OREBRO/kartor/A 1512-2020.png", "A 1512-2020")</f>
        <v/>
      </c>
      <c r="V39">
        <f>HYPERLINK("https://klasma.github.io/Logging_OREBRO/klagomål/A 1512-2020.docx", "A 1512-2020")</f>
        <v/>
      </c>
      <c r="W39">
        <f>HYPERLINK("https://klasma.github.io/Logging_OREBRO/klagomålsmail/A 1512-2020.docx", "A 1512-2020")</f>
        <v/>
      </c>
      <c r="X39">
        <f>HYPERLINK("https://klasma.github.io/Logging_OREBRO/tillsyn/A 1512-2020.docx", "A 1512-2020")</f>
        <v/>
      </c>
      <c r="Y39">
        <f>HYPERLINK("https://klasma.github.io/Logging_OREBRO/tillsynsmail/A 1512-2020.docx", "A 1512-2020")</f>
        <v/>
      </c>
    </row>
    <row r="40" ht="15" customHeight="1">
      <c r="A40" t="inlineStr">
        <is>
          <t>A 2697-2020</t>
        </is>
      </c>
      <c r="B40" s="1" t="n">
        <v>43843</v>
      </c>
      <c r="C40" s="1" t="n">
        <v>45190</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 "A 2697-2020")</f>
        <v/>
      </c>
      <c r="T40">
        <f>HYPERLINK("https://klasma.github.io/Logging_OREBRO/kartor/A 2697-2020.png", "A 2697-2020")</f>
        <v/>
      </c>
      <c r="V40">
        <f>HYPERLINK("https://klasma.github.io/Logging_OREBRO/klagomål/A 2697-2020.docx", "A 2697-2020")</f>
        <v/>
      </c>
      <c r="W40">
        <f>HYPERLINK("https://klasma.github.io/Logging_OREBRO/klagomålsmail/A 2697-2020.docx", "A 2697-2020")</f>
        <v/>
      </c>
      <c r="X40">
        <f>HYPERLINK("https://klasma.github.io/Logging_OREBRO/tillsyn/A 2697-2020.docx", "A 2697-2020")</f>
        <v/>
      </c>
      <c r="Y40">
        <f>HYPERLINK("https://klasma.github.io/Logging_OREBRO/tillsynsmail/A 2697-2020.docx", "A 2697-2020")</f>
        <v/>
      </c>
    </row>
    <row r="41" ht="15" customHeight="1">
      <c r="A41" t="inlineStr">
        <is>
          <t>A 4761-2020</t>
        </is>
      </c>
      <c r="B41" s="1" t="n">
        <v>43858</v>
      </c>
      <c r="C41" s="1" t="n">
        <v>45190</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 "A 4761-2020")</f>
        <v/>
      </c>
      <c r="T41">
        <f>HYPERLINK("https://klasma.github.io/Logging_OREBRO/kartor/A 4761-2020.png", "A 4761-2020")</f>
        <v/>
      </c>
      <c r="V41">
        <f>HYPERLINK("https://klasma.github.io/Logging_OREBRO/klagomål/A 4761-2020.docx", "A 4761-2020")</f>
        <v/>
      </c>
      <c r="W41">
        <f>HYPERLINK("https://klasma.github.io/Logging_OREBRO/klagomålsmail/A 4761-2020.docx", "A 4761-2020")</f>
        <v/>
      </c>
      <c r="X41">
        <f>HYPERLINK("https://klasma.github.io/Logging_OREBRO/tillsyn/A 4761-2020.docx", "A 4761-2020")</f>
        <v/>
      </c>
      <c r="Y41">
        <f>HYPERLINK("https://klasma.github.io/Logging_OREBRO/tillsynsmail/A 4761-2020.docx", "A 4761-2020")</f>
        <v/>
      </c>
    </row>
    <row r="42" ht="15" customHeight="1">
      <c r="A42" t="inlineStr">
        <is>
          <t>A 13831-2020</t>
        </is>
      </c>
      <c r="B42" s="1" t="n">
        <v>43905</v>
      </c>
      <c r="C42" s="1" t="n">
        <v>45190</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 "A 13831-2020")</f>
        <v/>
      </c>
      <c r="T42">
        <f>HYPERLINK("https://klasma.github.io/Logging_OREBRO/kartor/A 13831-2020.png", "A 13831-2020")</f>
        <v/>
      </c>
      <c r="V42">
        <f>HYPERLINK("https://klasma.github.io/Logging_OREBRO/klagomål/A 13831-2020.docx", "A 13831-2020")</f>
        <v/>
      </c>
      <c r="W42">
        <f>HYPERLINK("https://klasma.github.io/Logging_OREBRO/klagomålsmail/A 13831-2020.docx", "A 13831-2020")</f>
        <v/>
      </c>
      <c r="X42">
        <f>HYPERLINK("https://klasma.github.io/Logging_OREBRO/tillsyn/A 13831-2020.docx", "A 13831-2020")</f>
        <v/>
      </c>
      <c r="Y42">
        <f>HYPERLINK("https://klasma.github.io/Logging_OREBRO/tillsynsmail/A 13831-2020.docx", "A 13831-2020")</f>
        <v/>
      </c>
    </row>
    <row r="43" ht="15" customHeight="1">
      <c r="A43" t="inlineStr">
        <is>
          <t>A 25192-2020</t>
        </is>
      </c>
      <c r="B43" s="1" t="n">
        <v>43980</v>
      </c>
      <c r="C43" s="1" t="n">
        <v>45190</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 "A 25192-2020")</f>
        <v/>
      </c>
      <c r="T43">
        <f>HYPERLINK("https://klasma.github.io/Logging_OREBRO/kartor/A 25192-2020.png", "A 25192-2020")</f>
        <v/>
      </c>
      <c r="V43">
        <f>HYPERLINK("https://klasma.github.io/Logging_OREBRO/klagomål/A 25192-2020.docx", "A 25192-2020")</f>
        <v/>
      </c>
      <c r="W43">
        <f>HYPERLINK("https://klasma.github.io/Logging_OREBRO/klagomålsmail/A 25192-2020.docx", "A 25192-2020")</f>
        <v/>
      </c>
      <c r="X43">
        <f>HYPERLINK("https://klasma.github.io/Logging_OREBRO/tillsyn/A 25192-2020.docx", "A 25192-2020")</f>
        <v/>
      </c>
      <c r="Y43">
        <f>HYPERLINK("https://klasma.github.io/Logging_OREBRO/tillsynsmail/A 25192-2020.docx", "A 25192-2020")</f>
        <v/>
      </c>
    </row>
    <row r="44" ht="15" customHeight="1">
      <c r="A44" t="inlineStr">
        <is>
          <t>A 26426-2020</t>
        </is>
      </c>
      <c r="B44" s="1" t="n">
        <v>43986</v>
      </c>
      <c r="C44" s="1" t="n">
        <v>45190</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 "A 26426-2020")</f>
        <v/>
      </c>
      <c r="T44">
        <f>HYPERLINK("https://klasma.github.io/Logging_OREBRO/kartor/A 26426-2020.png", "A 26426-2020")</f>
        <v/>
      </c>
      <c r="V44">
        <f>HYPERLINK("https://klasma.github.io/Logging_OREBRO/klagomål/A 26426-2020.docx", "A 26426-2020")</f>
        <v/>
      </c>
      <c r="W44">
        <f>HYPERLINK("https://klasma.github.io/Logging_OREBRO/klagomålsmail/A 26426-2020.docx", "A 26426-2020")</f>
        <v/>
      </c>
      <c r="X44">
        <f>HYPERLINK("https://klasma.github.io/Logging_OREBRO/tillsyn/A 26426-2020.docx", "A 26426-2020")</f>
        <v/>
      </c>
      <c r="Y44">
        <f>HYPERLINK("https://klasma.github.io/Logging_OREBRO/tillsynsmail/A 26426-2020.docx", "A 26426-2020")</f>
        <v/>
      </c>
    </row>
    <row r="45" ht="15" customHeight="1">
      <c r="A45" t="inlineStr">
        <is>
          <t>A 28103-2020</t>
        </is>
      </c>
      <c r="B45" s="1" t="n">
        <v>43997</v>
      </c>
      <c r="C45" s="1" t="n">
        <v>45190</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 "A 28103-2020")</f>
        <v/>
      </c>
      <c r="T45">
        <f>HYPERLINK("https://klasma.github.io/Logging_OREBRO/kartor/A 28103-2020.png", "A 28103-2020")</f>
        <v/>
      </c>
      <c r="U45">
        <f>HYPERLINK("https://klasma.github.io/Logging_OREBRO/knärot/A 28103-2020.png", "A 28103-2020")</f>
        <v/>
      </c>
      <c r="V45">
        <f>HYPERLINK("https://klasma.github.io/Logging_OREBRO/klagomål/A 28103-2020.docx", "A 28103-2020")</f>
        <v/>
      </c>
      <c r="W45">
        <f>HYPERLINK("https://klasma.github.io/Logging_OREBRO/klagomålsmail/A 28103-2020.docx", "A 28103-2020")</f>
        <v/>
      </c>
      <c r="X45">
        <f>HYPERLINK("https://klasma.github.io/Logging_OREBRO/tillsyn/A 28103-2020.docx", "A 28103-2020")</f>
        <v/>
      </c>
      <c r="Y45">
        <f>HYPERLINK("https://klasma.github.io/Logging_OREBRO/tillsynsmail/A 28103-2020.docx", "A 28103-2020")</f>
        <v/>
      </c>
    </row>
    <row r="46" ht="15" customHeight="1">
      <c r="A46" t="inlineStr">
        <is>
          <t>A 28710-2020</t>
        </is>
      </c>
      <c r="B46" s="1" t="n">
        <v>43998</v>
      </c>
      <c r="C46" s="1" t="n">
        <v>45190</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 "A 28710-2020")</f>
        <v/>
      </c>
      <c r="T46">
        <f>HYPERLINK("https://klasma.github.io/Logging_OREBRO/kartor/A 28710-2020.png", "A 28710-2020")</f>
        <v/>
      </c>
      <c r="V46">
        <f>HYPERLINK("https://klasma.github.io/Logging_OREBRO/klagomål/A 28710-2020.docx", "A 28710-2020")</f>
        <v/>
      </c>
      <c r="W46">
        <f>HYPERLINK("https://klasma.github.io/Logging_OREBRO/klagomålsmail/A 28710-2020.docx", "A 28710-2020")</f>
        <v/>
      </c>
      <c r="X46">
        <f>HYPERLINK("https://klasma.github.io/Logging_OREBRO/tillsyn/A 28710-2020.docx", "A 28710-2020")</f>
        <v/>
      </c>
      <c r="Y46">
        <f>HYPERLINK("https://klasma.github.io/Logging_OREBRO/tillsynsmail/A 28710-2020.docx", "A 28710-2020")</f>
        <v/>
      </c>
    </row>
    <row r="47" ht="15" customHeight="1">
      <c r="A47" t="inlineStr">
        <is>
          <t>A 29454-2020</t>
        </is>
      </c>
      <c r="B47" s="1" t="n">
        <v>44004</v>
      </c>
      <c r="C47" s="1" t="n">
        <v>45190</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 "A 29454-2020")</f>
        <v/>
      </c>
      <c r="T47">
        <f>HYPERLINK("https://klasma.github.io/Logging_OREBRO/kartor/A 29454-2020.png", "A 29454-2020")</f>
        <v/>
      </c>
      <c r="V47">
        <f>HYPERLINK("https://klasma.github.io/Logging_OREBRO/klagomål/A 29454-2020.docx", "A 29454-2020")</f>
        <v/>
      </c>
      <c r="W47">
        <f>HYPERLINK("https://klasma.github.io/Logging_OREBRO/klagomålsmail/A 29454-2020.docx", "A 29454-2020")</f>
        <v/>
      </c>
      <c r="X47">
        <f>HYPERLINK("https://klasma.github.io/Logging_OREBRO/tillsyn/A 29454-2020.docx", "A 29454-2020")</f>
        <v/>
      </c>
      <c r="Y47">
        <f>HYPERLINK("https://klasma.github.io/Logging_OREBRO/tillsynsmail/A 29454-2020.docx", "A 29454-2020")</f>
        <v/>
      </c>
    </row>
    <row r="48" ht="15" customHeight="1">
      <c r="A48" t="inlineStr">
        <is>
          <t>A 58966-2020</t>
        </is>
      </c>
      <c r="B48" s="1" t="n">
        <v>44146</v>
      </c>
      <c r="C48" s="1" t="n">
        <v>45190</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 "A 58966-2020")</f>
        <v/>
      </c>
      <c r="T48">
        <f>HYPERLINK("https://klasma.github.io/Logging_OREBRO/kartor/A 58966-2020.png", "A 58966-2020")</f>
        <v/>
      </c>
      <c r="V48">
        <f>HYPERLINK("https://klasma.github.io/Logging_OREBRO/klagomål/A 58966-2020.docx", "A 58966-2020")</f>
        <v/>
      </c>
      <c r="W48">
        <f>HYPERLINK("https://klasma.github.io/Logging_OREBRO/klagomålsmail/A 58966-2020.docx", "A 58966-2020")</f>
        <v/>
      </c>
      <c r="X48">
        <f>HYPERLINK("https://klasma.github.io/Logging_OREBRO/tillsyn/A 58966-2020.docx", "A 58966-2020")</f>
        <v/>
      </c>
      <c r="Y48">
        <f>HYPERLINK("https://klasma.github.io/Logging_OREBRO/tillsynsmail/A 58966-2020.docx", "A 58966-2020")</f>
        <v/>
      </c>
    </row>
    <row r="49" ht="15" customHeight="1">
      <c r="A49" t="inlineStr">
        <is>
          <t>A 4014-2021</t>
        </is>
      </c>
      <c r="B49" s="1" t="n">
        <v>44218</v>
      </c>
      <c r="C49" s="1" t="n">
        <v>45190</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 "A 4014-2021")</f>
        <v/>
      </c>
      <c r="T49">
        <f>HYPERLINK("https://klasma.github.io/Logging_OREBRO/kartor/A 4014-2021.png", "A 4014-2021")</f>
        <v/>
      </c>
      <c r="V49">
        <f>HYPERLINK("https://klasma.github.io/Logging_OREBRO/klagomål/A 4014-2021.docx", "A 4014-2021")</f>
        <v/>
      </c>
      <c r="W49">
        <f>HYPERLINK("https://klasma.github.io/Logging_OREBRO/klagomålsmail/A 4014-2021.docx", "A 4014-2021")</f>
        <v/>
      </c>
      <c r="X49">
        <f>HYPERLINK("https://klasma.github.io/Logging_OREBRO/tillsyn/A 4014-2021.docx", "A 4014-2021")</f>
        <v/>
      </c>
      <c r="Y49">
        <f>HYPERLINK("https://klasma.github.io/Logging_OREBRO/tillsynsmail/A 4014-2021.docx", "A 4014-2021")</f>
        <v/>
      </c>
    </row>
    <row r="50" ht="15" customHeight="1">
      <c r="A50" t="inlineStr">
        <is>
          <t>A 6926-2021</t>
        </is>
      </c>
      <c r="B50" s="1" t="n">
        <v>44237</v>
      </c>
      <c r="C50" s="1" t="n">
        <v>45190</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 "A 6926-2021")</f>
        <v/>
      </c>
      <c r="T50">
        <f>HYPERLINK("https://klasma.github.io/Logging_OREBRO/kartor/A 6926-2021.png", "A 6926-2021")</f>
        <v/>
      </c>
      <c r="V50">
        <f>HYPERLINK("https://klasma.github.io/Logging_OREBRO/klagomål/A 6926-2021.docx", "A 6926-2021")</f>
        <v/>
      </c>
      <c r="W50">
        <f>HYPERLINK("https://klasma.github.io/Logging_OREBRO/klagomålsmail/A 6926-2021.docx", "A 6926-2021")</f>
        <v/>
      </c>
      <c r="X50">
        <f>HYPERLINK("https://klasma.github.io/Logging_OREBRO/tillsyn/A 6926-2021.docx", "A 6926-2021")</f>
        <v/>
      </c>
      <c r="Y50">
        <f>HYPERLINK("https://klasma.github.io/Logging_OREBRO/tillsynsmail/A 6926-2021.docx", "A 6926-2021")</f>
        <v/>
      </c>
    </row>
    <row r="51" ht="15" customHeight="1">
      <c r="A51" t="inlineStr">
        <is>
          <t>A 8256-2021</t>
        </is>
      </c>
      <c r="B51" s="1" t="n">
        <v>44244</v>
      </c>
      <c r="C51" s="1" t="n">
        <v>45190</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 "A 8256-2021")</f>
        <v/>
      </c>
      <c r="T51">
        <f>HYPERLINK("https://klasma.github.io/Logging_OREBRO/kartor/A 8256-2021.png", "A 8256-2021")</f>
        <v/>
      </c>
      <c r="V51">
        <f>HYPERLINK("https://klasma.github.io/Logging_OREBRO/klagomål/A 8256-2021.docx", "A 8256-2021")</f>
        <v/>
      </c>
      <c r="W51">
        <f>HYPERLINK("https://klasma.github.io/Logging_OREBRO/klagomålsmail/A 8256-2021.docx", "A 8256-2021")</f>
        <v/>
      </c>
      <c r="X51">
        <f>HYPERLINK("https://klasma.github.io/Logging_OREBRO/tillsyn/A 8256-2021.docx", "A 8256-2021")</f>
        <v/>
      </c>
      <c r="Y51">
        <f>HYPERLINK("https://klasma.github.io/Logging_OREBRO/tillsynsmail/A 8256-2021.docx", "A 8256-2021")</f>
        <v/>
      </c>
    </row>
    <row r="52" ht="15" customHeight="1">
      <c r="A52" t="inlineStr">
        <is>
          <t>A 8577-2021</t>
        </is>
      </c>
      <c r="B52" s="1" t="n">
        <v>44245</v>
      </c>
      <c r="C52" s="1" t="n">
        <v>45190</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 "A 8577-2021")</f>
        <v/>
      </c>
      <c r="T52">
        <f>HYPERLINK("https://klasma.github.io/Logging_OREBRO/kartor/A 8577-2021.png", "A 8577-2021")</f>
        <v/>
      </c>
      <c r="V52">
        <f>HYPERLINK("https://klasma.github.io/Logging_OREBRO/klagomål/A 8577-2021.docx", "A 8577-2021")</f>
        <v/>
      </c>
      <c r="W52">
        <f>HYPERLINK("https://klasma.github.io/Logging_OREBRO/klagomålsmail/A 8577-2021.docx", "A 8577-2021")</f>
        <v/>
      </c>
      <c r="X52">
        <f>HYPERLINK("https://klasma.github.io/Logging_OREBRO/tillsyn/A 8577-2021.docx", "A 8577-2021")</f>
        <v/>
      </c>
      <c r="Y52">
        <f>HYPERLINK("https://klasma.github.io/Logging_OREBRO/tillsynsmail/A 8577-2021.docx", "A 8577-2021")</f>
        <v/>
      </c>
    </row>
    <row r="53" ht="15" customHeight="1">
      <c r="A53" t="inlineStr">
        <is>
          <t>A 15621-2021</t>
        </is>
      </c>
      <c r="B53" s="1" t="n">
        <v>44285</v>
      </c>
      <c r="C53" s="1" t="n">
        <v>45190</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 "A 15621-2021")</f>
        <v/>
      </c>
      <c r="T53">
        <f>HYPERLINK("https://klasma.github.io/Logging_OREBRO/kartor/A 15621-2021.png", "A 15621-2021")</f>
        <v/>
      </c>
      <c r="V53">
        <f>HYPERLINK("https://klasma.github.io/Logging_OREBRO/klagomål/A 15621-2021.docx", "A 15621-2021")</f>
        <v/>
      </c>
      <c r="W53">
        <f>HYPERLINK("https://klasma.github.io/Logging_OREBRO/klagomålsmail/A 15621-2021.docx", "A 15621-2021")</f>
        <v/>
      </c>
      <c r="X53">
        <f>HYPERLINK("https://klasma.github.io/Logging_OREBRO/tillsyn/A 15621-2021.docx", "A 15621-2021")</f>
        <v/>
      </c>
      <c r="Y53">
        <f>HYPERLINK("https://klasma.github.io/Logging_OREBRO/tillsynsmail/A 15621-2021.docx", "A 15621-2021")</f>
        <v/>
      </c>
    </row>
    <row r="54" ht="15" customHeight="1">
      <c r="A54" t="inlineStr">
        <is>
          <t>A 32595-2021</t>
        </is>
      </c>
      <c r="B54" s="1" t="n">
        <v>44375</v>
      </c>
      <c r="C54" s="1" t="n">
        <v>45190</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 "A 32595-2021")</f>
        <v/>
      </c>
      <c r="T54">
        <f>HYPERLINK("https://klasma.github.io/Logging_OREBRO/kartor/A 32595-2021.png", "A 32595-2021")</f>
        <v/>
      </c>
      <c r="V54">
        <f>HYPERLINK("https://klasma.github.io/Logging_OREBRO/klagomål/A 32595-2021.docx", "A 32595-2021")</f>
        <v/>
      </c>
      <c r="W54">
        <f>HYPERLINK("https://klasma.github.io/Logging_OREBRO/klagomålsmail/A 32595-2021.docx", "A 32595-2021")</f>
        <v/>
      </c>
      <c r="X54">
        <f>HYPERLINK("https://klasma.github.io/Logging_OREBRO/tillsyn/A 32595-2021.docx", "A 32595-2021")</f>
        <v/>
      </c>
      <c r="Y54">
        <f>HYPERLINK("https://klasma.github.io/Logging_OREBRO/tillsynsmail/A 32595-2021.docx", "A 32595-2021")</f>
        <v/>
      </c>
    </row>
    <row r="55" ht="15" customHeight="1">
      <c r="A55" t="inlineStr">
        <is>
          <t>A 44389-2021</t>
        </is>
      </c>
      <c r="B55" s="1" t="n">
        <v>44435</v>
      </c>
      <c r="C55" s="1" t="n">
        <v>45190</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 "A 44389-2021")</f>
        <v/>
      </c>
      <c r="T55">
        <f>HYPERLINK("https://klasma.github.io/Logging_OREBRO/kartor/A 44389-2021.png", "A 44389-2021")</f>
        <v/>
      </c>
      <c r="U55">
        <f>HYPERLINK("https://klasma.github.io/Logging_OREBRO/knärot/A 44389-2021.png", "A 44389-2021")</f>
        <v/>
      </c>
      <c r="V55">
        <f>HYPERLINK("https://klasma.github.io/Logging_OREBRO/klagomål/A 44389-2021.docx", "A 44389-2021")</f>
        <v/>
      </c>
      <c r="W55">
        <f>HYPERLINK("https://klasma.github.io/Logging_OREBRO/klagomålsmail/A 44389-2021.docx", "A 44389-2021")</f>
        <v/>
      </c>
      <c r="X55">
        <f>HYPERLINK("https://klasma.github.io/Logging_OREBRO/tillsyn/A 44389-2021.docx", "A 44389-2021")</f>
        <v/>
      </c>
      <c r="Y55">
        <f>HYPERLINK("https://klasma.github.io/Logging_OREBRO/tillsynsmail/A 44389-2021.docx", "A 44389-2021")</f>
        <v/>
      </c>
    </row>
    <row r="56" ht="15" customHeight="1">
      <c r="A56" t="inlineStr">
        <is>
          <t>A 57108-2021</t>
        </is>
      </c>
      <c r="B56" s="1" t="n">
        <v>44482</v>
      </c>
      <c r="C56" s="1" t="n">
        <v>45190</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 "A 57108-2021")</f>
        <v/>
      </c>
      <c r="T56">
        <f>HYPERLINK("https://klasma.github.io/Logging_OREBRO/kartor/A 57108-2021.png", "A 57108-2021")</f>
        <v/>
      </c>
      <c r="V56">
        <f>HYPERLINK("https://klasma.github.io/Logging_OREBRO/klagomål/A 57108-2021.docx", "A 57108-2021")</f>
        <v/>
      </c>
      <c r="W56">
        <f>HYPERLINK("https://klasma.github.io/Logging_OREBRO/klagomålsmail/A 57108-2021.docx", "A 57108-2021")</f>
        <v/>
      </c>
      <c r="X56">
        <f>HYPERLINK("https://klasma.github.io/Logging_OREBRO/tillsyn/A 57108-2021.docx", "A 57108-2021")</f>
        <v/>
      </c>
      <c r="Y56">
        <f>HYPERLINK("https://klasma.github.io/Logging_OREBRO/tillsynsmail/A 57108-2021.docx", "A 57108-2021")</f>
        <v/>
      </c>
    </row>
    <row r="57" ht="15" customHeight="1">
      <c r="A57" t="inlineStr">
        <is>
          <t>A 4943-2022</t>
        </is>
      </c>
      <c r="B57" s="1" t="n">
        <v>44593</v>
      </c>
      <c r="C57" s="1" t="n">
        <v>45190</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 "A 4943-2022")</f>
        <v/>
      </c>
      <c r="T57">
        <f>HYPERLINK("https://klasma.github.io/Logging_OREBRO/kartor/A 4943-2022.png", "A 4943-2022")</f>
        <v/>
      </c>
      <c r="V57">
        <f>HYPERLINK("https://klasma.github.io/Logging_OREBRO/klagomål/A 4943-2022.docx", "A 4943-2022")</f>
        <v/>
      </c>
      <c r="W57">
        <f>HYPERLINK("https://klasma.github.io/Logging_OREBRO/klagomålsmail/A 4943-2022.docx", "A 4943-2022")</f>
        <v/>
      </c>
      <c r="X57">
        <f>HYPERLINK("https://klasma.github.io/Logging_OREBRO/tillsyn/A 4943-2022.docx", "A 4943-2022")</f>
        <v/>
      </c>
      <c r="Y57">
        <f>HYPERLINK("https://klasma.github.io/Logging_OREBRO/tillsynsmail/A 4943-2022.docx", "A 4943-2022")</f>
        <v/>
      </c>
    </row>
    <row r="58" ht="15" customHeight="1">
      <c r="A58" t="inlineStr">
        <is>
          <t>A 26890-2022</t>
        </is>
      </c>
      <c r="B58" s="1" t="n">
        <v>44740</v>
      </c>
      <c r="C58" s="1" t="n">
        <v>45190</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 "A 26890-2022")</f>
        <v/>
      </c>
      <c r="T58">
        <f>HYPERLINK("https://klasma.github.io/Logging_OREBRO/kartor/A 26890-2022.png", "A 26890-2022")</f>
        <v/>
      </c>
      <c r="V58">
        <f>HYPERLINK("https://klasma.github.io/Logging_OREBRO/klagomål/A 26890-2022.docx", "A 26890-2022")</f>
        <v/>
      </c>
      <c r="W58">
        <f>HYPERLINK("https://klasma.github.io/Logging_OREBRO/klagomålsmail/A 26890-2022.docx", "A 26890-2022")</f>
        <v/>
      </c>
      <c r="X58">
        <f>HYPERLINK("https://klasma.github.io/Logging_OREBRO/tillsyn/A 26890-2022.docx", "A 26890-2022")</f>
        <v/>
      </c>
      <c r="Y58">
        <f>HYPERLINK("https://klasma.github.io/Logging_OREBRO/tillsynsmail/A 26890-2022.docx", "A 26890-2022")</f>
        <v/>
      </c>
    </row>
    <row r="59" ht="15" customHeight="1">
      <c r="A59" t="inlineStr">
        <is>
          <t>A 29704-2022</t>
        </is>
      </c>
      <c r="B59" s="1" t="n">
        <v>44755</v>
      </c>
      <c r="C59" s="1" t="n">
        <v>45190</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 "A 29704-2022")</f>
        <v/>
      </c>
      <c r="T59">
        <f>HYPERLINK("https://klasma.github.io/Logging_OREBRO/kartor/A 29704-2022.png", "A 29704-2022")</f>
        <v/>
      </c>
      <c r="V59">
        <f>HYPERLINK("https://klasma.github.io/Logging_OREBRO/klagomål/A 29704-2022.docx", "A 29704-2022")</f>
        <v/>
      </c>
      <c r="W59">
        <f>HYPERLINK("https://klasma.github.io/Logging_OREBRO/klagomålsmail/A 29704-2022.docx", "A 29704-2022")</f>
        <v/>
      </c>
      <c r="X59">
        <f>HYPERLINK("https://klasma.github.io/Logging_OREBRO/tillsyn/A 29704-2022.docx", "A 29704-2022")</f>
        <v/>
      </c>
      <c r="Y59">
        <f>HYPERLINK("https://klasma.github.io/Logging_OREBRO/tillsynsmail/A 29704-2022.docx", "A 29704-2022")</f>
        <v/>
      </c>
    </row>
    <row r="60" ht="15" customHeight="1">
      <c r="A60" t="inlineStr">
        <is>
          <t>A 44361-2022</t>
        </is>
      </c>
      <c r="B60" s="1" t="n">
        <v>44839</v>
      </c>
      <c r="C60" s="1" t="n">
        <v>45190</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 "A 44361-2022")</f>
        <v/>
      </c>
      <c r="T60">
        <f>HYPERLINK("https://klasma.github.io/Logging_OREBRO/kartor/A 44361-2022.png", "A 44361-2022")</f>
        <v/>
      </c>
      <c r="V60">
        <f>HYPERLINK("https://klasma.github.io/Logging_OREBRO/klagomål/A 44361-2022.docx", "A 44361-2022")</f>
        <v/>
      </c>
      <c r="W60">
        <f>HYPERLINK("https://klasma.github.io/Logging_OREBRO/klagomålsmail/A 44361-2022.docx", "A 44361-2022")</f>
        <v/>
      </c>
      <c r="X60">
        <f>HYPERLINK("https://klasma.github.io/Logging_OREBRO/tillsyn/A 44361-2022.docx", "A 44361-2022")</f>
        <v/>
      </c>
      <c r="Y60">
        <f>HYPERLINK("https://klasma.github.io/Logging_OREBRO/tillsynsmail/A 44361-2022.docx", "A 44361-2022")</f>
        <v/>
      </c>
    </row>
    <row r="61" ht="15" customHeight="1">
      <c r="A61" t="inlineStr">
        <is>
          <t>A 5097-2023</t>
        </is>
      </c>
      <c r="B61" s="1" t="n">
        <v>44958</v>
      </c>
      <c r="C61" s="1" t="n">
        <v>45190</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 "A 5097-2023")</f>
        <v/>
      </c>
      <c r="T61">
        <f>HYPERLINK("https://klasma.github.io/Logging_OREBRO/kartor/A 5097-2023.png", "A 5097-2023")</f>
        <v/>
      </c>
      <c r="V61">
        <f>HYPERLINK("https://klasma.github.io/Logging_OREBRO/klagomål/A 5097-2023.docx", "A 5097-2023")</f>
        <v/>
      </c>
      <c r="W61">
        <f>HYPERLINK("https://klasma.github.io/Logging_OREBRO/klagomålsmail/A 5097-2023.docx", "A 5097-2023")</f>
        <v/>
      </c>
      <c r="X61">
        <f>HYPERLINK("https://klasma.github.io/Logging_OREBRO/tillsyn/A 5097-2023.docx", "A 5097-2023")</f>
        <v/>
      </c>
      <c r="Y61">
        <f>HYPERLINK("https://klasma.github.io/Logging_OREBRO/tillsynsmail/A 5097-2023.docx", "A 5097-2023")</f>
        <v/>
      </c>
    </row>
    <row r="62" ht="15" customHeight="1">
      <c r="A62" t="inlineStr">
        <is>
          <t>A 19939-2023</t>
        </is>
      </c>
      <c r="B62" s="1" t="n">
        <v>45054</v>
      </c>
      <c r="C62" s="1" t="n">
        <v>45190</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 "A 19939-2023")</f>
        <v/>
      </c>
      <c r="T62">
        <f>HYPERLINK("https://klasma.github.io/Logging_OREBRO/kartor/A 19939-2023.png", "A 19939-2023")</f>
        <v/>
      </c>
      <c r="V62">
        <f>HYPERLINK("https://klasma.github.io/Logging_OREBRO/klagomål/A 19939-2023.docx", "A 19939-2023")</f>
        <v/>
      </c>
      <c r="W62">
        <f>HYPERLINK("https://klasma.github.io/Logging_OREBRO/klagomålsmail/A 19939-2023.docx", "A 19939-2023")</f>
        <v/>
      </c>
      <c r="X62">
        <f>HYPERLINK("https://klasma.github.io/Logging_OREBRO/tillsyn/A 19939-2023.docx", "A 19939-2023")</f>
        <v/>
      </c>
      <c r="Y62">
        <f>HYPERLINK("https://klasma.github.io/Logging_OREBRO/tillsynsmail/A 19939-2023.docx", "A 19939-2023")</f>
        <v/>
      </c>
    </row>
    <row r="63" ht="15" customHeight="1">
      <c r="A63" t="inlineStr">
        <is>
          <t>A 20247-2023</t>
        </is>
      </c>
      <c r="B63" s="1" t="n">
        <v>45055</v>
      </c>
      <c r="C63" s="1" t="n">
        <v>45190</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 "A 20247-2023")</f>
        <v/>
      </c>
      <c r="T63">
        <f>HYPERLINK("https://klasma.github.io/Logging_OREBRO/kartor/A 20247-2023.png", "A 20247-2023")</f>
        <v/>
      </c>
      <c r="V63">
        <f>HYPERLINK("https://klasma.github.io/Logging_OREBRO/klagomål/A 20247-2023.docx", "A 20247-2023")</f>
        <v/>
      </c>
      <c r="W63">
        <f>HYPERLINK("https://klasma.github.io/Logging_OREBRO/klagomålsmail/A 20247-2023.docx", "A 20247-2023")</f>
        <v/>
      </c>
      <c r="X63">
        <f>HYPERLINK("https://klasma.github.io/Logging_OREBRO/tillsyn/A 20247-2023.docx", "A 20247-2023")</f>
        <v/>
      </c>
      <c r="Y63">
        <f>HYPERLINK("https://klasma.github.io/Logging_OREBRO/tillsynsmail/A 20247-2023.docx", "A 20247-2023")</f>
        <v/>
      </c>
    </row>
    <row r="64" ht="15" customHeight="1">
      <c r="A64" t="inlineStr">
        <is>
          <t>A 22848-2023</t>
        </is>
      </c>
      <c r="B64" s="1" t="n">
        <v>45072</v>
      </c>
      <c r="C64" s="1" t="n">
        <v>45190</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 "A 22848-2023")</f>
        <v/>
      </c>
      <c r="T64">
        <f>HYPERLINK("https://klasma.github.io/Logging_OREBRO/kartor/A 22848-2023.png", "A 22848-2023")</f>
        <v/>
      </c>
      <c r="V64">
        <f>HYPERLINK("https://klasma.github.io/Logging_OREBRO/klagomål/A 22848-2023.docx", "A 22848-2023")</f>
        <v/>
      </c>
      <c r="W64">
        <f>HYPERLINK("https://klasma.github.io/Logging_OREBRO/klagomålsmail/A 22848-2023.docx", "A 22848-2023")</f>
        <v/>
      </c>
      <c r="X64">
        <f>HYPERLINK("https://klasma.github.io/Logging_OREBRO/tillsyn/A 22848-2023.docx", "A 22848-2023")</f>
        <v/>
      </c>
      <c r="Y64">
        <f>HYPERLINK("https://klasma.github.io/Logging_OREBRO/tillsynsmail/A 22848-2023.docx", "A 22848-2023")</f>
        <v/>
      </c>
    </row>
    <row r="65" ht="15" customHeight="1">
      <c r="A65" t="inlineStr">
        <is>
          <t>A 23608-2023</t>
        </is>
      </c>
      <c r="B65" s="1" t="n">
        <v>45077</v>
      </c>
      <c r="C65" s="1" t="n">
        <v>45190</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 "A 23608-2023")</f>
        <v/>
      </c>
      <c r="T65">
        <f>HYPERLINK("https://klasma.github.io/Logging_OREBRO/kartor/A 23608-2023.png", "A 23608-2023")</f>
        <v/>
      </c>
      <c r="V65">
        <f>HYPERLINK("https://klasma.github.io/Logging_OREBRO/klagomål/A 23608-2023.docx", "A 23608-2023")</f>
        <v/>
      </c>
      <c r="W65">
        <f>HYPERLINK("https://klasma.github.io/Logging_OREBRO/klagomålsmail/A 23608-2023.docx", "A 23608-2023")</f>
        <v/>
      </c>
      <c r="X65">
        <f>HYPERLINK("https://klasma.github.io/Logging_OREBRO/tillsyn/A 23608-2023.docx", "A 23608-2023")</f>
        <v/>
      </c>
      <c r="Y65">
        <f>HYPERLINK("https://klasma.github.io/Logging_OREBRO/tillsynsmail/A 23608-2023.docx", "A 23608-2023")</f>
        <v/>
      </c>
    </row>
    <row r="66" ht="15" customHeight="1">
      <c r="A66" t="inlineStr">
        <is>
          <t>A 32105-2023</t>
        </is>
      </c>
      <c r="B66" s="1" t="n">
        <v>45119</v>
      </c>
      <c r="C66" s="1" t="n">
        <v>45190</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 "A 32105-2023")</f>
        <v/>
      </c>
      <c r="T66">
        <f>HYPERLINK("https://klasma.github.io/Logging_OREBRO/kartor/A 32105-2023.png", "A 32105-2023")</f>
        <v/>
      </c>
      <c r="V66">
        <f>HYPERLINK("https://klasma.github.io/Logging_OREBRO/klagomål/A 32105-2023.docx", "A 32105-2023")</f>
        <v/>
      </c>
      <c r="W66">
        <f>HYPERLINK("https://klasma.github.io/Logging_OREBRO/klagomålsmail/A 32105-2023.docx", "A 32105-2023")</f>
        <v/>
      </c>
      <c r="X66">
        <f>HYPERLINK("https://klasma.github.io/Logging_OREBRO/tillsyn/A 32105-2023.docx", "A 32105-2023")</f>
        <v/>
      </c>
      <c r="Y66">
        <f>HYPERLINK("https://klasma.github.io/Logging_OREBRO/tillsynsmail/A 32105-2023.docx", "A 32105-2023")</f>
        <v/>
      </c>
    </row>
    <row r="67" ht="15" customHeight="1">
      <c r="A67" t="inlineStr">
        <is>
          <t>A 34900-2018</t>
        </is>
      </c>
      <c r="B67" s="1" t="n">
        <v>43321</v>
      </c>
      <c r="C67" s="1" t="n">
        <v>45190</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45190</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45190</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45190</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45190</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45190</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45190</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45190</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45190</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45190</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45190</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45190</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45190</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45190</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45190</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45190</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45190</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45190</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45190</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45190</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45190</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45190</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45190</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45190</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45190</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45190</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45190</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45190</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45190</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45190</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45190</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45190</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45190</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45190</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45190</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45190</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45190</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45190</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45190</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45190</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45190</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45190</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45190</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45190</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45190</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45190</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45190</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45190</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45190</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45190</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45190</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45190</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45190</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45190</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45190</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45190</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45190</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45190</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45190</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45190</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45190</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45190</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45190</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45190</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45190</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45190</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45190</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45190</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45190</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45190</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45190</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45190</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45190</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45190</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45190</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45190</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45190</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45190</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45190</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45190</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45190</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45190</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45190</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45190</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45190</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45190</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45190</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45190</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45190</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45190</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45190</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45190</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45190</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45190</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45190</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45190</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45190</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45190</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45190</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45190</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45190</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45190</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45190</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45190</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45190</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45190</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45190</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45190</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45190</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45190</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45190</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45190</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45190</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45190</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45190</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45190</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45190</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45190</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45190</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45190</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45190</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45190</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 "A 25186-2019")</f>
        <v/>
      </c>
      <c r="V188">
        <f>HYPERLINK("https://klasma.github.io/Logging_OREBRO/klagomål/A 25186-2019.docx", "A 25186-2019")</f>
        <v/>
      </c>
      <c r="W188">
        <f>HYPERLINK("https://klasma.github.io/Logging_OREBRO/klagomålsmail/A 25186-2019.docx", "A 25186-2019")</f>
        <v/>
      </c>
      <c r="X188">
        <f>HYPERLINK("https://klasma.github.io/Logging_OREBRO/tillsyn/A 25186-2019.docx", "A 25186-2019")</f>
        <v/>
      </c>
      <c r="Y188">
        <f>HYPERLINK("https://klasma.github.io/Logging_OREBRO/tillsynsmail/A 25186-2019.docx", "A 25186-2019")</f>
        <v/>
      </c>
    </row>
    <row r="189" ht="15" customHeight="1">
      <c r="A189" t="inlineStr">
        <is>
          <t>A 26306-2019</t>
        </is>
      </c>
      <c r="B189" s="1" t="n">
        <v>43612</v>
      </c>
      <c r="C189" s="1" t="n">
        <v>45190</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45190</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45190</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45190</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45190</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45190</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45190</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45190</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45190</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45190</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45190</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45190</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45190</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45190</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45190</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45190</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45190</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45190</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45190</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45190</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45190</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45190</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45190</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45190</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45190</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45190</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45190</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45190</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45190</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45190</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45190</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45190</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45190</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45190</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45190</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45190</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45190</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45190</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45190</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45190</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45190</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45190</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45190</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45190</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45190</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45190</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45190</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45190</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45190</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45190</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45190</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45190</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45190</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45190</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45190</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45190</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45190</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45190</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45190</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45190</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45190</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45190</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45190</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45190</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45190</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45190</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45190</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45190</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45190</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45190</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45190</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45190</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45190</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45190</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45190</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45190</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45190</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45190</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45190</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45190</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45190</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45190</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45190</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45190</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45190</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45190</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45190</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45190</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45190</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45190</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45190</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45190</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45190</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45190</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45190</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45190</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45190</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45190</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45190</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45190</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45190</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45190</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45190</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45190</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45190</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45190</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45190</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45190</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45190</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45190</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45190</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45190</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45190</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45190</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45190</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45190</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45190</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45190</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45190</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45190</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45190</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45190</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45190</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45190</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45190</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45190</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45190</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45190</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45190</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45190</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45190</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45190</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45190</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45190</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45190</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45190</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45190</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45190</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45190</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45190</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45190</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45190</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45190</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45190</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45190</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45190</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45190</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45190</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45190</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45190</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45190</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45190</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45190</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45190</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45190</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45190</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45190</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45190</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45190</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45190</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45190</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45190</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45190</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45190</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45190</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45190</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45190</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45190</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45190</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45190</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45190</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45190</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45190</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45190</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45190</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45190</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45190</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45190</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45190</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45190</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45190</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45190</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45190</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45190</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45190</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45190</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45190</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45190</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45190</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45190</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45190</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45190</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45190</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45190</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45190</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45190</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45190</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45190</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45190</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45190</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45190</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45190</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45190</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45190</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45190</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45190</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45190</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45190</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45190</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45190</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45190</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45190</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45190</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45190</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45190</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45190</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45190</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45190</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45190</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45190</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45190</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45190</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45190</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45190</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45190</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45190</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45190</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45190</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45190</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45190</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45190</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45190</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45190</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45190</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45190</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45190</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45190</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45190</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45190</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45190</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45190</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45190</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45190</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45190</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45190</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45190</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45190</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45190</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45190</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45190</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45190</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45190</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45190</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45190</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45190</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45190</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45190</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45190</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45190</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45190</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45190</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45190</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45190</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45190</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45190</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45190</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45190</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45190</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45190</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45190</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45190</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45190</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45190</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45190</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45190</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45190</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45190</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45190</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45190</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45190</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45190</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45190</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45190</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45190</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45190</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45190</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45190</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45190</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45190</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45190</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45190</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45190</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45190</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45190</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45190</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45190</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45190</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45190</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45190</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45190</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45190</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45190</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45190</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45190</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45190</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45190</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45190</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45190</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45190</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45190</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45190</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45190</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45190</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45190</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45190</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45190</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45190</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45190</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45190</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45190</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45190</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45190</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45190</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45190</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45190</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45190</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45190</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45190</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45190</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45190</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45190</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45190</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45190</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45190</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45190</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45190</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45190</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45190</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45190</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45190</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45190</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45190</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45190</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45190</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45190</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45190</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45190</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45190</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45190</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45190</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45190</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45190</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45190</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45190</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45190</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45190</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45190</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45190</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45190</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45190</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45190</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45190</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45190</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45190</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45190</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45190</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45190</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45190</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45190</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45190</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45190</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45190</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45190</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45190</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45190</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45190</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45190</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45190</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45190</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45190</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45190</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45190</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45190</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45190</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45190</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45190</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45190</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45190</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45190</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45190</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45190</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45190</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45190</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45190</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45190</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45190</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45190</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45190</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45190</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45190</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45190</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45190</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45190</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45190</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45190</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45190</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45190</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45190</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45190</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45190</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45190</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45190</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45190</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45190</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45190</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45190</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45190</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45190</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45190</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45190</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45190</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45190</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45190</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45190</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45190</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45190</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45190</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45190</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45190</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45190</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45190</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45190</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45190</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45190</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45190</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45190</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45190</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45190</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45190</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45190</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45190</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45190</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45190</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45190</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45190</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45190</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45190</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45190</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45190</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45190</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45190</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45190</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45190</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45190</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45190</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45190</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45190</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45190</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45190</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45190</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45190</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45190</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45190</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45190</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45190</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45190</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45190</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45190</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45190</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45190</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45190</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45190</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45190</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45190</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45190</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45190</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45190</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45190</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45190</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45190</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45190</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45190</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45190</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45190</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45190</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45190</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45190</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45190</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45190</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45190</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45190</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45190</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45190</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45190</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2023-09-21T06:50:03Z</dcterms:created>
  <dcterms:modified xmlns:dcterms="http://purl.org/dc/terms/" xmlns:xsi="http://www.w3.org/2001/XMLSchema-instance" xsi:type="dcterms:W3CDTF">2023-09-21T06:50:03Z</dcterms:modified>
</cp:coreProperties>
</file>