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1135-2023</t>
        </is>
      </c>
      <c r="B2" s="1" t="n">
        <v>44935</v>
      </c>
      <c r="C2" s="1" t="n">
        <v>45190</v>
      </c>
      <c r="D2" t="inlineStr">
        <is>
          <t>DALARNAS LÄN</t>
        </is>
      </c>
      <c r="E2" t="inlineStr">
        <is>
          <t>ORSA</t>
        </is>
      </c>
      <c r="G2" t="n">
        <v>3.1</v>
      </c>
      <c r="H2" t="n">
        <v>6</v>
      </c>
      <c r="I2" t="n">
        <v>8</v>
      </c>
      <c r="J2" t="n">
        <v>9</v>
      </c>
      <c r="K2" t="n">
        <v>4</v>
      </c>
      <c r="L2" t="n">
        <v>0</v>
      </c>
      <c r="M2" t="n">
        <v>0</v>
      </c>
      <c r="N2" t="n">
        <v>0</v>
      </c>
      <c r="O2" t="n">
        <v>13</v>
      </c>
      <c r="P2" t="n">
        <v>4</v>
      </c>
      <c r="Q2" t="n">
        <v>21</v>
      </c>
      <c r="R2" s="2" t="inlineStr">
        <is>
          <t>Bombmurkla
Borsttagging
Gräddticka
Knärot
Garnlav
Motaggsvamp
Orange taggsvamp
Skrovlig taggsvamp
Spillkråka
Svartvit taggsvamp
Tallticka
Tretåig hackspett
Utter
Bronshjon
Dropptaggsvamp
Gullgröppa
Mindre märgborre
Plattlummer
Ramaria neoformosa
Tallfingersvamp
Vedticka</t>
        </is>
      </c>
      <c r="S2">
        <f>HYPERLINK("https://klasma.github.io/Logging_ORSA/artfynd/A 1135-2023.xlsx", "A 1135-2023")</f>
        <v/>
      </c>
      <c r="T2">
        <f>HYPERLINK("https://klasma.github.io/Logging_ORSA/kartor/A 1135-2023.png", "A 1135-2023")</f>
        <v/>
      </c>
      <c r="U2">
        <f>HYPERLINK("https://klasma.github.io/Logging_ORSA/knärot/A 1135-2023.png", "A 1135-2023")</f>
        <v/>
      </c>
      <c r="V2">
        <f>HYPERLINK("https://klasma.github.io/Logging_ORSA/klagomål/A 1135-2023.docx", "A 1135-2023")</f>
        <v/>
      </c>
      <c r="W2">
        <f>HYPERLINK("https://klasma.github.io/Logging_ORSA/klagomålsmail/A 1135-2023.docx", "A 1135-2023")</f>
        <v/>
      </c>
      <c r="X2">
        <f>HYPERLINK("https://klasma.github.io/Logging_ORSA/tillsyn/A 1135-2023.docx", "A 1135-2023")</f>
        <v/>
      </c>
      <c r="Y2">
        <f>HYPERLINK("https://klasma.github.io/Logging_ORSA/tillsynsmail/A 1135-2023.docx", "A 1135-2023")</f>
        <v/>
      </c>
    </row>
    <row r="3" ht="15" customHeight="1">
      <c r="A3" t="inlineStr">
        <is>
          <t>A 62470-2019</t>
        </is>
      </c>
      <c r="B3" s="1" t="n">
        <v>43788</v>
      </c>
      <c r="C3" s="1" t="n">
        <v>45190</v>
      </c>
      <c r="D3" t="inlineStr">
        <is>
          <t>DALARNAS LÄN</t>
        </is>
      </c>
      <c r="E3" t="inlineStr">
        <is>
          <t>ORSA</t>
        </is>
      </c>
      <c r="G3" t="n">
        <v>26.8</v>
      </c>
      <c r="H3" t="n">
        <v>0</v>
      </c>
      <c r="I3" t="n">
        <v>5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17</v>
      </c>
      <c r="R3" s="2" t="inlineStr">
        <is>
          <t>Lateritticka
Dvärgbägarlav
Hapalopilus aurantiacus
Kolflarnlav
Kortskaftad ärgspik
Lunglav
Nordtagging
Tallticka
Vaddporing
Vedflamlav
Vedskivlav
Vitplätt
Bårdlav
Dropptaggsvamp
Jättesvampmal
Mindre märgborre
Stuplav</t>
        </is>
      </c>
      <c r="S3">
        <f>HYPERLINK("https://klasma.github.io/Logging_ORSA/artfynd/A 62470-2019.xlsx", "A 62470-2019")</f>
        <v/>
      </c>
      <c r="T3">
        <f>HYPERLINK("https://klasma.github.io/Logging_ORSA/kartor/A 62470-2019.png", "A 62470-2019")</f>
        <v/>
      </c>
      <c r="V3">
        <f>HYPERLINK("https://klasma.github.io/Logging_ORSA/klagomål/A 62470-2019.docx", "A 62470-2019")</f>
        <v/>
      </c>
      <c r="W3">
        <f>HYPERLINK("https://klasma.github.io/Logging_ORSA/klagomålsmail/A 62470-2019.docx", "A 62470-2019")</f>
        <v/>
      </c>
      <c r="X3">
        <f>HYPERLINK("https://klasma.github.io/Logging_ORSA/tillsyn/A 62470-2019.docx", "A 62470-2019")</f>
        <v/>
      </c>
      <c r="Y3">
        <f>HYPERLINK("https://klasma.github.io/Logging_ORSA/tillsynsmail/A 62470-2019.docx", "A 62470-2019")</f>
        <v/>
      </c>
    </row>
    <row r="4" ht="15" customHeight="1">
      <c r="A4" t="inlineStr">
        <is>
          <t>A 31670-2023</t>
        </is>
      </c>
      <c r="B4" s="1" t="n">
        <v>45117</v>
      </c>
      <c r="C4" s="1" t="n">
        <v>45190</v>
      </c>
      <c r="D4" t="inlineStr">
        <is>
          <t>DALARNAS LÄN</t>
        </is>
      </c>
      <c r="E4" t="inlineStr">
        <is>
          <t>ORSA</t>
        </is>
      </c>
      <c r="F4" t="inlineStr">
        <is>
          <t>Bergvik skog öst AB</t>
        </is>
      </c>
      <c r="G4" t="n">
        <v>8.9</v>
      </c>
      <c r="H4" t="n">
        <v>2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Blågrå svartspik
Garnlav
Gränsticka
Kortskaftad ärgspik
Lunglav
Mörk kolflarnlav
Talltita
Tretåig hackspett
Violettgrå tagellav
Korallblylav
Stuplav</t>
        </is>
      </c>
      <c r="S4">
        <f>HYPERLINK("https://klasma.github.io/Logging_ORSA/artfynd/A 31670-2023.xlsx", "A 31670-2023")</f>
        <v/>
      </c>
      <c r="T4">
        <f>HYPERLINK("https://klasma.github.io/Logging_ORSA/kartor/A 31670-2023.png", "A 31670-2023")</f>
        <v/>
      </c>
      <c r="V4">
        <f>HYPERLINK("https://klasma.github.io/Logging_ORSA/klagomål/A 31670-2023.docx", "A 31670-2023")</f>
        <v/>
      </c>
      <c r="W4">
        <f>HYPERLINK("https://klasma.github.io/Logging_ORSA/klagomålsmail/A 31670-2023.docx", "A 31670-2023")</f>
        <v/>
      </c>
      <c r="X4">
        <f>HYPERLINK("https://klasma.github.io/Logging_ORSA/tillsyn/A 31670-2023.docx", "A 31670-2023")</f>
        <v/>
      </c>
      <c r="Y4">
        <f>HYPERLINK("https://klasma.github.io/Logging_ORSA/tillsynsmail/A 31670-2023.docx", "A 31670-2023")</f>
        <v/>
      </c>
    </row>
    <row r="5" ht="15" customHeight="1">
      <c r="A5" t="inlineStr">
        <is>
          <t>A 36038-2023</t>
        </is>
      </c>
      <c r="B5" s="1" t="n">
        <v>45149</v>
      </c>
      <c r="C5" s="1" t="n">
        <v>45190</v>
      </c>
      <c r="D5" t="inlineStr">
        <is>
          <t>DALARNAS LÄN</t>
        </is>
      </c>
      <c r="E5" t="inlineStr">
        <is>
          <t>ORSA</t>
        </is>
      </c>
      <c r="G5" t="n">
        <v>4.8</v>
      </c>
      <c r="H5" t="n">
        <v>2</v>
      </c>
      <c r="I5" t="n">
        <v>2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10</v>
      </c>
      <c r="R5" s="2" t="inlineStr">
        <is>
          <t>Smalfotad taggsvamp
Garnlav
Mörk kolflarnlav
Orange taggsvamp
Svart taggsvamp
Tretåig hackspett
Vaddporing
Violettgrå tagellav
Plattlummer
Skarp dropptaggsvamp</t>
        </is>
      </c>
      <c r="S5">
        <f>HYPERLINK("https://klasma.github.io/Logging_ORSA/artfynd/A 36038-2023.xlsx", "A 36038-2023")</f>
        <v/>
      </c>
      <c r="T5">
        <f>HYPERLINK("https://klasma.github.io/Logging_ORSA/kartor/A 36038-2023.png", "A 36038-2023")</f>
        <v/>
      </c>
      <c r="V5">
        <f>HYPERLINK("https://klasma.github.io/Logging_ORSA/klagomål/A 36038-2023.docx", "A 36038-2023")</f>
        <v/>
      </c>
      <c r="W5">
        <f>HYPERLINK("https://klasma.github.io/Logging_ORSA/klagomålsmail/A 36038-2023.docx", "A 36038-2023")</f>
        <v/>
      </c>
      <c r="X5">
        <f>HYPERLINK("https://klasma.github.io/Logging_ORSA/tillsyn/A 36038-2023.docx", "A 36038-2023")</f>
        <v/>
      </c>
      <c r="Y5">
        <f>HYPERLINK("https://klasma.github.io/Logging_ORSA/tillsynsmail/A 36038-2023.docx", "A 36038-2023")</f>
        <v/>
      </c>
    </row>
    <row r="6" ht="15" customHeight="1">
      <c r="A6" t="inlineStr">
        <is>
          <t>A 50972-2020</t>
        </is>
      </c>
      <c r="B6" s="1" t="n">
        <v>44111</v>
      </c>
      <c r="C6" s="1" t="n">
        <v>45190</v>
      </c>
      <c r="D6" t="inlineStr">
        <is>
          <t>DALARNAS LÄN</t>
        </is>
      </c>
      <c r="E6" t="inlineStr">
        <is>
          <t>ORSA</t>
        </is>
      </c>
      <c r="G6" t="n">
        <v>6.9</v>
      </c>
      <c r="H6" t="n">
        <v>1</v>
      </c>
      <c r="I6" t="n">
        <v>3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9</v>
      </c>
      <c r="R6" s="2" t="inlineStr">
        <is>
          <t>Kolflarnlav
Nordtagging
Vaddporing
Varglav
Vedflamlav
Violettgrå tagellav
Dropptaggsvamp
Gullgröppa
Skarp dropptaggsvamp</t>
        </is>
      </c>
      <c r="S6">
        <f>HYPERLINK("https://klasma.github.io/Logging_ORSA/artfynd/A 50972-2020.xlsx", "A 50972-2020")</f>
        <v/>
      </c>
      <c r="T6">
        <f>HYPERLINK("https://klasma.github.io/Logging_ORSA/kartor/A 50972-2020.png", "A 50972-2020")</f>
        <v/>
      </c>
      <c r="V6">
        <f>HYPERLINK("https://klasma.github.io/Logging_ORSA/klagomål/A 50972-2020.docx", "A 50972-2020")</f>
        <v/>
      </c>
      <c r="W6">
        <f>HYPERLINK("https://klasma.github.io/Logging_ORSA/klagomålsmail/A 50972-2020.docx", "A 50972-2020")</f>
        <v/>
      </c>
      <c r="X6">
        <f>HYPERLINK("https://klasma.github.io/Logging_ORSA/tillsyn/A 50972-2020.docx", "A 50972-2020")</f>
        <v/>
      </c>
      <c r="Y6">
        <f>HYPERLINK("https://klasma.github.io/Logging_ORSA/tillsynsmail/A 50972-2020.docx", "A 50972-2020")</f>
        <v/>
      </c>
    </row>
    <row r="7" ht="15" customHeight="1">
      <c r="A7" t="inlineStr">
        <is>
          <t>A 36883-2023</t>
        </is>
      </c>
      <c r="B7" s="1" t="n">
        <v>45154</v>
      </c>
      <c r="C7" s="1" t="n">
        <v>45190</v>
      </c>
      <c r="D7" t="inlineStr">
        <is>
          <t>DALARNAS LÄN</t>
        </is>
      </c>
      <c r="E7" t="inlineStr">
        <is>
          <t>ORSA</t>
        </is>
      </c>
      <c r="G7" t="n">
        <v>9.199999999999999</v>
      </c>
      <c r="H7" t="n">
        <v>1</v>
      </c>
      <c r="I7" t="n">
        <v>0</v>
      </c>
      <c r="J7" t="n">
        <v>6</v>
      </c>
      <c r="K7" t="n">
        <v>0</v>
      </c>
      <c r="L7" t="n">
        <v>1</v>
      </c>
      <c r="M7" t="n">
        <v>0</v>
      </c>
      <c r="N7" t="n">
        <v>0</v>
      </c>
      <c r="O7" t="n">
        <v>7</v>
      </c>
      <c r="P7" t="n">
        <v>1</v>
      </c>
      <c r="Q7" t="n">
        <v>7</v>
      </c>
      <c r="R7" s="2" t="inlineStr">
        <is>
          <t>Urskogsporing
Garnlav
Mörk kolflarnlav
Tretåig hackspett
Vaddporing
Vedflamlav
Violettgrå tagellav</t>
        </is>
      </c>
      <c r="S7">
        <f>HYPERLINK("https://klasma.github.io/Logging_ORSA/artfynd/A 36883-2023.xlsx", "A 36883-2023")</f>
        <v/>
      </c>
      <c r="T7">
        <f>HYPERLINK("https://klasma.github.io/Logging_ORSA/kartor/A 36883-2023.png", "A 36883-2023")</f>
        <v/>
      </c>
      <c r="V7">
        <f>HYPERLINK("https://klasma.github.io/Logging_ORSA/klagomål/A 36883-2023.docx", "A 36883-2023")</f>
        <v/>
      </c>
      <c r="W7">
        <f>HYPERLINK("https://klasma.github.io/Logging_ORSA/klagomålsmail/A 36883-2023.docx", "A 36883-2023")</f>
        <v/>
      </c>
      <c r="X7">
        <f>HYPERLINK("https://klasma.github.io/Logging_ORSA/tillsyn/A 36883-2023.docx", "A 36883-2023")</f>
        <v/>
      </c>
      <c r="Y7">
        <f>HYPERLINK("https://klasma.github.io/Logging_ORSA/tillsynsmail/A 36883-2023.docx", "A 36883-2023")</f>
        <v/>
      </c>
    </row>
    <row r="8" ht="15" customHeight="1">
      <c r="A8" t="inlineStr">
        <is>
          <t>A 22647-2022</t>
        </is>
      </c>
      <c r="B8" s="1" t="n">
        <v>44714</v>
      </c>
      <c r="C8" s="1" t="n">
        <v>45190</v>
      </c>
      <c r="D8" t="inlineStr">
        <is>
          <t>DALARNAS LÄN</t>
        </is>
      </c>
      <c r="E8" t="inlineStr">
        <is>
          <t>ORSA</t>
        </is>
      </c>
      <c r="F8" t="inlineStr">
        <is>
          <t>Allmännings- och besparingsskogar</t>
        </is>
      </c>
      <c r="G8" t="n">
        <v>2.7</v>
      </c>
      <c r="H8" t="n">
        <v>1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Knärot
Dvärgbägarlav
Kolflarnlav
Vedskivlav
Dropptaggsvamp
Vedticka</t>
        </is>
      </c>
      <c r="S8">
        <f>HYPERLINK("https://klasma.github.io/Logging_ORSA/artfynd/A 22647-2022.xlsx", "A 22647-2022")</f>
        <v/>
      </c>
      <c r="T8">
        <f>HYPERLINK("https://klasma.github.io/Logging_ORSA/kartor/A 22647-2022.png", "A 22647-2022")</f>
        <v/>
      </c>
      <c r="U8">
        <f>HYPERLINK("https://klasma.github.io/Logging_ORSA/knärot/A 22647-2022.png", "A 22647-2022")</f>
        <v/>
      </c>
      <c r="V8">
        <f>HYPERLINK("https://klasma.github.io/Logging_ORSA/klagomål/A 22647-2022.docx", "A 22647-2022")</f>
        <v/>
      </c>
      <c r="W8">
        <f>HYPERLINK("https://klasma.github.io/Logging_ORSA/klagomålsmail/A 22647-2022.docx", "A 22647-2022")</f>
        <v/>
      </c>
      <c r="X8">
        <f>HYPERLINK("https://klasma.github.io/Logging_ORSA/tillsyn/A 22647-2022.docx", "A 22647-2022")</f>
        <v/>
      </c>
      <c r="Y8">
        <f>HYPERLINK("https://klasma.github.io/Logging_ORSA/tillsynsmail/A 22647-2022.docx", "A 22647-2022")</f>
        <v/>
      </c>
    </row>
    <row r="9" ht="15" customHeight="1">
      <c r="A9" t="inlineStr">
        <is>
          <t>A 19130-2022</t>
        </is>
      </c>
      <c r="B9" s="1" t="n">
        <v>44691</v>
      </c>
      <c r="C9" s="1" t="n">
        <v>45190</v>
      </c>
      <c r="D9" t="inlineStr">
        <is>
          <t>DALARNAS LÄN</t>
        </is>
      </c>
      <c r="E9" t="inlineStr">
        <is>
          <t>ORSA</t>
        </is>
      </c>
      <c r="G9" t="n">
        <v>9.699999999999999</v>
      </c>
      <c r="H9" t="n">
        <v>2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4</v>
      </c>
      <c r="R9" s="2" t="inlineStr">
        <is>
          <t>Tallbarksvartbagge
Mindre märgborre
Större vattensalamander
Mindre vattensalamander</t>
        </is>
      </c>
      <c r="S9">
        <f>HYPERLINK("https://klasma.github.io/Logging_ORSA/artfynd/A 19130-2022.xlsx", "A 19130-2022")</f>
        <v/>
      </c>
      <c r="T9">
        <f>HYPERLINK("https://klasma.github.io/Logging_ORSA/kartor/A 19130-2022.png", "A 19130-2022")</f>
        <v/>
      </c>
      <c r="V9">
        <f>HYPERLINK("https://klasma.github.io/Logging_ORSA/klagomål/A 19130-2022.docx", "A 19130-2022")</f>
        <v/>
      </c>
      <c r="W9">
        <f>HYPERLINK("https://klasma.github.io/Logging_ORSA/klagomålsmail/A 19130-2022.docx", "A 19130-2022")</f>
        <v/>
      </c>
      <c r="X9">
        <f>HYPERLINK("https://klasma.github.io/Logging_ORSA/tillsyn/A 19130-2022.docx", "A 19130-2022")</f>
        <v/>
      </c>
      <c r="Y9">
        <f>HYPERLINK("https://klasma.github.io/Logging_ORSA/tillsynsmail/A 19130-2022.docx", "A 19130-2022")</f>
        <v/>
      </c>
    </row>
    <row r="10" ht="15" customHeight="1">
      <c r="A10" t="inlineStr">
        <is>
          <t>A 33366-2023</t>
        </is>
      </c>
      <c r="B10" s="1" t="n">
        <v>45128</v>
      </c>
      <c r="C10" s="1" t="n">
        <v>45190</v>
      </c>
      <c r="D10" t="inlineStr">
        <is>
          <t>DALARNAS LÄN</t>
        </is>
      </c>
      <c r="E10" t="inlineStr">
        <is>
          <t>ORSA</t>
        </is>
      </c>
      <c r="F10" t="inlineStr">
        <is>
          <t>Bergvik skog väst AB</t>
        </is>
      </c>
      <c r="G10" t="n">
        <v>3.5</v>
      </c>
      <c r="H10" t="n">
        <v>1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Garnlav
Granticka
Tretåig hackspett
Violettgrå tagellav</t>
        </is>
      </c>
      <c r="S10">
        <f>HYPERLINK("https://klasma.github.io/Logging_ORSA/artfynd/A 33366-2023.xlsx", "A 33366-2023")</f>
        <v/>
      </c>
      <c r="T10">
        <f>HYPERLINK("https://klasma.github.io/Logging_ORSA/kartor/A 33366-2023.png", "A 33366-2023")</f>
        <v/>
      </c>
      <c r="V10">
        <f>HYPERLINK("https://klasma.github.io/Logging_ORSA/klagomål/A 33366-2023.docx", "A 33366-2023")</f>
        <v/>
      </c>
      <c r="W10">
        <f>HYPERLINK("https://klasma.github.io/Logging_ORSA/klagomålsmail/A 33366-2023.docx", "A 33366-2023")</f>
        <v/>
      </c>
      <c r="X10">
        <f>HYPERLINK("https://klasma.github.io/Logging_ORSA/tillsyn/A 33366-2023.docx", "A 33366-2023")</f>
        <v/>
      </c>
      <c r="Y10">
        <f>HYPERLINK("https://klasma.github.io/Logging_ORSA/tillsynsmail/A 33366-2023.docx", "A 33366-2023")</f>
        <v/>
      </c>
    </row>
    <row r="11" ht="15" customHeight="1">
      <c r="A11" t="inlineStr">
        <is>
          <t>A 42651-2020</t>
        </is>
      </c>
      <c r="B11" s="1" t="n">
        <v>44077</v>
      </c>
      <c r="C11" s="1" t="n">
        <v>45190</v>
      </c>
      <c r="D11" t="inlineStr">
        <is>
          <t>DALARNAS LÄN</t>
        </is>
      </c>
      <c r="E11" t="inlineStr">
        <is>
          <t>ORSA</t>
        </is>
      </c>
      <c r="G11" t="n">
        <v>3.9</v>
      </c>
      <c r="H11" t="n">
        <v>0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Skrovellav
Tallticka
Vedflamlav</t>
        </is>
      </c>
      <c r="S11">
        <f>HYPERLINK("https://klasma.github.io/Logging_ORSA/artfynd/A 42651-2020.xlsx", "A 42651-2020")</f>
        <v/>
      </c>
      <c r="T11">
        <f>HYPERLINK("https://klasma.github.io/Logging_ORSA/kartor/A 42651-2020.png", "A 42651-2020")</f>
        <v/>
      </c>
      <c r="V11">
        <f>HYPERLINK("https://klasma.github.io/Logging_ORSA/klagomål/A 42651-2020.docx", "A 42651-2020")</f>
        <v/>
      </c>
      <c r="W11">
        <f>HYPERLINK("https://klasma.github.io/Logging_ORSA/klagomålsmail/A 42651-2020.docx", "A 42651-2020")</f>
        <v/>
      </c>
      <c r="X11">
        <f>HYPERLINK("https://klasma.github.io/Logging_ORSA/tillsyn/A 42651-2020.docx", "A 42651-2020")</f>
        <v/>
      </c>
      <c r="Y11">
        <f>HYPERLINK("https://klasma.github.io/Logging_ORSA/tillsynsmail/A 42651-2020.docx", "A 42651-2020")</f>
        <v/>
      </c>
    </row>
    <row r="12" ht="15" customHeight="1">
      <c r="A12" t="inlineStr">
        <is>
          <t>A 63810-2021</t>
        </is>
      </c>
      <c r="B12" s="1" t="n">
        <v>44509</v>
      </c>
      <c r="C12" s="1" t="n">
        <v>45190</v>
      </c>
      <c r="D12" t="inlineStr">
        <is>
          <t>DALARNAS LÄN</t>
        </is>
      </c>
      <c r="E12" t="inlineStr">
        <is>
          <t>ORSA</t>
        </is>
      </c>
      <c r="G12" t="n">
        <v>18.4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Garnlav
Violettgrå tagellav</t>
        </is>
      </c>
      <c r="S12">
        <f>HYPERLINK("https://klasma.github.io/Logging_ORSA/artfynd/A 63810-2021.xlsx", "A 63810-2021")</f>
        <v/>
      </c>
      <c r="T12">
        <f>HYPERLINK("https://klasma.github.io/Logging_ORSA/kartor/A 63810-2021.png", "A 63810-2021")</f>
        <v/>
      </c>
      <c r="V12">
        <f>HYPERLINK("https://klasma.github.io/Logging_ORSA/klagomål/A 63810-2021.docx", "A 63810-2021")</f>
        <v/>
      </c>
      <c r="W12">
        <f>HYPERLINK("https://klasma.github.io/Logging_ORSA/klagomålsmail/A 63810-2021.docx", "A 63810-2021")</f>
        <v/>
      </c>
      <c r="X12">
        <f>HYPERLINK("https://klasma.github.io/Logging_ORSA/tillsyn/A 63810-2021.docx", "A 63810-2021")</f>
        <v/>
      </c>
      <c r="Y12">
        <f>HYPERLINK("https://klasma.github.io/Logging_ORSA/tillsynsmail/A 63810-2021.docx", "A 63810-2021")</f>
        <v/>
      </c>
    </row>
    <row r="13" ht="15" customHeight="1">
      <c r="A13" t="inlineStr">
        <is>
          <t>A 20914-2022</t>
        </is>
      </c>
      <c r="B13" s="1" t="n">
        <v>44701</v>
      </c>
      <c r="C13" s="1" t="n">
        <v>45190</v>
      </c>
      <c r="D13" t="inlineStr">
        <is>
          <t>DALARNAS LÄN</t>
        </is>
      </c>
      <c r="E13" t="inlineStr">
        <is>
          <t>ORSA</t>
        </is>
      </c>
      <c r="F13" t="inlineStr">
        <is>
          <t>Allmännings- och besparingsskogar</t>
        </is>
      </c>
      <c r="G13" t="n">
        <v>32.6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Kungsörn
Vågbandad barkbock</t>
        </is>
      </c>
      <c r="S13">
        <f>HYPERLINK("https://klasma.github.io/Logging_ORSA/artfynd/A 20914-2022.xlsx", "A 20914-2022")</f>
        <v/>
      </c>
      <c r="T13">
        <f>HYPERLINK("https://klasma.github.io/Logging_ORSA/kartor/A 20914-2022.png", "A 20914-2022")</f>
        <v/>
      </c>
      <c r="V13">
        <f>HYPERLINK("https://klasma.github.io/Logging_ORSA/klagomål/A 20914-2022.docx", "A 20914-2022")</f>
        <v/>
      </c>
      <c r="W13">
        <f>HYPERLINK("https://klasma.github.io/Logging_ORSA/klagomålsmail/A 20914-2022.docx", "A 20914-2022")</f>
        <v/>
      </c>
      <c r="X13">
        <f>HYPERLINK("https://klasma.github.io/Logging_ORSA/tillsyn/A 20914-2022.docx", "A 20914-2022")</f>
        <v/>
      </c>
      <c r="Y13">
        <f>HYPERLINK("https://klasma.github.io/Logging_ORSA/tillsynsmail/A 20914-2022.docx", "A 20914-2022")</f>
        <v/>
      </c>
    </row>
    <row r="14" ht="15" customHeight="1">
      <c r="A14" t="inlineStr">
        <is>
          <t>A 48343-2022</t>
        </is>
      </c>
      <c r="B14" s="1" t="n">
        <v>44858</v>
      </c>
      <c r="C14" s="1" t="n">
        <v>45190</v>
      </c>
      <c r="D14" t="inlineStr">
        <is>
          <t>DALARNAS LÄN</t>
        </is>
      </c>
      <c r="E14" t="inlineStr">
        <is>
          <t>ORSA</t>
        </is>
      </c>
      <c r="G14" t="n">
        <v>1.6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Vattenfladdermus</t>
        </is>
      </c>
      <c r="S14">
        <f>HYPERLINK("https://klasma.github.io/Logging_ORSA/artfynd/A 48343-2022.xlsx", "A 48343-2022")</f>
        <v/>
      </c>
      <c r="T14">
        <f>HYPERLINK("https://klasma.github.io/Logging_ORSA/kartor/A 48343-2022.png", "A 48343-2022")</f>
        <v/>
      </c>
      <c r="V14">
        <f>HYPERLINK("https://klasma.github.io/Logging_ORSA/klagomål/A 48343-2022.docx", "A 48343-2022")</f>
        <v/>
      </c>
      <c r="W14">
        <f>HYPERLINK("https://klasma.github.io/Logging_ORSA/klagomålsmail/A 48343-2022.docx", "A 48343-2022")</f>
        <v/>
      </c>
      <c r="X14">
        <f>HYPERLINK("https://klasma.github.io/Logging_ORSA/tillsyn/A 48343-2022.docx", "A 48343-2022")</f>
        <v/>
      </c>
      <c r="Y14">
        <f>HYPERLINK("https://klasma.github.io/Logging_ORSA/tillsynsmail/A 48343-2022.docx", "A 48343-2022")</f>
        <v/>
      </c>
    </row>
    <row r="15" ht="15" customHeight="1">
      <c r="A15" t="inlineStr">
        <is>
          <t>A 53629-2022</t>
        </is>
      </c>
      <c r="B15" s="1" t="n">
        <v>44879</v>
      </c>
      <c r="C15" s="1" t="n">
        <v>45190</v>
      </c>
      <c r="D15" t="inlineStr">
        <is>
          <t>DALARNAS LÄN</t>
        </is>
      </c>
      <c r="E15" t="inlineStr">
        <is>
          <t>ORSA</t>
        </is>
      </c>
      <c r="G15" t="n">
        <v>8.199999999999999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Större vattensalamander
Mindre vattensalamander</t>
        </is>
      </c>
      <c r="S15">
        <f>HYPERLINK("https://klasma.github.io/Logging_ORSA/artfynd/A 53629-2022.xlsx", "A 53629-2022")</f>
        <v/>
      </c>
      <c r="T15">
        <f>HYPERLINK("https://klasma.github.io/Logging_ORSA/kartor/A 53629-2022.png", "A 53629-2022")</f>
        <v/>
      </c>
      <c r="V15">
        <f>HYPERLINK("https://klasma.github.io/Logging_ORSA/klagomål/A 53629-2022.docx", "A 53629-2022")</f>
        <v/>
      </c>
      <c r="W15">
        <f>HYPERLINK("https://klasma.github.io/Logging_ORSA/klagomålsmail/A 53629-2022.docx", "A 53629-2022")</f>
        <v/>
      </c>
      <c r="X15">
        <f>HYPERLINK("https://klasma.github.io/Logging_ORSA/tillsyn/A 53629-2022.docx", "A 53629-2022")</f>
        <v/>
      </c>
      <c r="Y15">
        <f>HYPERLINK("https://klasma.github.io/Logging_ORSA/tillsynsmail/A 53629-2022.docx", "A 53629-2022")</f>
        <v/>
      </c>
    </row>
    <row r="16" ht="15" customHeight="1">
      <c r="A16" t="inlineStr">
        <is>
          <t>A 34447-2018</t>
        </is>
      </c>
      <c r="B16" s="1" t="n">
        <v>43319</v>
      </c>
      <c r="C16" s="1" t="n">
        <v>45190</v>
      </c>
      <c r="D16" t="inlineStr">
        <is>
          <t>DALARNAS LÄN</t>
        </is>
      </c>
      <c r="E16" t="inlineStr">
        <is>
          <t>ORSA</t>
        </is>
      </c>
      <c r="F16" t="inlineStr">
        <is>
          <t>Allmännings- och besparingsskogar</t>
        </is>
      </c>
      <c r="G16" t="n">
        <v>3.7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HYPERLINK("https://klasma.github.io/Logging_ORSA/artfynd/A 34447-2018.xlsx", "A 34447-2018")</f>
        <v/>
      </c>
      <c r="T16">
        <f>HYPERLINK("https://klasma.github.io/Logging_ORSA/kartor/A 34447-2018.png", "A 34447-2018")</f>
        <v/>
      </c>
      <c r="V16">
        <f>HYPERLINK("https://klasma.github.io/Logging_ORSA/klagomål/A 34447-2018.docx", "A 34447-2018")</f>
        <v/>
      </c>
      <c r="W16">
        <f>HYPERLINK("https://klasma.github.io/Logging_ORSA/klagomålsmail/A 34447-2018.docx", "A 34447-2018")</f>
        <v/>
      </c>
      <c r="X16">
        <f>HYPERLINK("https://klasma.github.io/Logging_ORSA/tillsyn/A 34447-2018.docx", "A 34447-2018")</f>
        <v/>
      </c>
      <c r="Y16">
        <f>HYPERLINK("https://klasma.github.io/Logging_ORSA/tillsynsmail/A 34447-2018.docx", "A 34447-2018")</f>
        <v/>
      </c>
    </row>
    <row r="17" ht="15" customHeight="1">
      <c r="A17" t="inlineStr">
        <is>
          <t>A 38211-2020</t>
        </is>
      </c>
      <c r="B17" s="1" t="n">
        <v>44060</v>
      </c>
      <c r="C17" s="1" t="n">
        <v>45190</v>
      </c>
      <c r="D17" t="inlineStr">
        <is>
          <t>DALARNAS LÄN</t>
        </is>
      </c>
      <c r="E17" t="inlineStr">
        <is>
          <t>ORSA</t>
        </is>
      </c>
      <c r="G17" t="n">
        <v>1.2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Utter</t>
        </is>
      </c>
      <c r="S17">
        <f>HYPERLINK("https://klasma.github.io/Logging_ORSA/artfynd/A 38211-2020.xlsx", "A 38211-2020")</f>
        <v/>
      </c>
      <c r="T17">
        <f>HYPERLINK("https://klasma.github.io/Logging_ORSA/kartor/A 38211-2020.png", "A 38211-2020")</f>
        <v/>
      </c>
      <c r="V17">
        <f>HYPERLINK("https://klasma.github.io/Logging_ORSA/klagomål/A 38211-2020.docx", "A 38211-2020")</f>
        <v/>
      </c>
      <c r="W17">
        <f>HYPERLINK("https://klasma.github.io/Logging_ORSA/klagomålsmail/A 38211-2020.docx", "A 38211-2020")</f>
        <v/>
      </c>
      <c r="X17">
        <f>HYPERLINK("https://klasma.github.io/Logging_ORSA/tillsyn/A 38211-2020.docx", "A 38211-2020")</f>
        <v/>
      </c>
      <c r="Y17">
        <f>HYPERLINK("https://klasma.github.io/Logging_ORSA/tillsynsmail/A 38211-2020.docx", "A 38211-2020")</f>
        <v/>
      </c>
    </row>
    <row r="18" ht="15" customHeight="1">
      <c r="A18" t="inlineStr">
        <is>
          <t>A 43037-2022</t>
        </is>
      </c>
      <c r="B18" s="1" t="n">
        <v>44833</v>
      </c>
      <c r="C18" s="1" t="n">
        <v>45190</v>
      </c>
      <c r="D18" t="inlineStr">
        <is>
          <t>DALARNAS LÄN</t>
        </is>
      </c>
      <c r="E18" t="inlineStr">
        <is>
          <t>ORSA</t>
        </is>
      </c>
      <c r="F18" t="inlineStr">
        <is>
          <t>Allmännings- och besparingsskogar</t>
        </is>
      </c>
      <c r="G18" t="n">
        <v>13.2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Talltita</t>
        </is>
      </c>
      <c r="S18">
        <f>HYPERLINK("https://klasma.github.io/Logging_ORSA/artfynd/A 43037-2022.xlsx", "A 43037-2022")</f>
        <v/>
      </c>
      <c r="T18">
        <f>HYPERLINK("https://klasma.github.io/Logging_ORSA/kartor/A 43037-2022.png", "A 43037-2022")</f>
        <v/>
      </c>
      <c r="V18">
        <f>HYPERLINK("https://klasma.github.io/Logging_ORSA/klagomål/A 43037-2022.docx", "A 43037-2022")</f>
        <v/>
      </c>
      <c r="W18">
        <f>HYPERLINK("https://klasma.github.io/Logging_ORSA/klagomålsmail/A 43037-2022.docx", "A 43037-2022")</f>
        <v/>
      </c>
      <c r="X18">
        <f>HYPERLINK("https://klasma.github.io/Logging_ORSA/tillsyn/A 43037-2022.docx", "A 43037-2022")</f>
        <v/>
      </c>
      <c r="Y18">
        <f>HYPERLINK("https://klasma.github.io/Logging_ORSA/tillsynsmail/A 43037-2022.docx", "A 43037-2022")</f>
        <v/>
      </c>
    </row>
    <row r="19" ht="15" customHeight="1">
      <c r="A19" t="inlineStr">
        <is>
          <t>A 29044-2023</t>
        </is>
      </c>
      <c r="B19" s="1" t="n">
        <v>45104</v>
      </c>
      <c r="C19" s="1" t="n">
        <v>45190</v>
      </c>
      <c r="D19" t="inlineStr">
        <is>
          <t>DALARNAS LÄN</t>
        </is>
      </c>
      <c r="E19" t="inlineStr">
        <is>
          <t>ORSA</t>
        </is>
      </c>
      <c r="G19" t="n">
        <v>1.8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Korallblylav</t>
        </is>
      </c>
      <c r="S19">
        <f>HYPERLINK("https://klasma.github.io/Logging_ORSA/artfynd/A 29044-2023.xlsx", "A 29044-2023")</f>
        <v/>
      </c>
      <c r="T19">
        <f>HYPERLINK("https://klasma.github.io/Logging_ORSA/kartor/A 29044-2023.png", "A 29044-2023")</f>
        <v/>
      </c>
      <c r="V19">
        <f>HYPERLINK("https://klasma.github.io/Logging_ORSA/klagomål/A 29044-2023.docx", "A 29044-2023")</f>
        <v/>
      </c>
      <c r="W19">
        <f>HYPERLINK("https://klasma.github.io/Logging_ORSA/klagomålsmail/A 29044-2023.docx", "A 29044-2023")</f>
        <v/>
      </c>
      <c r="X19">
        <f>HYPERLINK("https://klasma.github.io/Logging_ORSA/tillsyn/A 29044-2023.docx", "A 29044-2023")</f>
        <v/>
      </c>
      <c r="Y19">
        <f>HYPERLINK("https://klasma.github.io/Logging_ORSA/tillsynsmail/A 29044-2023.docx", "A 29044-2023")</f>
        <v/>
      </c>
    </row>
    <row r="20" ht="15" customHeight="1">
      <c r="A20" t="inlineStr">
        <is>
          <t>A 35112-2023</t>
        </is>
      </c>
      <c r="B20" s="1" t="n">
        <v>45145</v>
      </c>
      <c r="C20" s="1" t="n">
        <v>45190</v>
      </c>
      <c r="D20" t="inlineStr">
        <is>
          <t>DALARNAS LÄN</t>
        </is>
      </c>
      <c r="E20" t="inlineStr">
        <is>
          <t>ORSA</t>
        </is>
      </c>
      <c r="F20" t="inlineStr">
        <is>
          <t>Allmännings- och besparingsskogar</t>
        </is>
      </c>
      <c r="G20" t="n">
        <v>6.9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Skrovellav</t>
        </is>
      </c>
      <c r="S20">
        <f>HYPERLINK("https://klasma.github.io/Logging_ORSA/artfynd/A 35112-2023.xlsx", "A 35112-2023")</f>
        <v/>
      </c>
      <c r="T20">
        <f>HYPERLINK("https://klasma.github.io/Logging_ORSA/kartor/A 35112-2023.png", "A 35112-2023")</f>
        <v/>
      </c>
      <c r="V20">
        <f>HYPERLINK("https://klasma.github.io/Logging_ORSA/klagomål/A 35112-2023.docx", "A 35112-2023")</f>
        <v/>
      </c>
      <c r="W20">
        <f>HYPERLINK("https://klasma.github.io/Logging_ORSA/klagomålsmail/A 35112-2023.docx", "A 35112-2023")</f>
        <v/>
      </c>
      <c r="X20">
        <f>HYPERLINK("https://klasma.github.io/Logging_ORSA/tillsyn/A 35112-2023.docx", "A 35112-2023")</f>
        <v/>
      </c>
      <c r="Y20">
        <f>HYPERLINK("https://klasma.github.io/Logging_ORSA/tillsynsmail/A 35112-2023.docx", "A 35112-2023")</f>
        <v/>
      </c>
    </row>
    <row r="21" ht="15" customHeight="1">
      <c r="A21" t="inlineStr">
        <is>
          <t>A 37887-2023</t>
        </is>
      </c>
      <c r="B21" s="1" t="n">
        <v>45160</v>
      </c>
      <c r="C21" s="1" t="n">
        <v>45190</v>
      </c>
      <c r="D21" t="inlineStr">
        <is>
          <t>DALARNAS LÄN</t>
        </is>
      </c>
      <c r="E21" t="inlineStr">
        <is>
          <t>ORSA</t>
        </is>
      </c>
      <c r="F21" t="inlineStr">
        <is>
          <t>Allmännings- och besparingsskogar</t>
        </is>
      </c>
      <c r="G21" t="n">
        <v>20.5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Varglav</t>
        </is>
      </c>
      <c r="S21">
        <f>HYPERLINK("https://klasma.github.io/Logging_ORSA/artfynd/A 37887-2023.xlsx", "A 37887-2023")</f>
        <v/>
      </c>
      <c r="T21">
        <f>HYPERLINK("https://klasma.github.io/Logging_ORSA/kartor/A 37887-2023.png", "A 37887-2023")</f>
        <v/>
      </c>
      <c r="V21">
        <f>HYPERLINK("https://klasma.github.io/Logging_ORSA/klagomål/A 37887-2023.docx", "A 37887-2023")</f>
        <v/>
      </c>
      <c r="W21">
        <f>HYPERLINK("https://klasma.github.io/Logging_ORSA/klagomålsmail/A 37887-2023.docx", "A 37887-2023")</f>
        <v/>
      </c>
      <c r="X21">
        <f>HYPERLINK("https://klasma.github.io/Logging_ORSA/tillsyn/A 37887-2023.docx", "A 37887-2023")</f>
        <v/>
      </c>
      <c r="Y21">
        <f>HYPERLINK("https://klasma.github.io/Logging_ORSA/tillsynsmail/A 37887-2023.docx", "A 37887-2023")</f>
        <v/>
      </c>
    </row>
    <row r="22" ht="15" customHeight="1">
      <c r="A22" t="inlineStr">
        <is>
          <t>A 34389-2018</t>
        </is>
      </c>
      <c r="B22" s="1" t="n">
        <v>43319</v>
      </c>
      <c r="C22" s="1" t="n">
        <v>45190</v>
      </c>
      <c r="D22" t="inlineStr">
        <is>
          <t>DALARNAS LÄN</t>
        </is>
      </c>
      <c r="E22" t="inlineStr">
        <is>
          <t>ORSA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34414-2018</t>
        </is>
      </c>
      <c r="B23" s="1" t="n">
        <v>43319</v>
      </c>
      <c r="C23" s="1" t="n">
        <v>45190</v>
      </c>
      <c r="D23" t="inlineStr">
        <is>
          <t>DALARNAS LÄN</t>
        </is>
      </c>
      <c r="E23" t="inlineStr">
        <is>
          <t>ORSA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45676-2018</t>
        </is>
      </c>
      <c r="B24" s="1" t="n">
        <v>43364</v>
      </c>
      <c r="C24" s="1" t="n">
        <v>45190</v>
      </c>
      <c r="D24" t="inlineStr">
        <is>
          <t>DALARNAS LÄN</t>
        </is>
      </c>
      <c r="E24" t="inlineStr">
        <is>
          <t>ORSA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48004-2018</t>
        </is>
      </c>
      <c r="B25" s="1" t="n">
        <v>43371</v>
      </c>
      <c r="C25" s="1" t="n">
        <v>45190</v>
      </c>
      <c r="D25" t="inlineStr">
        <is>
          <t>DALARNAS LÄN</t>
        </is>
      </c>
      <c r="E25" t="inlineStr">
        <is>
          <t>ORSA</t>
        </is>
      </c>
      <c r="G25" t="n">
        <v>22.7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59675-2018</t>
        </is>
      </c>
      <c r="B26" s="1" t="n">
        <v>43374</v>
      </c>
      <c r="C26" s="1" t="n">
        <v>45190</v>
      </c>
      <c r="D26" t="inlineStr">
        <is>
          <t>DALARNAS LÄN</t>
        </is>
      </c>
      <c r="E26" t="inlineStr">
        <is>
          <t>ORSA</t>
        </is>
      </c>
      <c r="F26" t="inlineStr">
        <is>
          <t>Bergvik skog öst AB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59703-2018</t>
        </is>
      </c>
      <c r="B27" s="1" t="n">
        <v>43376</v>
      </c>
      <c r="C27" s="1" t="n">
        <v>45190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59736-2018</t>
        </is>
      </c>
      <c r="B28" s="1" t="n">
        <v>43381</v>
      </c>
      <c r="C28" s="1" t="n">
        <v>45190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6.9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59761-2018</t>
        </is>
      </c>
      <c r="B29" s="1" t="n">
        <v>43381</v>
      </c>
      <c r="C29" s="1" t="n">
        <v>45190</v>
      </c>
      <c r="D29" t="inlineStr">
        <is>
          <t>DALARNAS LÄN</t>
        </is>
      </c>
      <c r="E29" t="inlineStr">
        <is>
          <t>ORSA</t>
        </is>
      </c>
      <c r="F29" t="inlineStr">
        <is>
          <t>Bergvik skog öst AB</t>
        </is>
      </c>
      <c r="G29" t="n">
        <v>8.300000000000001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62061-2018</t>
        </is>
      </c>
      <c r="B30" s="1" t="n">
        <v>43416</v>
      </c>
      <c r="C30" s="1" t="n">
        <v>45190</v>
      </c>
      <c r="D30" t="inlineStr">
        <is>
          <t>DALARNAS LÄN</t>
        </is>
      </c>
      <c r="E30" t="inlineStr">
        <is>
          <t>ORSA</t>
        </is>
      </c>
      <c r="G30" t="n">
        <v>8.300000000000001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62359-2018</t>
        </is>
      </c>
      <c r="B31" s="1" t="n">
        <v>43416</v>
      </c>
      <c r="C31" s="1" t="n">
        <v>45190</v>
      </c>
      <c r="D31" t="inlineStr">
        <is>
          <t>DALARNAS LÄN</t>
        </is>
      </c>
      <c r="E31" t="inlineStr">
        <is>
          <t>ORSA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62063-2018</t>
        </is>
      </c>
      <c r="B32" s="1" t="n">
        <v>43416</v>
      </c>
      <c r="C32" s="1" t="n">
        <v>45190</v>
      </c>
      <c r="D32" t="inlineStr">
        <is>
          <t>DALARNAS LÄN</t>
        </is>
      </c>
      <c r="E32" t="inlineStr">
        <is>
          <t>ORSA</t>
        </is>
      </c>
      <c r="G32" t="n">
        <v>8.300000000000001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62054-2018</t>
        </is>
      </c>
      <c r="B33" s="1" t="n">
        <v>43416</v>
      </c>
      <c r="C33" s="1" t="n">
        <v>45190</v>
      </c>
      <c r="D33" t="inlineStr">
        <is>
          <t>DALARNAS LÄN</t>
        </is>
      </c>
      <c r="E33" t="inlineStr">
        <is>
          <t>ORSA</t>
        </is>
      </c>
      <c r="G33" t="n">
        <v>7.3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62052-2018</t>
        </is>
      </c>
      <c r="B34" s="1" t="n">
        <v>43416</v>
      </c>
      <c r="C34" s="1" t="n">
        <v>45190</v>
      </c>
      <c r="D34" t="inlineStr">
        <is>
          <t>DALARNAS LÄN</t>
        </is>
      </c>
      <c r="E34" t="inlineStr">
        <is>
          <t>ORSA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63134-2018</t>
        </is>
      </c>
      <c r="B35" s="1" t="n">
        <v>43418</v>
      </c>
      <c r="C35" s="1" t="n">
        <v>45190</v>
      </c>
      <c r="D35" t="inlineStr">
        <is>
          <t>DALARNAS LÄN</t>
        </is>
      </c>
      <c r="E35" t="inlineStr">
        <is>
          <t>ORSA</t>
        </is>
      </c>
      <c r="G35" t="n">
        <v>4.6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65400-2018</t>
        </is>
      </c>
      <c r="B36" s="1" t="n">
        <v>43432</v>
      </c>
      <c r="C36" s="1" t="n">
        <v>45190</v>
      </c>
      <c r="D36" t="inlineStr">
        <is>
          <t>DALARNAS LÄN</t>
        </is>
      </c>
      <c r="E36" t="inlineStr">
        <is>
          <t>ORSA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65508-2018</t>
        </is>
      </c>
      <c r="B37" s="1" t="n">
        <v>43433</v>
      </c>
      <c r="C37" s="1" t="n">
        <v>45190</v>
      </c>
      <c r="D37" t="inlineStr">
        <is>
          <t>DALARNAS LÄN</t>
        </is>
      </c>
      <c r="E37" t="inlineStr">
        <is>
          <t>ORSA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932-2019</t>
        </is>
      </c>
      <c r="B38" s="1" t="n">
        <v>43472</v>
      </c>
      <c r="C38" s="1" t="n">
        <v>45190</v>
      </c>
      <c r="D38" t="inlineStr">
        <is>
          <t>DALARNAS LÄN</t>
        </is>
      </c>
      <c r="E38" t="inlineStr">
        <is>
          <t>ORSA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1243-2019</t>
        </is>
      </c>
      <c r="B39" s="1" t="n">
        <v>43473</v>
      </c>
      <c r="C39" s="1" t="n">
        <v>45190</v>
      </c>
      <c r="D39" t="inlineStr">
        <is>
          <t>DALARNAS LÄN</t>
        </is>
      </c>
      <c r="E39" t="inlineStr">
        <is>
          <t>ORSA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4143-2019</t>
        </is>
      </c>
      <c r="B40" s="1" t="n">
        <v>43476</v>
      </c>
      <c r="C40" s="1" t="n">
        <v>45190</v>
      </c>
      <c r="D40" t="inlineStr">
        <is>
          <t>DALARNAS LÄN</t>
        </is>
      </c>
      <c r="E40" t="inlineStr">
        <is>
          <t>ORSA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4145-2019</t>
        </is>
      </c>
      <c r="B41" s="1" t="n">
        <v>43476</v>
      </c>
      <c r="C41" s="1" t="n">
        <v>45190</v>
      </c>
      <c r="D41" t="inlineStr">
        <is>
          <t>DALARNAS LÄN</t>
        </is>
      </c>
      <c r="E41" t="inlineStr">
        <is>
          <t>ORSA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4484-2019</t>
        </is>
      </c>
      <c r="B42" s="1" t="n">
        <v>43479</v>
      </c>
      <c r="C42" s="1" t="n">
        <v>45190</v>
      </c>
      <c r="D42" t="inlineStr">
        <is>
          <t>DALARNAS LÄN</t>
        </is>
      </c>
      <c r="E42" t="inlineStr">
        <is>
          <t>ORSA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4349-2019</t>
        </is>
      </c>
      <c r="B43" s="1" t="n">
        <v>43483</v>
      </c>
      <c r="C43" s="1" t="n">
        <v>45190</v>
      </c>
      <c r="D43" t="inlineStr">
        <is>
          <t>DALARNAS LÄN</t>
        </is>
      </c>
      <c r="E43" t="inlineStr">
        <is>
          <t>ORSA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7168-2019</t>
        </is>
      </c>
      <c r="B44" s="1" t="n">
        <v>43489</v>
      </c>
      <c r="C44" s="1" t="n">
        <v>45190</v>
      </c>
      <c r="D44" t="inlineStr">
        <is>
          <t>DALARNAS LÄN</t>
        </is>
      </c>
      <c r="E44" t="inlineStr">
        <is>
          <t>ORSA</t>
        </is>
      </c>
      <c r="G44" t="n">
        <v>6.3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7184-2019</t>
        </is>
      </c>
      <c r="B45" s="1" t="n">
        <v>43489</v>
      </c>
      <c r="C45" s="1" t="n">
        <v>45190</v>
      </c>
      <c r="D45" t="inlineStr">
        <is>
          <t>DALARNAS LÄN</t>
        </is>
      </c>
      <c r="E45" t="inlineStr">
        <is>
          <t>ORSA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7130-2019</t>
        </is>
      </c>
      <c r="B46" s="1" t="n">
        <v>43489</v>
      </c>
      <c r="C46" s="1" t="n">
        <v>45190</v>
      </c>
      <c r="D46" t="inlineStr">
        <is>
          <t>DALARNAS LÄN</t>
        </is>
      </c>
      <c r="E46" t="inlineStr">
        <is>
          <t>ORSA</t>
        </is>
      </c>
      <c r="G46" t="n">
        <v>20.4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6172-2019</t>
        </is>
      </c>
      <c r="B47" s="1" t="n">
        <v>43493</v>
      </c>
      <c r="C47" s="1" t="n">
        <v>45190</v>
      </c>
      <c r="D47" t="inlineStr">
        <is>
          <t>DALARNAS LÄN</t>
        </is>
      </c>
      <c r="E47" t="inlineStr">
        <is>
          <t>ORSA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6429-2019</t>
        </is>
      </c>
      <c r="B48" s="1" t="n">
        <v>43494</v>
      </c>
      <c r="C48" s="1" t="n">
        <v>45190</v>
      </c>
      <c r="D48" t="inlineStr">
        <is>
          <t>DALARNAS LÄN</t>
        </is>
      </c>
      <c r="E48" t="inlineStr">
        <is>
          <t>ORSA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8627-2019</t>
        </is>
      </c>
      <c r="B49" s="1" t="n">
        <v>43501</v>
      </c>
      <c r="C49" s="1" t="n">
        <v>45190</v>
      </c>
      <c r="D49" t="inlineStr">
        <is>
          <t>DALARNAS LÄN</t>
        </is>
      </c>
      <c r="E49" t="inlineStr">
        <is>
          <t>ORSA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8738-2019</t>
        </is>
      </c>
      <c r="B50" s="1" t="n">
        <v>43502</v>
      </c>
      <c r="C50" s="1" t="n">
        <v>45190</v>
      </c>
      <c r="D50" t="inlineStr">
        <is>
          <t>DALARNAS LÄN</t>
        </is>
      </c>
      <c r="E50" t="inlineStr">
        <is>
          <t>ORSA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8732-2019</t>
        </is>
      </c>
      <c r="B51" s="1" t="n">
        <v>43502</v>
      </c>
      <c r="C51" s="1" t="n">
        <v>45190</v>
      </c>
      <c r="D51" t="inlineStr">
        <is>
          <t>DALARNAS LÄN</t>
        </is>
      </c>
      <c r="E51" t="inlineStr">
        <is>
          <t>ORSA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8730-2019</t>
        </is>
      </c>
      <c r="B52" s="1" t="n">
        <v>43502</v>
      </c>
      <c r="C52" s="1" t="n">
        <v>45190</v>
      </c>
      <c r="D52" t="inlineStr">
        <is>
          <t>DALARNAS LÄN</t>
        </is>
      </c>
      <c r="E52" t="inlineStr">
        <is>
          <t>ORSA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11614-2019</t>
        </is>
      </c>
      <c r="B53" s="1" t="n">
        <v>43517</v>
      </c>
      <c r="C53" s="1" t="n">
        <v>45190</v>
      </c>
      <c r="D53" t="inlineStr">
        <is>
          <t>DALARNAS LÄN</t>
        </is>
      </c>
      <c r="E53" t="inlineStr">
        <is>
          <t>ORSA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14094-2019</t>
        </is>
      </c>
      <c r="B54" s="1" t="n">
        <v>43529</v>
      </c>
      <c r="C54" s="1" t="n">
        <v>45190</v>
      </c>
      <c r="D54" t="inlineStr">
        <is>
          <t>DALARNAS LÄN</t>
        </is>
      </c>
      <c r="E54" t="inlineStr">
        <is>
          <t>ORSA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14089-2019</t>
        </is>
      </c>
      <c r="B55" s="1" t="n">
        <v>43529</v>
      </c>
      <c r="C55" s="1" t="n">
        <v>45190</v>
      </c>
      <c r="D55" t="inlineStr">
        <is>
          <t>DALARNAS LÄN</t>
        </is>
      </c>
      <c r="E55" t="inlineStr">
        <is>
          <t>ORSA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15701-2019</t>
        </is>
      </c>
      <c r="B56" s="1" t="n">
        <v>43543</v>
      </c>
      <c r="C56" s="1" t="n">
        <v>45190</v>
      </c>
      <c r="D56" t="inlineStr">
        <is>
          <t>DALARNAS LÄN</t>
        </is>
      </c>
      <c r="E56" t="inlineStr">
        <is>
          <t>ORSA</t>
        </is>
      </c>
      <c r="G56" t="n">
        <v>8.5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16961-2019</t>
        </is>
      </c>
      <c r="B57" s="1" t="n">
        <v>43550</v>
      </c>
      <c r="C57" s="1" t="n">
        <v>45190</v>
      </c>
      <c r="D57" t="inlineStr">
        <is>
          <t>DALARNAS LÄN</t>
        </is>
      </c>
      <c r="E57" t="inlineStr">
        <is>
          <t>ORSA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16938-2019</t>
        </is>
      </c>
      <c r="B58" s="1" t="n">
        <v>43550</v>
      </c>
      <c r="C58" s="1" t="n">
        <v>45190</v>
      </c>
      <c r="D58" t="inlineStr">
        <is>
          <t>DALARNAS LÄN</t>
        </is>
      </c>
      <c r="E58" t="inlineStr">
        <is>
          <t>ORSA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16956-2019</t>
        </is>
      </c>
      <c r="B59" s="1" t="n">
        <v>43550</v>
      </c>
      <c r="C59" s="1" t="n">
        <v>45190</v>
      </c>
      <c r="D59" t="inlineStr">
        <is>
          <t>DALARNAS LÄN</t>
        </is>
      </c>
      <c r="E59" t="inlineStr">
        <is>
          <t>ORSA</t>
        </is>
      </c>
      <c r="G59" t="n">
        <v>19.3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16958-2019</t>
        </is>
      </c>
      <c r="B60" s="1" t="n">
        <v>43550</v>
      </c>
      <c r="C60" s="1" t="n">
        <v>45190</v>
      </c>
      <c r="D60" t="inlineStr">
        <is>
          <t>DALARNAS LÄN</t>
        </is>
      </c>
      <c r="E60" t="inlineStr">
        <is>
          <t>ORSA</t>
        </is>
      </c>
      <c r="G60" t="n">
        <v>17.7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16914-2019</t>
        </is>
      </c>
      <c r="B61" s="1" t="n">
        <v>43550</v>
      </c>
      <c r="C61" s="1" t="n">
        <v>45190</v>
      </c>
      <c r="D61" t="inlineStr">
        <is>
          <t>DALARNAS LÄN</t>
        </is>
      </c>
      <c r="E61" t="inlineStr">
        <is>
          <t>ORSA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26119-2019</t>
        </is>
      </c>
      <c r="B62" s="1" t="n">
        <v>43609</v>
      </c>
      <c r="C62" s="1" t="n">
        <v>45190</v>
      </c>
      <c r="D62" t="inlineStr">
        <is>
          <t>DALARNAS LÄN</t>
        </is>
      </c>
      <c r="E62" t="inlineStr">
        <is>
          <t>ORSA</t>
        </is>
      </c>
      <c r="F62" t="inlineStr">
        <is>
          <t>Allmännings- och besparingsskogar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27655-2019</t>
        </is>
      </c>
      <c r="B63" s="1" t="n">
        <v>43619</v>
      </c>
      <c r="C63" s="1" t="n">
        <v>45190</v>
      </c>
      <c r="D63" t="inlineStr">
        <is>
          <t>DALARNAS LÄN</t>
        </is>
      </c>
      <c r="E63" t="inlineStr">
        <is>
          <t>ORSA</t>
        </is>
      </c>
      <c r="F63" t="inlineStr">
        <is>
          <t>Bergvik skog öst AB</t>
        </is>
      </c>
      <c r="G63" t="n">
        <v>26.9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28464-2019</t>
        </is>
      </c>
      <c r="B64" s="1" t="n">
        <v>43626</v>
      </c>
      <c r="C64" s="1" t="n">
        <v>45190</v>
      </c>
      <c r="D64" t="inlineStr">
        <is>
          <t>DALARNAS LÄN</t>
        </is>
      </c>
      <c r="E64" t="inlineStr">
        <is>
          <t>ORSA</t>
        </is>
      </c>
      <c r="F64" t="inlineStr">
        <is>
          <t>Bergvik skog öst AB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31099-2019</t>
        </is>
      </c>
      <c r="B65" s="1" t="n">
        <v>43640</v>
      </c>
      <c r="C65" s="1" t="n">
        <v>45190</v>
      </c>
      <c r="D65" t="inlineStr">
        <is>
          <t>DALARNAS LÄN</t>
        </is>
      </c>
      <c r="E65" t="inlineStr">
        <is>
          <t>ORSA</t>
        </is>
      </c>
      <c r="F65" t="inlineStr">
        <is>
          <t>Allmännings- och besparingsskogar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31956-2019</t>
        </is>
      </c>
      <c r="B66" s="1" t="n">
        <v>43643</v>
      </c>
      <c r="C66" s="1" t="n">
        <v>45190</v>
      </c>
      <c r="D66" t="inlineStr">
        <is>
          <t>DALARNAS LÄN</t>
        </is>
      </c>
      <c r="E66" t="inlineStr">
        <is>
          <t>ORSA</t>
        </is>
      </c>
      <c r="F66" t="inlineStr">
        <is>
          <t>Bergvik skog öst AB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32094-2019</t>
        </is>
      </c>
      <c r="B67" s="1" t="n">
        <v>43643</v>
      </c>
      <c r="C67" s="1" t="n">
        <v>45190</v>
      </c>
      <c r="D67" t="inlineStr">
        <is>
          <t>DALARNAS LÄN</t>
        </is>
      </c>
      <c r="E67" t="inlineStr">
        <is>
          <t>ORSA</t>
        </is>
      </c>
      <c r="F67" t="inlineStr">
        <is>
          <t>Bergvik skog väst AB</t>
        </is>
      </c>
      <c r="G67" t="n">
        <v>19.2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32933-2019</t>
        </is>
      </c>
      <c r="B68" s="1" t="n">
        <v>43648</v>
      </c>
      <c r="C68" s="1" t="n">
        <v>45190</v>
      </c>
      <c r="D68" t="inlineStr">
        <is>
          <t>DALARNAS LÄN</t>
        </is>
      </c>
      <c r="E68" t="inlineStr">
        <is>
          <t>ORSA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34257-2019</t>
        </is>
      </c>
      <c r="B69" s="1" t="n">
        <v>43655</v>
      </c>
      <c r="C69" s="1" t="n">
        <v>45190</v>
      </c>
      <c r="D69" t="inlineStr">
        <is>
          <t>DALARNAS LÄN</t>
        </is>
      </c>
      <c r="E69" t="inlineStr">
        <is>
          <t>ORSA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36274-2019</t>
        </is>
      </c>
      <c r="B70" s="1" t="n">
        <v>43661</v>
      </c>
      <c r="C70" s="1" t="n">
        <v>45190</v>
      </c>
      <c r="D70" t="inlineStr">
        <is>
          <t>DALARNAS LÄN</t>
        </is>
      </c>
      <c r="E70" t="inlineStr">
        <is>
          <t>ORSA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35663-2019</t>
        </is>
      </c>
      <c r="B71" s="1" t="n">
        <v>43664</v>
      </c>
      <c r="C71" s="1" t="n">
        <v>45190</v>
      </c>
      <c r="D71" t="inlineStr">
        <is>
          <t>DALARNAS LÄN</t>
        </is>
      </c>
      <c r="E71" t="inlineStr">
        <is>
          <t>ORSA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37001-2019</t>
        </is>
      </c>
      <c r="B72" s="1" t="n">
        <v>43676</v>
      </c>
      <c r="C72" s="1" t="n">
        <v>45190</v>
      </c>
      <c r="D72" t="inlineStr">
        <is>
          <t>DALARNAS LÄN</t>
        </is>
      </c>
      <c r="E72" t="inlineStr">
        <is>
          <t>ORSA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36989-2019</t>
        </is>
      </c>
      <c r="B73" s="1" t="n">
        <v>43676</v>
      </c>
      <c r="C73" s="1" t="n">
        <v>45190</v>
      </c>
      <c r="D73" t="inlineStr">
        <is>
          <t>DALARNAS LÄN</t>
        </is>
      </c>
      <c r="E73" t="inlineStr">
        <is>
          <t>ORSA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37809-2019</t>
        </is>
      </c>
      <c r="B74" s="1" t="n">
        <v>43682</v>
      </c>
      <c r="C74" s="1" t="n">
        <v>45190</v>
      </c>
      <c r="D74" t="inlineStr">
        <is>
          <t>DALARNAS LÄN</t>
        </is>
      </c>
      <c r="E74" t="inlineStr">
        <is>
          <t>ORSA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38857-2019</t>
        </is>
      </c>
      <c r="B75" s="1" t="n">
        <v>43689</v>
      </c>
      <c r="C75" s="1" t="n">
        <v>45190</v>
      </c>
      <c r="D75" t="inlineStr">
        <is>
          <t>DALARNAS LÄN</t>
        </is>
      </c>
      <c r="E75" t="inlineStr">
        <is>
          <t>ORSA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38858-2019</t>
        </is>
      </c>
      <c r="B76" s="1" t="n">
        <v>43689</v>
      </c>
      <c r="C76" s="1" t="n">
        <v>45190</v>
      </c>
      <c r="D76" t="inlineStr">
        <is>
          <t>DALARNAS LÄN</t>
        </is>
      </c>
      <c r="E76" t="inlineStr">
        <is>
          <t>ORSA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45996-2019</t>
        </is>
      </c>
      <c r="B77" s="1" t="n">
        <v>43713</v>
      </c>
      <c r="C77" s="1" t="n">
        <v>45190</v>
      </c>
      <c r="D77" t="inlineStr">
        <is>
          <t>DALARNAS LÄN</t>
        </is>
      </c>
      <c r="E77" t="inlineStr">
        <is>
          <t>ORSA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45612-2019</t>
        </is>
      </c>
      <c r="B78" s="1" t="n">
        <v>43717</v>
      </c>
      <c r="C78" s="1" t="n">
        <v>45190</v>
      </c>
      <c r="D78" t="inlineStr">
        <is>
          <t>DALARNAS LÄN</t>
        </is>
      </c>
      <c r="E78" t="inlineStr">
        <is>
          <t>ORSA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50528-2019</t>
        </is>
      </c>
      <c r="B79" s="1" t="n">
        <v>43735</v>
      </c>
      <c r="C79" s="1" t="n">
        <v>45190</v>
      </c>
      <c r="D79" t="inlineStr">
        <is>
          <t>DALARNAS LÄN</t>
        </is>
      </c>
      <c r="E79" t="inlineStr">
        <is>
          <t>ORSA</t>
        </is>
      </c>
      <c r="F79" t="inlineStr">
        <is>
          <t>Kyrkan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50934-2019</t>
        </is>
      </c>
      <c r="B80" s="1" t="n">
        <v>43738</v>
      </c>
      <c r="C80" s="1" t="n">
        <v>45190</v>
      </c>
      <c r="D80" t="inlineStr">
        <is>
          <t>DALARNAS LÄN</t>
        </is>
      </c>
      <c r="E80" t="inlineStr">
        <is>
          <t>ORSA</t>
        </is>
      </c>
      <c r="F80" t="inlineStr">
        <is>
          <t>Allmännings- och besparingsskogar</t>
        </is>
      </c>
      <c r="G80" t="n">
        <v>11.4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55522-2019</t>
        </is>
      </c>
      <c r="B81" s="1" t="n">
        <v>43759</v>
      </c>
      <c r="C81" s="1" t="n">
        <v>45190</v>
      </c>
      <c r="D81" t="inlineStr">
        <is>
          <t>DALARNAS LÄN</t>
        </is>
      </c>
      <c r="E81" t="inlineStr">
        <is>
          <t>ORSA</t>
        </is>
      </c>
      <c r="G81" t="n">
        <v>8.1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56862-2019</t>
        </is>
      </c>
      <c r="B82" s="1" t="n">
        <v>43765</v>
      </c>
      <c r="C82" s="1" t="n">
        <v>45190</v>
      </c>
      <c r="D82" t="inlineStr">
        <is>
          <t>DALARNAS LÄN</t>
        </is>
      </c>
      <c r="E82" t="inlineStr">
        <is>
          <t>ORSA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59007-2019</t>
        </is>
      </c>
      <c r="B83" s="1" t="n">
        <v>43774</v>
      </c>
      <c r="C83" s="1" t="n">
        <v>45190</v>
      </c>
      <c r="D83" t="inlineStr">
        <is>
          <t>DALARNAS LÄN</t>
        </is>
      </c>
      <c r="E83" t="inlineStr">
        <is>
          <t>ORSA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64389-2019</t>
        </is>
      </c>
      <c r="B84" s="1" t="n">
        <v>43797</v>
      </c>
      <c r="C84" s="1" t="n">
        <v>45190</v>
      </c>
      <c r="D84" t="inlineStr">
        <is>
          <t>DALARNAS LÄN</t>
        </is>
      </c>
      <c r="E84" t="inlineStr">
        <is>
          <t>ORSA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65252-2019</t>
        </is>
      </c>
      <c r="B85" s="1" t="n">
        <v>43797</v>
      </c>
      <c r="C85" s="1" t="n">
        <v>45190</v>
      </c>
      <c r="D85" t="inlineStr">
        <is>
          <t>DALARNAS LÄN</t>
        </is>
      </c>
      <c r="E85" t="inlineStr">
        <is>
          <t>ORSA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66862-2019</t>
        </is>
      </c>
      <c r="B86" s="1" t="n">
        <v>43810</v>
      </c>
      <c r="C86" s="1" t="n">
        <v>45190</v>
      </c>
      <c r="D86" t="inlineStr">
        <is>
          <t>DALARNAS LÄN</t>
        </is>
      </c>
      <c r="E86" t="inlineStr">
        <is>
          <t>ORSA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67884-2019</t>
        </is>
      </c>
      <c r="B87" s="1" t="n">
        <v>43810</v>
      </c>
      <c r="C87" s="1" t="n">
        <v>45190</v>
      </c>
      <c r="D87" t="inlineStr">
        <is>
          <t>DALARNAS LÄN</t>
        </is>
      </c>
      <c r="E87" t="inlineStr">
        <is>
          <t>ORSA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67295-2019</t>
        </is>
      </c>
      <c r="B88" s="1" t="n">
        <v>43811</v>
      </c>
      <c r="C88" s="1" t="n">
        <v>45190</v>
      </c>
      <c r="D88" t="inlineStr">
        <is>
          <t>DALARNAS LÄN</t>
        </is>
      </c>
      <c r="E88" t="inlineStr">
        <is>
          <t>ORSA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67878-2019</t>
        </is>
      </c>
      <c r="B89" s="1" t="n">
        <v>43816</v>
      </c>
      <c r="C89" s="1" t="n">
        <v>45190</v>
      </c>
      <c r="D89" t="inlineStr">
        <is>
          <t>DALARNAS LÄN</t>
        </is>
      </c>
      <c r="E89" t="inlineStr">
        <is>
          <t>ORSA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68558-2019</t>
        </is>
      </c>
      <c r="B90" s="1" t="n">
        <v>43818</v>
      </c>
      <c r="C90" s="1" t="n">
        <v>45190</v>
      </c>
      <c r="D90" t="inlineStr">
        <is>
          <t>DALARNAS LÄN</t>
        </is>
      </c>
      <c r="E90" t="inlineStr">
        <is>
          <t>ORSA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68376-2019</t>
        </is>
      </c>
      <c r="B91" s="1" t="n">
        <v>43818</v>
      </c>
      <c r="C91" s="1" t="n">
        <v>45190</v>
      </c>
      <c r="D91" t="inlineStr">
        <is>
          <t>DALARNAS LÄN</t>
        </is>
      </c>
      <c r="E91" t="inlineStr">
        <is>
          <t>ORSA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1829-2020</t>
        </is>
      </c>
      <c r="B92" s="1" t="n">
        <v>43844</v>
      </c>
      <c r="C92" s="1" t="n">
        <v>45190</v>
      </c>
      <c r="D92" t="inlineStr">
        <is>
          <t>DALARNAS LÄN</t>
        </is>
      </c>
      <c r="E92" t="inlineStr">
        <is>
          <t>ORSA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3337-2020</t>
        </is>
      </c>
      <c r="B93" s="1" t="n">
        <v>43845</v>
      </c>
      <c r="C93" s="1" t="n">
        <v>45190</v>
      </c>
      <c r="D93" t="inlineStr">
        <is>
          <t>DALARNAS LÄN</t>
        </is>
      </c>
      <c r="E93" t="inlineStr">
        <is>
          <t>ORSA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2166-2020</t>
        </is>
      </c>
      <c r="B94" s="1" t="n">
        <v>43846</v>
      </c>
      <c r="C94" s="1" t="n">
        <v>45190</v>
      </c>
      <c r="D94" t="inlineStr">
        <is>
          <t>DALARNAS LÄN</t>
        </is>
      </c>
      <c r="E94" t="inlineStr">
        <is>
          <t>ORSA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6597-2020</t>
        </is>
      </c>
      <c r="B95" s="1" t="n">
        <v>43865</v>
      </c>
      <c r="C95" s="1" t="n">
        <v>45190</v>
      </c>
      <c r="D95" t="inlineStr">
        <is>
          <t>DALARNAS LÄN</t>
        </is>
      </c>
      <c r="E95" t="inlineStr">
        <is>
          <t>ORSA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7249-2020</t>
        </is>
      </c>
      <c r="B96" s="1" t="n">
        <v>43871</v>
      </c>
      <c r="C96" s="1" t="n">
        <v>45190</v>
      </c>
      <c r="D96" t="inlineStr">
        <is>
          <t>DALARNAS LÄN</t>
        </is>
      </c>
      <c r="E96" t="inlineStr">
        <is>
          <t>ORSA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7979-2020</t>
        </is>
      </c>
      <c r="B97" s="1" t="n">
        <v>43873</v>
      </c>
      <c r="C97" s="1" t="n">
        <v>45190</v>
      </c>
      <c r="D97" t="inlineStr">
        <is>
          <t>DALARNAS LÄN</t>
        </is>
      </c>
      <c r="E97" t="inlineStr">
        <is>
          <t>ORSA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14947-2020</t>
        </is>
      </c>
      <c r="B98" s="1" t="n">
        <v>43906</v>
      </c>
      <c r="C98" s="1" t="n">
        <v>45190</v>
      </c>
      <c r="D98" t="inlineStr">
        <is>
          <t>DALARNAS LÄN</t>
        </is>
      </c>
      <c r="E98" t="inlineStr">
        <is>
          <t>ORSA</t>
        </is>
      </c>
      <c r="F98" t="inlineStr">
        <is>
          <t>Allmännings- och besparingsskogar</t>
        </is>
      </c>
      <c r="G98" t="n">
        <v>26.8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14682-2020</t>
        </is>
      </c>
      <c r="B99" s="1" t="n">
        <v>43909</v>
      </c>
      <c r="C99" s="1" t="n">
        <v>45190</v>
      </c>
      <c r="D99" t="inlineStr">
        <is>
          <t>DALARNAS LÄN</t>
        </is>
      </c>
      <c r="E99" t="inlineStr">
        <is>
          <t>ORSA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17406-2020</t>
        </is>
      </c>
      <c r="B100" s="1" t="n">
        <v>43923</v>
      </c>
      <c r="C100" s="1" t="n">
        <v>45190</v>
      </c>
      <c r="D100" t="inlineStr">
        <is>
          <t>DALARNAS LÄN</t>
        </is>
      </c>
      <c r="E100" t="inlineStr">
        <is>
          <t>ORSA</t>
        </is>
      </c>
      <c r="F100" t="inlineStr">
        <is>
          <t>Allmännings- och besparingsskogar</t>
        </is>
      </c>
      <c r="G100" t="n">
        <v>89.8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19208-2020</t>
        </is>
      </c>
      <c r="B101" s="1" t="n">
        <v>43937</v>
      </c>
      <c r="C101" s="1" t="n">
        <v>45190</v>
      </c>
      <c r="D101" t="inlineStr">
        <is>
          <t>DALARNAS LÄN</t>
        </is>
      </c>
      <c r="E101" t="inlineStr">
        <is>
          <t>ORSA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20590-2020</t>
        </is>
      </c>
      <c r="B102" s="1" t="n">
        <v>43948</v>
      </c>
      <c r="C102" s="1" t="n">
        <v>45190</v>
      </c>
      <c r="D102" t="inlineStr">
        <is>
          <t>DALARNAS LÄN</t>
        </is>
      </c>
      <c r="E102" t="inlineStr">
        <is>
          <t>ORSA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21057-2020</t>
        </is>
      </c>
      <c r="B103" s="1" t="n">
        <v>43951</v>
      </c>
      <c r="C103" s="1" t="n">
        <v>45190</v>
      </c>
      <c r="D103" t="inlineStr">
        <is>
          <t>DALARNAS LÄN</t>
        </is>
      </c>
      <c r="E103" t="inlineStr">
        <is>
          <t>ORSA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22785-2020</t>
        </is>
      </c>
      <c r="B104" s="1" t="n">
        <v>43964</v>
      </c>
      <c r="C104" s="1" t="n">
        <v>45190</v>
      </c>
      <c r="D104" t="inlineStr">
        <is>
          <t>DALARNAS LÄN</t>
        </is>
      </c>
      <c r="E104" t="inlineStr">
        <is>
          <t>ORSA</t>
        </is>
      </c>
      <c r="F104" t="inlineStr">
        <is>
          <t>Bergvik skog öst AB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23766-2020</t>
        </is>
      </c>
      <c r="B105" s="1" t="n">
        <v>43970</v>
      </c>
      <c r="C105" s="1" t="n">
        <v>45190</v>
      </c>
      <c r="D105" t="inlineStr">
        <is>
          <t>DALARNAS LÄN</t>
        </is>
      </c>
      <c r="E105" t="inlineStr">
        <is>
          <t>ORSA</t>
        </is>
      </c>
      <c r="F105" t="inlineStr">
        <is>
          <t>Bergvik skog öst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23746-2020</t>
        </is>
      </c>
      <c r="B106" s="1" t="n">
        <v>43970</v>
      </c>
      <c r="C106" s="1" t="n">
        <v>45190</v>
      </c>
      <c r="D106" t="inlineStr">
        <is>
          <t>DALARNAS LÄN</t>
        </is>
      </c>
      <c r="E106" t="inlineStr">
        <is>
          <t>ORSA</t>
        </is>
      </c>
      <c r="F106" t="inlineStr">
        <is>
          <t>Allmännings- och besparingsskogar</t>
        </is>
      </c>
      <c r="G106" t="n">
        <v>13.9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25664-2020</t>
        </is>
      </c>
      <c r="B107" s="1" t="n">
        <v>43983</v>
      </c>
      <c r="C107" s="1" t="n">
        <v>45190</v>
      </c>
      <c r="D107" t="inlineStr">
        <is>
          <t>DALARNAS LÄN</t>
        </is>
      </c>
      <c r="E107" t="inlineStr">
        <is>
          <t>ORSA</t>
        </is>
      </c>
      <c r="G107" t="n">
        <v>5.3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27945-2020</t>
        </is>
      </c>
      <c r="B108" s="1" t="n">
        <v>43997</v>
      </c>
      <c r="C108" s="1" t="n">
        <v>45190</v>
      </c>
      <c r="D108" t="inlineStr">
        <is>
          <t>DALARNAS LÄN</t>
        </is>
      </c>
      <c r="E108" t="inlineStr">
        <is>
          <t>ORSA</t>
        </is>
      </c>
      <c r="F108" t="inlineStr">
        <is>
          <t>Bergvik skog öst AB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30672-2020</t>
        </is>
      </c>
      <c r="B109" s="1" t="n">
        <v>44008</v>
      </c>
      <c r="C109" s="1" t="n">
        <v>45190</v>
      </c>
      <c r="D109" t="inlineStr">
        <is>
          <t>DALARNAS LÄN</t>
        </is>
      </c>
      <c r="E109" t="inlineStr">
        <is>
          <t>ORSA</t>
        </is>
      </c>
      <c r="F109" t="inlineStr">
        <is>
          <t>Bergvik skog öst AB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34544-2020</t>
        </is>
      </c>
      <c r="B110" s="1" t="n">
        <v>44032</v>
      </c>
      <c r="C110" s="1" t="n">
        <v>45190</v>
      </c>
      <c r="D110" t="inlineStr">
        <is>
          <t>DALARNAS LÄN</t>
        </is>
      </c>
      <c r="E110" t="inlineStr">
        <is>
          <t>ORSA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34986-2020</t>
        </is>
      </c>
      <c r="B111" s="1" t="n">
        <v>44039</v>
      </c>
      <c r="C111" s="1" t="n">
        <v>45190</v>
      </c>
      <c r="D111" t="inlineStr">
        <is>
          <t>DALARNAS LÄN</t>
        </is>
      </c>
      <c r="E111" t="inlineStr">
        <is>
          <t>ORSA</t>
        </is>
      </c>
      <c r="F111" t="inlineStr">
        <is>
          <t>Bergvik skog öst AB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36822-2020</t>
        </is>
      </c>
      <c r="B112" s="1" t="n">
        <v>44053</v>
      </c>
      <c r="C112" s="1" t="n">
        <v>45190</v>
      </c>
      <c r="D112" t="inlineStr">
        <is>
          <t>DALARNAS LÄN</t>
        </is>
      </c>
      <c r="E112" t="inlineStr">
        <is>
          <t>ORSA</t>
        </is>
      </c>
      <c r="F112" t="inlineStr">
        <is>
          <t>Bergvik skog öst AB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36919-2020</t>
        </is>
      </c>
      <c r="B113" s="1" t="n">
        <v>44053</v>
      </c>
      <c r="C113" s="1" t="n">
        <v>45190</v>
      </c>
      <c r="D113" t="inlineStr">
        <is>
          <t>DALARNAS LÄN</t>
        </is>
      </c>
      <c r="E113" t="inlineStr">
        <is>
          <t>ORSA</t>
        </is>
      </c>
      <c r="F113" t="inlineStr">
        <is>
          <t>Bergvik skog öst AB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39969-2020</t>
        </is>
      </c>
      <c r="B114" s="1" t="n">
        <v>44067</v>
      </c>
      <c r="C114" s="1" t="n">
        <v>45190</v>
      </c>
      <c r="D114" t="inlineStr">
        <is>
          <t>DALARNAS LÄN</t>
        </is>
      </c>
      <c r="E114" t="inlineStr">
        <is>
          <t>ORSA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41079-2020</t>
        </is>
      </c>
      <c r="B115" s="1" t="n">
        <v>44071</v>
      </c>
      <c r="C115" s="1" t="n">
        <v>45190</v>
      </c>
      <c r="D115" t="inlineStr">
        <is>
          <t>DALARNAS LÄN</t>
        </is>
      </c>
      <c r="E115" t="inlineStr">
        <is>
          <t>ORSA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48956-2020</t>
        </is>
      </c>
      <c r="B116" s="1" t="n">
        <v>44102</v>
      </c>
      <c r="C116" s="1" t="n">
        <v>45190</v>
      </c>
      <c r="D116" t="inlineStr">
        <is>
          <t>DALARNAS LÄN</t>
        </is>
      </c>
      <c r="E116" t="inlineStr">
        <is>
          <t>ORSA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48954-2020</t>
        </is>
      </c>
      <c r="B117" s="1" t="n">
        <v>44102</v>
      </c>
      <c r="C117" s="1" t="n">
        <v>45190</v>
      </c>
      <c r="D117" t="inlineStr">
        <is>
          <t>DALARNAS LÄN</t>
        </is>
      </c>
      <c r="E117" t="inlineStr">
        <is>
          <t>ORSA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51094-2020</t>
        </is>
      </c>
      <c r="B118" s="1" t="n">
        <v>44112</v>
      </c>
      <c r="C118" s="1" t="n">
        <v>45190</v>
      </c>
      <c r="D118" t="inlineStr">
        <is>
          <t>DALARNAS LÄN</t>
        </is>
      </c>
      <c r="E118" t="inlineStr">
        <is>
          <t>ORSA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52495-2020</t>
        </is>
      </c>
      <c r="B119" s="1" t="n">
        <v>44116</v>
      </c>
      <c r="C119" s="1" t="n">
        <v>45190</v>
      </c>
      <c r="D119" t="inlineStr">
        <is>
          <t>DALARNAS LÄN</t>
        </is>
      </c>
      <c r="E119" t="inlineStr">
        <is>
          <t>ORSA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57765-2020</t>
        </is>
      </c>
      <c r="B120" s="1" t="n">
        <v>44141</v>
      </c>
      <c r="C120" s="1" t="n">
        <v>45190</v>
      </c>
      <c r="D120" t="inlineStr">
        <is>
          <t>DALARNAS LÄN</t>
        </is>
      </c>
      <c r="E120" t="inlineStr">
        <is>
          <t>ORSA</t>
        </is>
      </c>
      <c r="F120" t="inlineStr">
        <is>
          <t>Bergvik skog öst AB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58556-2020</t>
        </is>
      </c>
      <c r="B121" s="1" t="n">
        <v>44145</v>
      </c>
      <c r="C121" s="1" t="n">
        <v>45190</v>
      </c>
      <c r="D121" t="inlineStr">
        <is>
          <t>DALARNAS LÄN</t>
        </is>
      </c>
      <c r="E121" t="inlineStr">
        <is>
          <t>ORSA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61699-2020</t>
        </is>
      </c>
      <c r="B122" s="1" t="n">
        <v>44158</v>
      </c>
      <c r="C122" s="1" t="n">
        <v>45190</v>
      </c>
      <c r="D122" t="inlineStr">
        <is>
          <t>DALARNAS LÄN</t>
        </is>
      </c>
      <c r="E122" t="inlineStr">
        <is>
          <t>ORSA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63374-2020</t>
        </is>
      </c>
      <c r="B123" s="1" t="n">
        <v>44160</v>
      </c>
      <c r="C123" s="1" t="n">
        <v>45190</v>
      </c>
      <c r="D123" t="inlineStr">
        <is>
          <t>DALARNAS LÄN</t>
        </is>
      </c>
      <c r="E123" t="inlineStr">
        <is>
          <t>ORSA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63367-2020</t>
        </is>
      </c>
      <c r="B124" s="1" t="n">
        <v>44160</v>
      </c>
      <c r="C124" s="1" t="n">
        <v>45190</v>
      </c>
      <c r="D124" t="inlineStr">
        <is>
          <t>DALARNAS LÄN</t>
        </is>
      </c>
      <c r="E124" t="inlineStr">
        <is>
          <t>ORSA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62379-2020</t>
        </is>
      </c>
      <c r="B125" s="1" t="n">
        <v>44160</v>
      </c>
      <c r="C125" s="1" t="n">
        <v>45190</v>
      </c>
      <c r="D125" t="inlineStr">
        <is>
          <t>DALARNAS LÄN</t>
        </is>
      </c>
      <c r="E125" t="inlineStr">
        <is>
          <t>ORSA</t>
        </is>
      </c>
      <c r="F125" t="inlineStr">
        <is>
          <t>Bergvik skog öst AB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63543-2020</t>
        </is>
      </c>
      <c r="B126" s="1" t="n">
        <v>44165</v>
      </c>
      <c r="C126" s="1" t="n">
        <v>45190</v>
      </c>
      <c r="D126" t="inlineStr">
        <is>
          <t>DALARNAS LÄN</t>
        </is>
      </c>
      <c r="E126" t="inlineStr">
        <is>
          <t>ORSA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66323-2020</t>
        </is>
      </c>
      <c r="B127" s="1" t="n">
        <v>44176</v>
      </c>
      <c r="C127" s="1" t="n">
        <v>45190</v>
      </c>
      <c r="D127" t="inlineStr">
        <is>
          <t>DALARNAS LÄN</t>
        </is>
      </c>
      <c r="E127" t="inlineStr">
        <is>
          <t>ORSA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66567-2020</t>
        </is>
      </c>
      <c r="B128" s="1" t="n">
        <v>44179</v>
      </c>
      <c r="C128" s="1" t="n">
        <v>45190</v>
      </c>
      <c r="D128" t="inlineStr">
        <is>
          <t>DALARNAS LÄN</t>
        </is>
      </c>
      <c r="E128" t="inlineStr">
        <is>
          <t>ORSA</t>
        </is>
      </c>
      <c r="G128" t="n">
        <v>7.8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66593-2020</t>
        </is>
      </c>
      <c r="B129" s="1" t="n">
        <v>44179</v>
      </c>
      <c r="C129" s="1" t="n">
        <v>45190</v>
      </c>
      <c r="D129" t="inlineStr">
        <is>
          <t>DALARNAS LÄN</t>
        </is>
      </c>
      <c r="E129" t="inlineStr">
        <is>
          <t>ORSA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66536-2020</t>
        </is>
      </c>
      <c r="B130" s="1" t="n">
        <v>44179</v>
      </c>
      <c r="C130" s="1" t="n">
        <v>45190</v>
      </c>
      <c r="D130" t="inlineStr">
        <is>
          <t>DALARNAS LÄN</t>
        </is>
      </c>
      <c r="E130" t="inlineStr">
        <is>
          <t>ORSA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66533-2020</t>
        </is>
      </c>
      <c r="B131" s="1" t="n">
        <v>44179</v>
      </c>
      <c r="C131" s="1" t="n">
        <v>45190</v>
      </c>
      <c r="D131" t="inlineStr">
        <is>
          <t>DALARNAS LÄN</t>
        </is>
      </c>
      <c r="E131" t="inlineStr">
        <is>
          <t>ORSA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67189-2020</t>
        </is>
      </c>
      <c r="B132" s="1" t="n">
        <v>44180</v>
      </c>
      <c r="C132" s="1" t="n">
        <v>45190</v>
      </c>
      <c r="D132" t="inlineStr">
        <is>
          <t>DALARNAS LÄN</t>
        </is>
      </c>
      <c r="E132" t="inlineStr">
        <is>
          <t>ORSA</t>
        </is>
      </c>
      <c r="F132" t="inlineStr">
        <is>
          <t>Allmännings- och besparingsskogar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67834-2020</t>
        </is>
      </c>
      <c r="B133" s="1" t="n">
        <v>44182</v>
      </c>
      <c r="C133" s="1" t="n">
        <v>45190</v>
      </c>
      <c r="D133" t="inlineStr">
        <is>
          <t>DALARNAS LÄN</t>
        </is>
      </c>
      <c r="E133" t="inlineStr">
        <is>
          <t>ORSA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67911-2020</t>
        </is>
      </c>
      <c r="B134" s="1" t="n">
        <v>44182</v>
      </c>
      <c r="C134" s="1" t="n">
        <v>45190</v>
      </c>
      <c r="D134" t="inlineStr">
        <is>
          <t>DALARNAS LÄN</t>
        </is>
      </c>
      <c r="E134" t="inlineStr">
        <is>
          <t>ORSA</t>
        </is>
      </c>
      <c r="F134" t="inlineStr">
        <is>
          <t>Bergvik skog öst AB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67929-2020</t>
        </is>
      </c>
      <c r="B135" s="1" t="n">
        <v>44182</v>
      </c>
      <c r="C135" s="1" t="n">
        <v>45190</v>
      </c>
      <c r="D135" t="inlineStr">
        <is>
          <t>DALARNAS LÄN</t>
        </is>
      </c>
      <c r="E135" t="inlineStr">
        <is>
          <t>ORSA</t>
        </is>
      </c>
      <c r="G135" t="n">
        <v>8.800000000000001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67755-2020</t>
        </is>
      </c>
      <c r="B136" s="1" t="n">
        <v>44182</v>
      </c>
      <c r="C136" s="1" t="n">
        <v>45190</v>
      </c>
      <c r="D136" t="inlineStr">
        <is>
          <t>DALARNAS LÄN</t>
        </is>
      </c>
      <c r="E136" t="inlineStr">
        <is>
          <t>ORSA</t>
        </is>
      </c>
      <c r="G136" t="n">
        <v>7.5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67842-2020</t>
        </is>
      </c>
      <c r="B137" s="1" t="n">
        <v>44182</v>
      </c>
      <c r="C137" s="1" t="n">
        <v>45190</v>
      </c>
      <c r="D137" t="inlineStr">
        <is>
          <t>DALARNAS LÄN</t>
        </is>
      </c>
      <c r="E137" t="inlineStr">
        <is>
          <t>ORSA</t>
        </is>
      </c>
      <c r="G137" t="n">
        <v>10.6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67935-2020</t>
        </is>
      </c>
      <c r="B138" s="1" t="n">
        <v>44182</v>
      </c>
      <c r="C138" s="1" t="n">
        <v>45190</v>
      </c>
      <c r="D138" t="inlineStr">
        <is>
          <t>DALARNAS LÄN</t>
        </is>
      </c>
      <c r="E138" t="inlineStr">
        <is>
          <t>ORSA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67950-2020</t>
        </is>
      </c>
      <c r="B139" s="1" t="n">
        <v>44182</v>
      </c>
      <c r="C139" s="1" t="n">
        <v>45190</v>
      </c>
      <c r="D139" t="inlineStr">
        <is>
          <t>DALARNAS LÄN</t>
        </is>
      </c>
      <c r="E139" t="inlineStr">
        <is>
          <t>ORSA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67971-2020</t>
        </is>
      </c>
      <c r="B140" s="1" t="n">
        <v>44182</v>
      </c>
      <c r="C140" s="1" t="n">
        <v>45190</v>
      </c>
      <c r="D140" t="inlineStr">
        <is>
          <t>DALARNAS LÄN</t>
        </is>
      </c>
      <c r="E140" t="inlineStr">
        <is>
          <t>ORSA</t>
        </is>
      </c>
      <c r="F140" t="inlineStr">
        <is>
          <t>Bergvik skog öst AB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112-2021</t>
        </is>
      </c>
      <c r="B141" s="1" t="n">
        <v>44200</v>
      </c>
      <c r="C141" s="1" t="n">
        <v>45190</v>
      </c>
      <c r="D141" t="inlineStr">
        <is>
          <t>DALARNAS LÄN</t>
        </is>
      </c>
      <c r="E141" t="inlineStr">
        <is>
          <t>ORSA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2112-2021</t>
        </is>
      </c>
      <c r="B142" s="1" t="n">
        <v>44211</v>
      </c>
      <c r="C142" s="1" t="n">
        <v>45190</v>
      </c>
      <c r="D142" t="inlineStr">
        <is>
          <t>DALARNAS LÄN</t>
        </is>
      </c>
      <c r="E142" t="inlineStr">
        <is>
          <t>ORSA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3452-2021</t>
        </is>
      </c>
      <c r="B143" s="1" t="n">
        <v>44218</v>
      </c>
      <c r="C143" s="1" t="n">
        <v>45190</v>
      </c>
      <c r="D143" t="inlineStr">
        <is>
          <t>DALARNAS LÄN</t>
        </is>
      </c>
      <c r="E143" t="inlineStr">
        <is>
          <t>ORSA</t>
        </is>
      </c>
      <c r="G143" t="n">
        <v>12.5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3421-2021</t>
        </is>
      </c>
      <c r="B144" s="1" t="n">
        <v>44218</v>
      </c>
      <c r="C144" s="1" t="n">
        <v>45190</v>
      </c>
      <c r="D144" t="inlineStr">
        <is>
          <t>DALARNAS LÄN</t>
        </is>
      </c>
      <c r="E144" t="inlineStr">
        <is>
          <t>ORSA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4108-2021</t>
        </is>
      </c>
      <c r="B145" s="1" t="n">
        <v>44222</v>
      </c>
      <c r="C145" s="1" t="n">
        <v>45190</v>
      </c>
      <c r="D145" t="inlineStr">
        <is>
          <t>DALARNAS LÄN</t>
        </is>
      </c>
      <c r="E145" t="inlineStr">
        <is>
          <t>ORSA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4454-2021</t>
        </is>
      </c>
      <c r="B146" s="1" t="n">
        <v>44224</v>
      </c>
      <c r="C146" s="1" t="n">
        <v>45190</v>
      </c>
      <c r="D146" t="inlineStr">
        <is>
          <t>DALARNAS LÄN</t>
        </is>
      </c>
      <c r="E146" t="inlineStr">
        <is>
          <t>ORSA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15914-2021</t>
        </is>
      </c>
      <c r="B147" s="1" t="n">
        <v>44287</v>
      </c>
      <c r="C147" s="1" t="n">
        <v>45190</v>
      </c>
      <c r="D147" t="inlineStr">
        <is>
          <t>DALARNAS LÄN</t>
        </is>
      </c>
      <c r="E147" t="inlineStr">
        <is>
          <t>ORSA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16270-2021</t>
        </is>
      </c>
      <c r="B148" s="1" t="n">
        <v>44292</v>
      </c>
      <c r="C148" s="1" t="n">
        <v>45190</v>
      </c>
      <c r="D148" t="inlineStr">
        <is>
          <t>DALARNAS LÄN</t>
        </is>
      </c>
      <c r="E148" t="inlineStr">
        <is>
          <t>ORSA</t>
        </is>
      </c>
      <c r="G148" t="n">
        <v>8.4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17718-2021</t>
        </is>
      </c>
      <c r="B149" s="1" t="n">
        <v>44300</v>
      </c>
      <c r="C149" s="1" t="n">
        <v>45190</v>
      </c>
      <c r="D149" t="inlineStr">
        <is>
          <t>DALARNAS LÄN</t>
        </is>
      </c>
      <c r="E149" t="inlineStr">
        <is>
          <t>ORSA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18708-2021</t>
        </is>
      </c>
      <c r="B150" s="1" t="n">
        <v>44307</v>
      </c>
      <c r="C150" s="1" t="n">
        <v>45190</v>
      </c>
      <c r="D150" t="inlineStr">
        <is>
          <t>DALARNAS LÄN</t>
        </is>
      </c>
      <c r="E150" t="inlineStr">
        <is>
          <t>ORSA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21678-2021</t>
        </is>
      </c>
      <c r="B151" s="1" t="n">
        <v>44322</v>
      </c>
      <c r="C151" s="1" t="n">
        <v>45190</v>
      </c>
      <c r="D151" t="inlineStr">
        <is>
          <t>DALARNAS LÄN</t>
        </is>
      </c>
      <c r="E151" t="inlineStr">
        <is>
          <t>ORSA</t>
        </is>
      </c>
      <c r="G151" t="n">
        <v>11.4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24083-2021</t>
        </is>
      </c>
      <c r="B152" s="1" t="n">
        <v>44336</v>
      </c>
      <c r="C152" s="1" t="n">
        <v>45190</v>
      </c>
      <c r="D152" t="inlineStr">
        <is>
          <t>DALARNAS LÄN</t>
        </is>
      </c>
      <c r="E152" t="inlineStr">
        <is>
          <t>ORSA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25761-2021</t>
        </is>
      </c>
      <c r="B153" s="1" t="n">
        <v>44343</v>
      </c>
      <c r="C153" s="1" t="n">
        <v>45190</v>
      </c>
      <c r="D153" t="inlineStr">
        <is>
          <t>DALARNAS LÄN</t>
        </is>
      </c>
      <c r="E153" t="inlineStr">
        <is>
          <t>ORSA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26831-2021</t>
        </is>
      </c>
      <c r="B154" s="1" t="n">
        <v>44349</v>
      </c>
      <c r="C154" s="1" t="n">
        <v>45190</v>
      </c>
      <c r="D154" t="inlineStr">
        <is>
          <t>DALARNAS LÄN</t>
        </is>
      </c>
      <c r="E154" t="inlineStr">
        <is>
          <t>ORSA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27146-2021</t>
        </is>
      </c>
      <c r="B155" s="1" t="n">
        <v>44350</v>
      </c>
      <c r="C155" s="1" t="n">
        <v>45190</v>
      </c>
      <c r="D155" t="inlineStr">
        <is>
          <t>DALARNAS LÄN</t>
        </is>
      </c>
      <c r="E155" t="inlineStr">
        <is>
          <t>ORSA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27542-2021</t>
        </is>
      </c>
      <c r="B156" s="1" t="n">
        <v>44351</v>
      </c>
      <c r="C156" s="1" t="n">
        <v>45190</v>
      </c>
      <c r="D156" t="inlineStr">
        <is>
          <t>DALARNAS LÄN</t>
        </is>
      </c>
      <c r="E156" t="inlineStr">
        <is>
          <t>ORSA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28259-2021</t>
        </is>
      </c>
      <c r="B157" s="1" t="n">
        <v>44355</v>
      </c>
      <c r="C157" s="1" t="n">
        <v>45190</v>
      </c>
      <c r="D157" t="inlineStr">
        <is>
          <t>DALARNAS LÄN</t>
        </is>
      </c>
      <c r="E157" t="inlineStr">
        <is>
          <t>ORSA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28630-2021</t>
        </is>
      </c>
      <c r="B158" s="1" t="n">
        <v>44356</v>
      </c>
      <c r="C158" s="1" t="n">
        <v>45190</v>
      </c>
      <c r="D158" t="inlineStr">
        <is>
          <t>DALARNAS LÄN</t>
        </is>
      </c>
      <c r="E158" t="inlineStr">
        <is>
          <t>ORSA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29555-2021</t>
        </is>
      </c>
      <c r="B159" s="1" t="n">
        <v>44361</v>
      </c>
      <c r="C159" s="1" t="n">
        <v>45190</v>
      </c>
      <c r="D159" t="inlineStr">
        <is>
          <t>DALARNAS LÄN</t>
        </is>
      </c>
      <c r="E159" t="inlineStr">
        <is>
          <t>ORSA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30125-2021</t>
        </is>
      </c>
      <c r="B160" s="1" t="n">
        <v>44363</v>
      </c>
      <c r="C160" s="1" t="n">
        <v>45190</v>
      </c>
      <c r="D160" t="inlineStr">
        <is>
          <t>DALARNAS LÄN</t>
        </is>
      </c>
      <c r="E160" t="inlineStr">
        <is>
          <t>ORSA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33265-2021</t>
        </is>
      </c>
      <c r="B161" s="1" t="n">
        <v>44377</v>
      </c>
      <c r="C161" s="1" t="n">
        <v>45190</v>
      </c>
      <c r="D161" t="inlineStr">
        <is>
          <t>DALARNAS LÄN</t>
        </is>
      </c>
      <c r="E161" t="inlineStr">
        <is>
          <t>ORSA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33480-2021</t>
        </is>
      </c>
      <c r="B162" s="1" t="n">
        <v>44377</v>
      </c>
      <c r="C162" s="1" t="n">
        <v>45190</v>
      </c>
      <c r="D162" t="inlineStr">
        <is>
          <t>DALARNAS LÄN</t>
        </is>
      </c>
      <c r="E162" t="inlineStr">
        <is>
          <t>ORSA</t>
        </is>
      </c>
      <c r="F162" t="inlineStr">
        <is>
          <t>Bergvik skog öst AB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34708-2021</t>
        </is>
      </c>
      <c r="B163" s="1" t="n">
        <v>44382</v>
      </c>
      <c r="C163" s="1" t="n">
        <v>45190</v>
      </c>
      <c r="D163" t="inlineStr">
        <is>
          <t>DALARNAS LÄN</t>
        </is>
      </c>
      <c r="E163" t="inlineStr">
        <is>
          <t>ORSA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34713-2021</t>
        </is>
      </c>
      <c r="B164" s="1" t="n">
        <v>44382</v>
      </c>
      <c r="C164" s="1" t="n">
        <v>45190</v>
      </c>
      <c r="D164" t="inlineStr">
        <is>
          <t>DALARNAS LÄN</t>
        </is>
      </c>
      <c r="E164" t="inlineStr">
        <is>
          <t>ORSA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36569-2021</t>
        </is>
      </c>
      <c r="B165" s="1" t="n">
        <v>44391</v>
      </c>
      <c r="C165" s="1" t="n">
        <v>45190</v>
      </c>
      <c r="D165" t="inlineStr">
        <is>
          <t>DALARNAS LÄN</t>
        </is>
      </c>
      <c r="E165" t="inlineStr">
        <is>
          <t>ORSA</t>
        </is>
      </c>
      <c r="G165" t="n">
        <v>8.800000000000001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39920-2021</t>
        </is>
      </c>
      <c r="B166" s="1" t="n">
        <v>44417</v>
      </c>
      <c r="C166" s="1" t="n">
        <v>45190</v>
      </c>
      <c r="D166" t="inlineStr">
        <is>
          <t>DALARNAS LÄN</t>
        </is>
      </c>
      <c r="E166" t="inlineStr">
        <is>
          <t>ORSA</t>
        </is>
      </c>
      <c r="F166" t="inlineStr">
        <is>
          <t>Kyrkan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41295-2021</t>
        </is>
      </c>
      <c r="B167" s="1" t="n">
        <v>44424</v>
      </c>
      <c r="C167" s="1" t="n">
        <v>45190</v>
      </c>
      <c r="D167" t="inlineStr">
        <is>
          <t>DALARNAS LÄN</t>
        </is>
      </c>
      <c r="E167" t="inlineStr">
        <is>
          <t>ORSA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41291-2021</t>
        </is>
      </c>
      <c r="B168" s="1" t="n">
        <v>44424</v>
      </c>
      <c r="C168" s="1" t="n">
        <v>45190</v>
      </c>
      <c r="D168" t="inlineStr">
        <is>
          <t>DALARNAS LÄN</t>
        </is>
      </c>
      <c r="E168" t="inlineStr">
        <is>
          <t>ORSA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43391-2021</t>
        </is>
      </c>
      <c r="B169" s="1" t="n">
        <v>44432</v>
      </c>
      <c r="C169" s="1" t="n">
        <v>45190</v>
      </c>
      <c r="D169" t="inlineStr">
        <is>
          <t>DALARNAS LÄN</t>
        </is>
      </c>
      <c r="E169" t="inlineStr">
        <is>
          <t>ORSA</t>
        </is>
      </c>
      <c r="F169" t="inlineStr">
        <is>
          <t>Bergvik skog öst AB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47778-2021</t>
        </is>
      </c>
      <c r="B170" s="1" t="n">
        <v>44448</v>
      </c>
      <c r="C170" s="1" t="n">
        <v>45190</v>
      </c>
      <c r="D170" t="inlineStr">
        <is>
          <t>DALARNAS LÄN</t>
        </is>
      </c>
      <c r="E170" t="inlineStr">
        <is>
          <t>ORSA</t>
        </is>
      </c>
      <c r="F170" t="inlineStr">
        <is>
          <t>Bergvik skog öst AB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49028-2021</t>
        </is>
      </c>
      <c r="B171" s="1" t="n">
        <v>44453</v>
      </c>
      <c r="C171" s="1" t="n">
        <v>45190</v>
      </c>
      <c r="D171" t="inlineStr">
        <is>
          <t>DALARNAS LÄN</t>
        </is>
      </c>
      <c r="E171" t="inlineStr">
        <is>
          <t>ORSA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50905-2021</t>
        </is>
      </c>
      <c r="B172" s="1" t="n">
        <v>44460</v>
      </c>
      <c r="C172" s="1" t="n">
        <v>45190</v>
      </c>
      <c r="D172" t="inlineStr">
        <is>
          <t>DALARNAS LÄN</t>
        </is>
      </c>
      <c r="E172" t="inlineStr">
        <is>
          <t>ORSA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51278-2021</t>
        </is>
      </c>
      <c r="B173" s="1" t="n">
        <v>44461</v>
      </c>
      <c r="C173" s="1" t="n">
        <v>45190</v>
      </c>
      <c r="D173" t="inlineStr">
        <is>
          <t>DALARNAS LÄN</t>
        </is>
      </c>
      <c r="E173" t="inlineStr">
        <is>
          <t>ORSA</t>
        </is>
      </c>
      <c r="F173" t="inlineStr">
        <is>
          <t>Allmännings- och besparingsskogar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51277-2021</t>
        </is>
      </c>
      <c r="B174" s="1" t="n">
        <v>44461</v>
      </c>
      <c r="C174" s="1" t="n">
        <v>45190</v>
      </c>
      <c r="D174" t="inlineStr">
        <is>
          <t>DALARNAS LÄN</t>
        </is>
      </c>
      <c r="E174" t="inlineStr">
        <is>
          <t>ORSA</t>
        </is>
      </c>
      <c r="F174" t="inlineStr">
        <is>
          <t>Allmännings- och besparingsskogar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52542-2021</t>
        </is>
      </c>
      <c r="B175" s="1" t="n">
        <v>44466</v>
      </c>
      <c r="C175" s="1" t="n">
        <v>45190</v>
      </c>
      <c r="D175" t="inlineStr">
        <is>
          <t>DALARNAS LÄN</t>
        </is>
      </c>
      <c r="E175" t="inlineStr">
        <is>
          <t>ORSA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53102-2021</t>
        </is>
      </c>
      <c r="B176" s="1" t="n">
        <v>44467</v>
      </c>
      <c r="C176" s="1" t="n">
        <v>45190</v>
      </c>
      <c r="D176" t="inlineStr">
        <is>
          <t>DALARNAS LÄN</t>
        </is>
      </c>
      <c r="E176" t="inlineStr">
        <is>
          <t>ORSA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53740-2021</t>
        </is>
      </c>
      <c r="B177" s="1" t="n">
        <v>44469</v>
      </c>
      <c r="C177" s="1" t="n">
        <v>45190</v>
      </c>
      <c r="D177" t="inlineStr">
        <is>
          <t>DALARNAS LÄN</t>
        </is>
      </c>
      <c r="E177" t="inlineStr">
        <is>
          <t>ORSA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53745-2021</t>
        </is>
      </c>
      <c r="B178" s="1" t="n">
        <v>44469</v>
      </c>
      <c r="C178" s="1" t="n">
        <v>45190</v>
      </c>
      <c r="D178" t="inlineStr">
        <is>
          <t>DALARNAS LÄN</t>
        </is>
      </c>
      <c r="E178" t="inlineStr">
        <is>
          <t>ORSA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55354-2021</t>
        </is>
      </c>
      <c r="B179" s="1" t="n">
        <v>44475</v>
      </c>
      <c r="C179" s="1" t="n">
        <v>45190</v>
      </c>
      <c r="D179" t="inlineStr">
        <is>
          <t>DALARNAS LÄN</t>
        </is>
      </c>
      <c r="E179" t="inlineStr">
        <is>
          <t>ORSA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56162-2021</t>
        </is>
      </c>
      <c r="B180" s="1" t="n">
        <v>44477</v>
      </c>
      <c r="C180" s="1" t="n">
        <v>45190</v>
      </c>
      <c r="D180" t="inlineStr">
        <is>
          <t>DALARNAS LÄN</t>
        </is>
      </c>
      <c r="E180" t="inlineStr">
        <is>
          <t>ORSA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57271-2021</t>
        </is>
      </c>
      <c r="B181" s="1" t="n">
        <v>44483</v>
      </c>
      <c r="C181" s="1" t="n">
        <v>45190</v>
      </c>
      <c r="D181" t="inlineStr">
        <is>
          <t>DALARNAS LÄN</t>
        </is>
      </c>
      <c r="E181" t="inlineStr">
        <is>
          <t>ORSA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59868-2021</t>
        </is>
      </c>
      <c r="B182" s="1" t="n">
        <v>44494</v>
      </c>
      <c r="C182" s="1" t="n">
        <v>45190</v>
      </c>
      <c r="D182" t="inlineStr">
        <is>
          <t>DALARNAS LÄN</t>
        </is>
      </c>
      <c r="E182" t="inlineStr">
        <is>
          <t>ORSA</t>
        </is>
      </c>
      <c r="G182" t="n">
        <v>4.3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60391-2021</t>
        </is>
      </c>
      <c r="B183" s="1" t="n">
        <v>44496</v>
      </c>
      <c r="C183" s="1" t="n">
        <v>45190</v>
      </c>
      <c r="D183" t="inlineStr">
        <is>
          <t>DALARNAS LÄN</t>
        </is>
      </c>
      <c r="E183" t="inlineStr">
        <is>
          <t>ORSA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61005-2021</t>
        </is>
      </c>
      <c r="B184" s="1" t="n">
        <v>44497</v>
      </c>
      <c r="C184" s="1" t="n">
        <v>45190</v>
      </c>
      <c r="D184" t="inlineStr">
        <is>
          <t>DALARNAS LÄN</t>
        </is>
      </c>
      <c r="E184" t="inlineStr">
        <is>
          <t>ORSA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61000-2021</t>
        </is>
      </c>
      <c r="B185" s="1" t="n">
        <v>44497</v>
      </c>
      <c r="C185" s="1" t="n">
        <v>45190</v>
      </c>
      <c r="D185" t="inlineStr">
        <is>
          <t>DALARNAS LÄN</t>
        </is>
      </c>
      <c r="E185" t="inlineStr">
        <is>
          <t>ORSA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68230-2021</t>
        </is>
      </c>
      <c r="B186" s="1" t="n">
        <v>44526</v>
      </c>
      <c r="C186" s="1" t="n">
        <v>45190</v>
      </c>
      <c r="D186" t="inlineStr">
        <is>
          <t>DALARNAS LÄN</t>
        </is>
      </c>
      <c r="E186" t="inlineStr">
        <is>
          <t>ORSA</t>
        </is>
      </c>
      <c r="F186" t="inlineStr">
        <is>
          <t>Kyrkan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69721-2021</t>
        </is>
      </c>
      <c r="B187" s="1" t="n">
        <v>44532</v>
      </c>
      <c r="C187" s="1" t="n">
        <v>45190</v>
      </c>
      <c r="D187" t="inlineStr">
        <is>
          <t>DALARNAS LÄN</t>
        </is>
      </c>
      <c r="E187" t="inlineStr">
        <is>
          <t>ORSA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70332-2021</t>
        </is>
      </c>
      <c r="B188" s="1" t="n">
        <v>44536</v>
      </c>
      <c r="C188" s="1" t="n">
        <v>45190</v>
      </c>
      <c r="D188" t="inlineStr">
        <is>
          <t>DALARNAS LÄN</t>
        </is>
      </c>
      <c r="E188" t="inlineStr">
        <is>
          <t>ORSA</t>
        </is>
      </c>
      <c r="G188" t="n">
        <v>7.2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71744-2021</t>
        </is>
      </c>
      <c r="B189" s="1" t="n">
        <v>44543</v>
      </c>
      <c r="C189" s="1" t="n">
        <v>45190</v>
      </c>
      <c r="D189" t="inlineStr">
        <is>
          <t>DALARNAS LÄN</t>
        </is>
      </c>
      <c r="E189" t="inlineStr">
        <is>
          <t>ORSA</t>
        </is>
      </c>
      <c r="F189" t="inlineStr">
        <is>
          <t>Kyrkan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72310-2021</t>
        </is>
      </c>
      <c r="B190" s="1" t="n">
        <v>44545</v>
      </c>
      <c r="C190" s="1" t="n">
        <v>45190</v>
      </c>
      <c r="D190" t="inlineStr">
        <is>
          <t>DALARNAS LÄN</t>
        </is>
      </c>
      <c r="E190" t="inlineStr">
        <is>
          <t>ORSA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160-2022</t>
        </is>
      </c>
      <c r="B191" s="1" t="n">
        <v>44564</v>
      </c>
      <c r="C191" s="1" t="n">
        <v>45190</v>
      </c>
      <c r="D191" t="inlineStr">
        <is>
          <t>DALARNAS LÄN</t>
        </is>
      </c>
      <c r="E191" t="inlineStr">
        <is>
          <t>ORSA</t>
        </is>
      </c>
      <c r="F191" t="inlineStr">
        <is>
          <t>Kommuner</t>
        </is>
      </c>
      <c r="G191" t="n">
        <v>0.1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169-2022</t>
        </is>
      </c>
      <c r="B192" s="1" t="n">
        <v>44564</v>
      </c>
      <c r="C192" s="1" t="n">
        <v>45190</v>
      </c>
      <c r="D192" t="inlineStr">
        <is>
          <t>DALARNAS LÄN</t>
        </is>
      </c>
      <c r="E192" t="inlineStr">
        <is>
          <t>ORSA</t>
        </is>
      </c>
      <c r="F192" t="inlineStr">
        <is>
          <t>Kommuner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4144-2022</t>
        </is>
      </c>
      <c r="B193" s="1" t="n">
        <v>44588</v>
      </c>
      <c r="C193" s="1" t="n">
        <v>45190</v>
      </c>
      <c r="D193" t="inlineStr">
        <is>
          <t>DALARNAS LÄN</t>
        </is>
      </c>
      <c r="E193" t="inlineStr">
        <is>
          <t>ORSA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9561-2022</t>
        </is>
      </c>
      <c r="B194" s="1" t="n">
        <v>44617</v>
      </c>
      <c r="C194" s="1" t="n">
        <v>45190</v>
      </c>
      <c r="D194" t="inlineStr">
        <is>
          <t>DALARNAS LÄN</t>
        </is>
      </c>
      <c r="E194" t="inlineStr">
        <is>
          <t>ORSA</t>
        </is>
      </c>
      <c r="F194" t="inlineStr">
        <is>
          <t>Kyrkan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9836-2022</t>
        </is>
      </c>
      <c r="B195" s="1" t="n">
        <v>44620</v>
      </c>
      <c r="C195" s="1" t="n">
        <v>45190</v>
      </c>
      <c r="D195" t="inlineStr">
        <is>
          <t>DALARNAS LÄN</t>
        </is>
      </c>
      <c r="E195" t="inlineStr">
        <is>
          <t>ORSA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10375-2022</t>
        </is>
      </c>
      <c r="B196" s="1" t="n">
        <v>44623</v>
      </c>
      <c r="C196" s="1" t="n">
        <v>45190</v>
      </c>
      <c r="D196" t="inlineStr">
        <is>
          <t>DALARNAS LÄN</t>
        </is>
      </c>
      <c r="E196" t="inlineStr">
        <is>
          <t>ORSA</t>
        </is>
      </c>
      <c r="G196" t="n">
        <v>4.8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10398-2022</t>
        </is>
      </c>
      <c r="B197" s="1" t="n">
        <v>44623</v>
      </c>
      <c r="C197" s="1" t="n">
        <v>45190</v>
      </c>
      <c r="D197" t="inlineStr">
        <is>
          <t>DALARNAS LÄN</t>
        </is>
      </c>
      <c r="E197" t="inlineStr">
        <is>
          <t>ORSA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10405-2022</t>
        </is>
      </c>
      <c r="B198" s="1" t="n">
        <v>44623</v>
      </c>
      <c r="C198" s="1" t="n">
        <v>45190</v>
      </c>
      <c r="D198" t="inlineStr">
        <is>
          <t>DALARNAS LÄN</t>
        </is>
      </c>
      <c r="E198" t="inlineStr">
        <is>
          <t>ORSA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10832-2022</t>
        </is>
      </c>
      <c r="B199" s="1" t="n">
        <v>44627</v>
      </c>
      <c r="C199" s="1" t="n">
        <v>45190</v>
      </c>
      <c r="D199" t="inlineStr">
        <is>
          <t>DALARNAS LÄN</t>
        </is>
      </c>
      <c r="E199" t="inlineStr">
        <is>
          <t>ORSA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12704-2022</t>
        </is>
      </c>
      <c r="B200" s="1" t="n">
        <v>44641</v>
      </c>
      <c r="C200" s="1" t="n">
        <v>45190</v>
      </c>
      <c r="D200" t="inlineStr">
        <is>
          <t>DALARNAS LÄN</t>
        </is>
      </c>
      <c r="E200" t="inlineStr">
        <is>
          <t>ORSA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19067-2022</t>
        </is>
      </c>
      <c r="B201" s="1" t="n">
        <v>44691</v>
      </c>
      <c r="C201" s="1" t="n">
        <v>45190</v>
      </c>
      <c r="D201" t="inlineStr">
        <is>
          <t>DALARNAS LÄN</t>
        </is>
      </c>
      <c r="E201" t="inlineStr">
        <is>
          <t>ORSA</t>
        </is>
      </c>
      <c r="F201" t="inlineStr">
        <is>
          <t>Bergvik skog öst AB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19505-2022</t>
        </is>
      </c>
      <c r="B202" s="1" t="n">
        <v>44693</v>
      </c>
      <c r="C202" s="1" t="n">
        <v>45190</v>
      </c>
      <c r="D202" t="inlineStr">
        <is>
          <t>DALARNAS LÄN</t>
        </is>
      </c>
      <c r="E202" t="inlineStr">
        <is>
          <t>ORSA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20493-2022</t>
        </is>
      </c>
      <c r="B203" s="1" t="n">
        <v>44699</v>
      </c>
      <c r="C203" s="1" t="n">
        <v>45190</v>
      </c>
      <c r="D203" t="inlineStr">
        <is>
          <t>DALARNAS LÄN</t>
        </is>
      </c>
      <c r="E203" t="inlineStr">
        <is>
          <t>ORSA</t>
        </is>
      </c>
      <c r="F203" t="inlineStr">
        <is>
          <t>Bergvik skog väst AB</t>
        </is>
      </c>
      <c r="G203" t="n">
        <v>61.7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21905-2022</t>
        </is>
      </c>
      <c r="B204" s="1" t="n">
        <v>44711</v>
      </c>
      <c r="C204" s="1" t="n">
        <v>45190</v>
      </c>
      <c r="D204" t="inlineStr">
        <is>
          <t>DALARNAS LÄN</t>
        </is>
      </c>
      <c r="E204" t="inlineStr">
        <is>
          <t>ORSA</t>
        </is>
      </c>
      <c r="F204" t="inlineStr">
        <is>
          <t>Allmännings- och besparingsskogar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22813-2022</t>
        </is>
      </c>
      <c r="B205" s="1" t="n">
        <v>44715</v>
      </c>
      <c r="C205" s="1" t="n">
        <v>45190</v>
      </c>
      <c r="D205" t="inlineStr">
        <is>
          <t>DALARNAS LÄN</t>
        </is>
      </c>
      <c r="E205" t="inlineStr">
        <is>
          <t>ORSA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23348-2022</t>
        </is>
      </c>
      <c r="B206" s="1" t="n">
        <v>44720</v>
      </c>
      <c r="C206" s="1" t="n">
        <v>45190</v>
      </c>
      <c r="D206" t="inlineStr">
        <is>
          <t>DALARNAS LÄN</t>
        </is>
      </c>
      <c r="E206" t="inlineStr">
        <is>
          <t>ORSA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23821-2022</t>
        </is>
      </c>
      <c r="B207" s="1" t="n">
        <v>44722</v>
      </c>
      <c r="C207" s="1" t="n">
        <v>45190</v>
      </c>
      <c r="D207" t="inlineStr">
        <is>
          <t>DALARNAS LÄN</t>
        </is>
      </c>
      <c r="E207" t="inlineStr">
        <is>
          <t>ORSA</t>
        </is>
      </c>
      <c r="F207" t="inlineStr">
        <is>
          <t>Allmännings- och besparingsskogar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24651-2022</t>
        </is>
      </c>
      <c r="B208" s="1" t="n">
        <v>44727</v>
      </c>
      <c r="C208" s="1" t="n">
        <v>45190</v>
      </c>
      <c r="D208" t="inlineStr">
        <is>
          <t>DALARNAS LÄN</t>
        </is>
      </c>
      <c r="E208" t="inlineStr">
        <is>
          <t>ORSA</t>
        </is>
      </c>
      <c r="F208" t="inlineStr">
        <is>
          <t>Allmännings- och besparingsskogar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29485-2022</t>
        </is>
      </c>
      <c r="B209" s="1" t="n">
        <v>44753</v>
      </c>
      <c r="C209" s="1" t="n">
        <v>45190</v>
      </c>
      <c r="D209" t="inlineStr">
        <is>
          <t>DALARNAS LÄN</t>
        </is>
      </c>
      <c r="E209" t="inlineStr">
        <is>
          <t>ORSA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30690-2022</t>
        </is>
      </c>
      <c r="B210" s="1" t="n">
        <v>44763</v>
      </c>
      <c r="C210" s="1" t="n">
        <v>45190</v>
      </c>
      <c r="D210" t="inlineStr">
        <is>
          <t>DALARNAS LÄN</t>
        </is>
      </c>
      <c r="E210" t="inlineStr">
        <is>
          <t>ORSA</t>
        </is>
      </c>
      <c r="F210" t="inlineStr">
        <is>
          <t>Bergvik skog öst AB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31876-2022</t>
        </is>
      </c>
      <c r="B211" s="1" t="n">
        <v>44777</v>
      </c>
      <c r="C211" s="1" t="n">
        <v>45190</v>
      </c>
      <c r="D211" t="inlineStr">
        <is>
          <t>DALARNAS LÄN</t>
        </is>
      </c>
      <c r="E211" t="inlineStr">
        <is>
          <t>ORSA</t>
        </is>
      </c>
      <c r="F211" t="inlineStr">
        <is>
          <t>Bergvik skog öst AB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33384-2022</t>
        </is>
      </c>
      <c r="B212" s="1" t="n">
        <v>44788</v>
      </c>
      <c r="C212" s="1" t="n">
        <v>45190</v>
      </c>
      <c r="D212" t="inlineStr">
        <is>
          <t>DALARNAS LÄN</t>
        </is>
      </c>
      <c r="E212" t="inlineStr">
        <is>
          <t>ORSA</t>
        </is>
      </c>
      <c r="F212" t="inlineStr">
        <is>
          <t>Bergvik skog öst AB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44033-2022</t>
        </is>
      </c>
      <c r="B213" s="1" t="n">
        <v>44838</v>
      </c>
      <c r="C213" s="1" t="n">
        <v>45190</v>
      </c>
      <c r="D213" t="inlineStr">
        <is>
          <t>DALARNAS LÄN</t>
        </is>
      </c>
      <c r="E213" t="inlineStr">
        <is>
          <t>ORSA</t>
        </is>
      </c>
      <c r="G213" t="n">
        <v>5.3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45272-2022</t>
        </is>
      </c>
      <c r="B214" s="1" t="n">
        <v>44844</v>
      </c>
      <c r="C214" s="1" t="n">
        <v>45190</v>
      </c>
      <c r="D214" t="inlineStr">
        <is>
          <t>DALARNAS LÄN</t>
        </is>
      </c>
      <c r="E214" t="inlineStr">
        <is>
          <t>ORSA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47135-2022</t>
        </is>
      </c>
      <c r="B215" s="1" t="n">
        <v>44852</v>
      </c>
      <c r="C215" s="1" t="n">
        <v>45190</v>
      </c>
      <c r="D215" t="inlineStr">
        <is>
          <t>DALARNAS LÄN</t>
        </is>
      </c>
      <c r="E215" t="inlineStr">
        <is>
          <t>ORSA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47742-2022</t>
        </is>
      </c>
      <c r="B216" s="1" t="n">
        <v>44854</v>
      </c>
      <c r="C216" s="1" t="n">
        <v>45190</v>
      </c>
      <c r="D216" t="inlineStr">
        <is>
          <t>DALARNAS LÄN</t>
        </is>
      </c>
      <c r="E216" t="inlineStr">
        <is>
          <t>ORSA</t>
        </is>
      </c>
      <c r="F216" t="inlineStr">
        <is>
          <t>Bergvik skog öst AB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48131-2022</t>
        </is>
      </c>
      <c r="B217" s="1" t="n">
        <v>44857</v>
      </c>
      <c r="C217" s="1" t="n">
        <v>45190</v>
      </c>
      <c r="D217" t="inlineStr">
        <is>
          <t>DALARNAS LÄN</t>
        </is>
      </c>
      <c r="E217" t="inlineStr">
        <is>
          <t>ORSA</t>
        </is>
      </c>
      <c r="F217" t="inlineStr">
        <is>
          <t>Bergvik skog öst AB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50474-2022</t>
        </is>
      </c>
      <c r="B218" s="1" t="n">
        <v>44866</v>
      </c>
      <c r="C218" s="1" t="n">
        <v>45190</v>
      </c>
      <c r="D218" t="inlineStr">
        <is>
          <t>DALARNAS LÄN</t>
        </is>
      </c>
      <c r="E218" t="inlineStr">
        <is>
          <t>ORSA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50728-2022</t>
        </is>
      </c>
      <c r="B219" s="1" t="n">
        <v>44867</v>
      </c>
      <c r="C219" s="1" t="n">
        <v>45190</v>
      </c>
      <c r="D219" t="inlineStr">
        <is>
          <t>DALARNAS LÄN</t>
        </is>
      </c>
      <c r="E219" t="inlineStr">
        <is>
          <t>ORSA</t>
        </is>
      </c>
      <c r="F219" t="inlineStr">
        <is>
          <t>Allmännings- och besparingsskogar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51395-2022</t>
        </is>
      </c>
      <c r="B220" s="1" t="n">
        <v>44869</v>
      </c>
      <c r="C220" s="1" t="n">
        <v>45190</v>
      </c>
      <c r="D220" t="inlineStr">
        <is>
          <t>DALARNAS LÄN</t>
        </is>
      </c>
      <c r="E220" t="inlineStr">
        <is>
          <t>ORSA</t>
        </is>
      </c>
      <c r="F220" t="inlineStr">
        <is>
          <t>Kyrkan</t>
        </is>
      </c>
      <c r="G220" t="n">
        <v>11.8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51864-2022</t>
        </is>
      </c>
      <c r="B221" s="1" t="n">
        <v>44872</v>
      </c>
      <c r="C221" s="1" t="n">
        <v>45190</v>
      </c>
      <c r="D221" t="inlineStr">
        <is>
          <t>DALARNAS LÄN</t>
        </is>
      </c>
      <c r="E221" t="inlineStr">
        <is>
          <t>ORSA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53693-2022</t>
        </is>
      </c>
      <c r="B222" s="1" t="n">
        <v>44880</v>
      </c>
      <c r="C222" s="1" t="n">
        <v>45190</v>
      </c>
      <c r="D222" t="inlineStr">
        <is>
          <t>DALARNAS LÄN</t>
        </is>
      </c>
      <c r="E222" t="inlineStr">
        <is>
          <t>ORSA</t>
        </is>
      </c>
      <c r="F222" t="inlineStr">
        <is>
          <t>Allmännings- och besparingsskogar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53709-2022</t>
        </is>
      </c>
      <c r="B223" s="1" t="n">
        <v>44880</v>
      </c>
      <c r="C223" s="1" t="n">
        <v>45190</v>
      </c>
      <c r="D223" t="inlineStr">
        <is>
          <t>DALARNAS LÄN</t>
        </is>
      </c>
      <c r="E223" t="inlineStr">
        <is>
          <t>ORSA</t>
        </is>
      </c>
      <c r="F223" t="inlineStr">
        <is>
          <t>Allmännings- och besparingsskogar</t>
        </is>
      </c>
      <c r="G223" t="n">
        <v>3.3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53704-2022</t>
        </is>
      </c>
      <c r="B224" s="1" t="n">
        <v>44880</v>
      </c>
      <c r="C224" s="1" t="n">
        <v>45190</v>
      </c>
      <c r="D224" t="inlineStr">
        <is>
          <t>DALARNAS LÄN</t>
        </is>
      </c>
      <c r="E224" t="inlineStr">
        <is>
          <t>ORSA</t>
        </is>
      </c>
      <c r="G224" t="n">
        <v>9.699999999999999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55691-2022</t>
        </is>
      </c>
      <c r="B225" s="1" t="n">
        <v>44888</v>
      </c>
      <c r="C225" s="1" t="n">
        <v>45190</v>
      </c>
      <c r="D225" t="inlineStr">
        <is>
          <t>DALARNAS LÄN</t>
        </is>
      </c>
      <c r="E225" t="inlineStr">
        <is>
          <t>ORSA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56578-2022</t>
        </is>
      </c>
      <c r="B226" s="1" t="n">
        <v>44893</v>
      </c>
      <c r="C226" s="1" t="n">
        <v>45190</v>
      </c>
      <c r="D226" t="inlineStr">
        <is>
          <t>DALARNAS LÄN</t>
        </is>
      </c>
      <c r="E226" t="inlineStr">
        <is>
          <t>ORSA</t>
        </is>
      </c>
      <c r="F226" t="inlineStr">
        <is>
          <t>Allmännings- och besparingsskogar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58068-2022</t>
        </is>
      </c>
      <c r="B227" s="1" t="n">
        <v>44900</v>
      </c>
      <c r="C227" s="1" t="n">
        <v>45190</v>
      </c>
      <c r="D227" t="inlineStr">
        <is>
          <t>DALARNAS LÄN</t>
        </is>
      </c>
      <c r="E227" t="inlineStr">
        <is>
          <t>ORSA</t>
        </is>
      </c>
      <c r="F227" t="inlineStr">
        <is>
          <t>Bergvik skog öst AB</t>
        </is>
      </c>
      <c r="G227" t="n">
        <v>10.6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58846-2022</t>
        </is>
      </c>
      <c r="B228" s="1" t="n">
        <v>44903</v>
      </c>
      <c r="C228" s="1" t="n">
        <v>45190</v>
      </c>
      <c r="D228" t="inlineStr">
        <is>
          <t>DALARNAS LÄN</t>
        </is>
      </c>
      <c r="E228" t="inlineStr">
        <is>
          <t>ORSA</t>
        </is>
      </c>
      <c r="F228" t="inlineStr">
        <is>
          <t>Bergvik skog öst AB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58853-2022</t>
        </is>
      </c>
      <c r="B229" s="1" t="n">
        <v>44903</v>
      </c>
      <c r="C229" s="1" t="n">
        <v>45190</v>
      </c>
      <c r="D229" t="inlineStr">
        <is>
          <t>DALARNAS LÄN</t>
        </is>
      </c>
      <c r="E229" t="inlineStr">
        <is>
          <t>ORSA</t>
        </is>
      </c>
      <c r="F229" t="inlineStr">
        <is>
          <t>Bergvik skog öst AB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59737-2022</t>
        </is>
      </c>
      <c r="B230" s="1" t="n">
        <v>44908</v>
      </c>
      <c r="C230" s="1" t="n">
        <v>45190</v>
      </c>
      <c r="D230" t="inlineStr">
        <is>
          <t>DALARNAS LÄN</t>
        </is>
      </c>
      <c r="E230" t="inlineStr">
        <is>
          <t>ORSA</t>
        </is>
      </c>
      <c r="G230" t="n">
        <v>3.5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59944-2022</t>
        </is>
      </c>
      <c r="B231" s="1" t="n">
        <v>44909</v>
      </c>
      <c r="C231" s="1" t="n">
        <v>45190</v>
      </c>
      <c r="D231" t="inlineStr">
        <is>
          <t>DALARNAS LÄN</t>
        </is>
      </c>
      <c r="E231" t="inlineStr">
        <is>
          <t>ORSA</t>
        </is>
      </c>
      <c r="F231" t="inlineStr">
        <is>
          <t>Allmännings- och besparingsskogar</t>
        </is>
      </c>
      <c r="G231" t="n">
        <v>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60803-2022</t>
        </is>
      </c>
      <c r="B232" s="1" t="n">
        <v>44914</v>
      </c>
      <c r="C232" s="1" t="n">
        <v>45190</v>
      </c>
      <c r="D232" t="inlineStr">
        <is>
          <t>DALARNAS LÄN</t>
        </is>
      </c>
      <c r="E232" t="inlineStr">
        <is>
          <t>ORSA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159-2023</t>
        </is>
      </c>
      <c r="B233" s="1" t="n">
        <v>44928</v>
      </c>
      <c r="C233" s="1" t="n">
        <v>45190</v>
      </c>
      <c r="D233" t="inlineStr">
        <is>
          <t>DALARNAS LÄN</t>
        </is>
      </c>
      <c r="E233" t="inlineStr">
        <is>
          <t>ORSA</t>
        </is>
      </c>
      <c r="F233" t="inlineStr">
        <is>
          <t>Kyrkan</t>
        </is>
      </c>
      <c r="G233" t="n">
        <v>5.8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160-2023</t>
        </is>
      </c>
      <c r="B234" s="1" t="n">
        <v>44928</v>
      </c>
      <c r="C234" s="1" t="n">
        <v>45190</v>
      </c>
      <c r="D234" t="inlineStr">
        <is>
          <t>DALARNAS LÄN</t>
        </is>
      </c>
      <c r="E234" t="inlineStr">
        <is>
          <t>ORSA</t>
        </is>
      </c>
      <c r="F234" t="inlineStr">
        <is>
          <t>Kyrkan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2228-2023</t>
        </is>
      </c>
      <c r="B235" s="1" t="n">
        <v>44942</v>
      </c>
      <c r="C235" s="1" t="n">
        <v>45190</v>
      </c>
      <c r="D235" t="inlineStr">
        <is>
          <t>DALARNAS LÄN</t>
        </is>
      </c>
      <c r="E235" t="inlineStr">
        <is>
          <t>ORSA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6047-2023</t>
        </is>
      </c>
      <c r="B236" s="1" t="n">
        <v>44964</v>
      </c>
      <c r="C236" s="1" t="n">
        <v>45190</v>
      </c>
      <c r="D236" t="inlineStr">
        <is>
          <t>DALARNAS LÄN</t>
        </is>
      </c>
      <c r="E236" t="inlineStr">
        <is>
          <t>ORSA</t>
        </is>
      </c>
      <c r="F236" t="inlineStr">
        <is>
          <t>Bergvik skog öst AB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7814-2023</t>
        </is>
      </c>
      <c r="B237" s="1" t="n">
        <v>44973</v>
      </c>
      <c r="C237" s="1" t="n">
        <v>45190</v>
      </c>
      <c r="D237" t="inlineStr">
        <is>
          <t>DALARNAS LÄN</t>
        </is>
      </c>
      <c r="E237" t="inlineStr">
        <is>
          <t>ORSA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9466-2023</t>
        </is>
      </c>
      <c r="B238" s="1" t="n">
        <v>44981</v>
      </c>
      <c r="C238" s="1" t="n">
        <v>45190</v>
      </c>
      <c r="D238" t="inlineStr">
        <is>
          <t>DALARNAS LÄN</t>
        </is>
      </c>
      <c r="E238" t="inlineStr">
        <is>
          <t>ORSA</t>
        </is>
      </c>
      <c r="F238" t="inlineStr">
        <is>
          <t>Bergvik skog väst AB</t>
        </is>
      </c>
      <c r="G238" t="n">
        <v>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11595-2023</t>
        </is>
      </c>
      <c r="B239" s="1" t="n">
        <v>44994</v>
      </c>
      <c r="C239" s="1" t="n">
        <v>45190</v>
      </c>
      <c r="D239" t="inlineStr">
        <is>
          <t>DALARNAS LÄN</t>
        </is>
      </c>
      <c r="E239" t="inlineStr">
        <is>
          <t>ORSA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12065-2023</t>
        </is>
      </c>
      <c r="B240" s="1" t="n">
        <v>44997</v>
      </c>
      <c r="C240" s="1" t="n">
        <v>45190</v>
      </c>
      <c r="D240" t="inlineStr">
        <is>
          <t>DALARNAS LÄN</t>
        </is>
      </c>
      <c r="E240" t="inlineStr">
        <is>
          <t>ORSA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16585-2023</t>
        </is>
      </c>
      <c r="B241" s="1" t="n">
        <v>45030</v>
      </c>
      <c r="C241" s="1" t="n">
        <v>45190</v>
      </c>
      <c r="D241" t="inlineStr">
        <is>
          <t>DALARNAS LÄN</t>
        </is>
      </c>
      <c r="E241" t="inlineStr">
        <is>
          <t>ORSA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18037-2023</t>
        </is>
      </c>
      <c r="B242" s="1" t="n">
        <v>45040</v>
      </c>
      <c r="C242" s="1" t="n">
        <v>45190</v>
      </c>
      <c r="D242" t="inlineStr">
        <is>
          <t>DALARNAS LÄN</t>
        </is>
      </c>
      <c r="E242" t="inlineStr">
        <is>
          <t>ORSA</t>
        </is>
      </c>
      <c r="G242" t="n">
        <v>6.6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18069-2023</t>
        </is>
      </c>
      <c r="B243" s="1" t="n">
        <v>45040</v>
      </c>
      <c r="C243" s="1" t="n">
        <v>45190</v>
      </c>
      <c r="D243" t="inlineStr">
        <is>
          <t>DALARNAS LÄN</t>
        </is>
      </c>
      <c r="E243" t="inlineStr">
        <is>
          <t>ORSA</t>
        </is>
      </c>
      <c r="G243" t="n">
        <v>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18817-2023</t>
        </is>
      </c>
      <c r="B244" s="1" t="n">
        <v>45043</v>
      </c>
      <c r="C244" s="1" t="n">
        <v>45190</v>
      </c>
      <c r="D244" t="inlineStr">
        <is>
          <t>DALARNAS LÄN</t>
        </is>
      </c>
      <c r="E244" t="inlineStr">
        <is>
          <t>ORSA</t>
        </is>
      </c>
      <c r="G244" t="n">
        <v>4.4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19266-2023</t>
        </is>
      </c>
      <c r="B245" s="1" t="n">
        <v>45049</v>
      </c>
      <c r="C245" s="1" t="n">
        <v>45190</v>
      </c>
      <c r="D245" t="inlineStr">
        <is>
          <t>DALARNAS LÄN</t>
        </is>
      </c>
      <c r="E245" t="inlineStr">
        <is>
          <t>ORSA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20302-2023</t>
        </is>
      </c>
      <c r="B246" s="1" t="n">
        <v>45056</v>
      </c>
      <c r="C246" s="1" t="n">
        <v>45190</v>
      </c>
      <c r="D246" t="inlineStr">
        <is>
          <t>DALARNAS LÄN</t>
        </is>
      </c>
      <c r="E246" t="inlineStr">
        <is>
          <t>ORSA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20561-2023</t>
        </is>
      </c>
      <c r="B247" s="1" t="n">
        <v>45057</v>
      </c>
      <c r="C247" s="1" t="n">
        <v>45190</v>
      </c>
      <c r="D247" t="inlineStr">
        <is>
          <t>DALARNAS LÄN</t>
        </is>
      </c>
      <c r="E247" t="inlineStr">
        <is>
          <t>ORSA</t>
        </is>
      </c>
      <c r="F247" t="inlineStr">
        <is>
          <t>Allmännings- och besparingsskogar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20493-2023</t>
        </is>
      </c>
      <c r="B248" s="1" t="n">
        <v>45057</v>
      </c>
      <c r="C248" s="1" t="n">
        <v>45190</v>
      </c>
      <c r="D248" t="inlineStr">
        <is>
          <t>DALARNAS LÄN</t>
        </is>
      </c>
      <c r="E248" t="inlineStr">
        <is>
          <t>ORSA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20741-2023</t>
        </is>
      </c>
      <c r="B249" s="1" t="n">
        <v>45058</v>
      </c>
      <c r="C249" s="1" t="n">
        <v>45190</v>
      </c>
      <c r="D249" t="inlineStr">
        <is>
          <t>DALARNAS LÄN</t>
        </is>
      </c>
      <c r="E249" t="inlineStr">
        <is>
          <t>ORSA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20927-2023</t>
        </is>
      </c>
      <c r="B250" s="1" t="n">
        <v>45061</v>
      </c>
      <c r="C250" s="1" t="n">
        <v>45190</v>
      </c>
      <c r="D250" t="inlineStr">
        <is>
          <t>DALARNAS LÄN</t>
        </is>
      </c>
      <c r="E250" t="inlineStr">
        <is>
          <t>ORSA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21216-2023</t>
        </is>
      </c>
      <c r="B251" s="1" t="n">
        <v>45062</v>
      </c>
      <c r="C251" s="1" t="n">
        <v>45190</v>
      </c>
      <c r="D251" t="inlineStr">
        <is>
          <t>DALARNAS LÄN</t>
        </is>
      </c>
      <c r="E251" t="inlineStr">
        <is>
          <t>ORSA</t>
        </is>
      </c>
      <c r="F251" t="inlineStr">
        <is>
          <t>Bergvik skog öst AB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21218-2023</t>
        </is>
      </c>
      <c r="B252" s="1" t="n">
        <v>45062</v>
      </c>
      <c r="C252" s="1" t="n">
        <v>45190</v>
      </c>
      <c r="D252" t="inlineStr">
        <is>
          <t>DALARNAS LÄN</t>
        </is>
      </c>
      <c r="E252" t="inlineStr">
        <is>
          <t>ORSA</t>
        </is>
      </c>
      <c r="F252" t="inlineStr">
        <is>
          <t>Bergvik skog öst AB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21560-2023</t>
        </is>
      </c>
      <c r="B253" s="1" t="n">
        <v>45063</v>
      </c>
      <c r="C253" s="1" t="n">
        <v>45190</v>
      </c>
      <c r="D253" t="inlineStr">
        <is>
          <t>DALARNAS LÄN</t>
        </is>
      </c>
      <c r="E253" t="inlineStr">
        <is>
          <t>ORSA</t>
        </is>
      </c>
      <c r="F253" t="inlineStr">
        <is>
          <t>Bergvik skog öst AB</t>
        </is>
      </c>
      <c r="G253" t="n">
        <v>19.1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22911-2023</t>
        </is>
      </c>
      <c r="B254" s="1" t="n">
        <v>45072</v>
      </c>
      <c r="C254" s="1" t="n">
        <v>45190</v>
      </c>
      <c r="D254" t="inlineStr">
        <is>
          <t>DALARNAS LÄN</t>
        </is>
      </c>
      <c r="E254" t="inlineStr">
        <is>
          <t>ORSA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22902-2023</t>
        </is>
      </c>
      <c r="B255" s="1" t="n">
        <v>45072</v>
      </c>
      <c r="C255" s="1" t="n">
        <v>45190</v>
      </c>
      <c r="D255" t="inlineStr">
        <is>
          <t>DALARNAS LÄN</t>
        </is>
      </c>
      <c r="E255" t="inlineStr">
        <is>
          <t>ORSA</t>
        </is>
      </c>
      <c r="G255" t="n">
        <v>6.3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23461-2023</t>
        </is>
      </c>
      <c r="B256" s="1" t="n">
        <v>45076</v>
      </c>
      <c r="C256" s="1" t="n">
        <v>45190</v>
      </c>
      <c r="D256" t="inlineStr">
        <is>
          <t>DALARNAS LÄN</t>
        </is>
      </c>
      <c r="E256" t="inlineStr">
        <is>
          <t>ORSA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23457-2023</t>
        </is>
      </c>
      <c r="B257" s="1" t="n">
        <v>45076</v>
      </c>
      <c r="C257" s="1" t="n">
        <v>45190</v>
      </c>
      <c r="D257" t="inlineStr">
        <is>
          <t>DALARNAS LÄN</t>
        </is>
      </c>
      <c r="E257" t="inlineStr">
        <is>
          <t>ORSA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24126-2023</t>
        </is>
      </c>
      <c r="B258" s="1" t="n">
        <v>45079</v>
      </c>
      <c r="C258" s="1" t="n">
        <v>45190</v>
      </c>
      <c r="D258" t="inlineStr">
        <is>
          <t>DALARNAS LÄN</t>
        </is>
      </c>
      <c r="E258" t="inlineStr">
        <is>
          <t>ORSA</t>
        </is>
      </c>
      <c r="F258" t="inlineStr">
        <is>
          <t>Allmännings- och besparingsskogar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24282-2023</t>
        </is>
      </c>
      <c r="B259" s="1" t="n">
        <v>45079</v>
      </c>
      <c r="C259" s="1" t="n">
        <v>45190</v>
      </c>
      <c r="D259" t="inlineStr">
        <is>
          <t>DALARNAS LÄN</t>
        </is>
      </c>
      <c r="E259" t="inlineStr">
        <is>
          <t>ORSA</t>
        </is>
      </c>
      <c r="F259" t="inlineStr">
        <is>
          <t>Allmännings- och besparingsskogar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26285-2023</t>
        </is>
      </c>
      <c r="B260" s="1" t="n">
        <v>45091</v>
      </c>
      <c r="C260" s="1" t="n">
        <v>45190</v>
      </c>
      <c r="D260" t="inlineStr">
        <is>
          <t>DALARNAS LÄN</t>
        </is>
      </c>
      <c r="E260" t="inlineStr">
        <is>
          <t>ORSA</t>
        </is>
      </c>
      <c r="G260" t="n">
        <v>16.7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26294-2023</t>
        </is>
      </c>
      <c r="B261" s="1" t="n">
        <v>45091</v>
      </c>
      <c r="C261" s="1" t="n">
        <v>45190</v>
      </c>
      <c r="D261" t="inlineStr">
        <is>
          <t>DALARNAS LÄN</t>
        </is>
      </c>
      <c r="E261" t="inlineStr">
        <is>
          <t>ORSA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26301-2023</t>
        </is>
      </c>
      <c r="B262" s="1" t="n">
        <v>45091</v>
      </c>
      <c r="C262" s="1" t="n">
        <v>45190</v>
      </c>
      <c r="D262" t="inlineStr">
        <is>
          <t>DALARNAS LÄN</t>
        </is>
      </c>
      <c r="E262" t="inlineStr">
        <is>
          <t>ORSA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27531-2023</t>
        </is>
      </c>
      <c r="B263" s="1" t="n">
        <v>45097</v>
      </c>
      <c r="C263" s="1" t="n">
        <v>45190</v>
      </c>
      <c r="D263" t="inlineStr">
        <is>
          <t>DALARNAS LÄN</t>
        </is>
      </c>
      <c r="E263" t="inlineStr">
        <is>
          <t>ORSA</t>
        </is>
      </c>
      <c r="F263" t="inlineStr">
        <is>
          <t>Allmännings- och besparingsskogar</t>
        </is>
      </c>
      <c r="G263" t="n">
        <v>13.4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28196-2023</t>
        </is>
      </c>
      <c r="B264" s="1" t="n">
        <v>45099</v>
      </c>
      <c r="C264" s="1" t="n">
        <v>45190</v>
      </c>
      <c r="D264" t="inlineStr">
        <is>
          <t>DALARNAS LÄN</t>
        </is>
      </c>
      <c r="E264" t="inlineStr">
        <is>
          <t>ORSA</t>
        </is>
      </c>
      <c r="F264" t="inlineStr">
        <is>
          <t>Bergvik skog öst AB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28082-2023</t>
        </is>
      </c>
      <c r="B265" s="1" t="n">
        <v>45099</v>
      </c>
      <c r="C265" s="1" t="n">
        <v>45190</v>
      </c>
      <c r="D265" t="inlineStr">
        <is>
          <t>DALARNAS LÄN</t>
        </is>
      </c>
      <c r="E265" t="inlineStr">
        <is>
          <t>ORSA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30474-2023</t>
        </is>
      </c>
      <c r="B266" s="1" t="n">
        <v>45099</v>
      </c>
      <c r="C266" s="1" t="n">
        <v>45190</v>
      </c>
      <c r="D266" t="inlineStr">
        <is>
          <t>DALARNAS LÄN</t>
        </is>
      </c>
      <c r="E266" t="inlineStr">
        <is>
          <t>ORSA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28155-2023</t>
        </is>
      </c>
      <c r="B267" s="1" t="n">
        <v>45099</v>
      </c>
      <c r="C267" s="1" t="n">
        <v>45190</v>
      </c>
      <c r="D267" t="inlineStr">
        <is>
          <t>DALARNAS LÄN</t>
        </is>
      </c>
      <c r="E267" t="inlineStr">
        <is>
          <t>ORSA</t>
        </is>
      </c>
      <c r="F267" t="inlineStr">
        <is>
          <t>Bergvik skog öst AB</t>
        </is>
      </c>
      <c r="G267" t="n">
        <v>7.8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28195-2023</t>
        </is>
      </c>
      <c r="B268" s="1" t="n">
        <v>45099</v>
      </c>
      <c r="C268" s="1" t="n">
        <v>45190</v>
      </c>
      <c r="D268" t="inlineStr">
        <is>
          <t>DALARNAS LÄN</t>
        </is>
      </c>
      <c r="E268" t="inlineStr">
        <is>
          <t>ORSA</t>
        </is>
      </c>
      <c r="F268" t="inlineStr">
        <is>
          <t>Bergvik skog öst AB</t>
        </is>
      </c>
      <c r="G268" t="n">
        <v>10.3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30464-2023</t>
        </is>
      </c>
      <c r="B269" s="1" t="n">
        <v>45099</v>
      </c>
      <c r="C269" s="1" t="n">
        <v>45190</v>
      </c>
      <c r="D269" t="inlineStr">
        <is>
          <t>DALARNAS LÄN</t>
        </is>
      </c>
      <c r="E269" t="inlineStr">
        <is>
          <t>ORSA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29041-2023</t>
        </is>
      </c>
      <c r="B270" s="1" t="n">
        <v>45104</v>
      </c>
      <c r="C270" s="1" t="n">
        <v>45190</v>
      </c>
      <c r="D270" t="inlineStr">
        <is>
          <t>DALARNAS LÄN</t>
        </is>
      </c>
      <c r="E270" t="inlineStr">
        <is>
          <t>ORSA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30458-2023</t>
        </is>
      </c>
      <c r="B271" s="1" t="n">
        <v>45111</v>
      </c>
      <c r="C271" s="1" t="n">
        <v>45190</v>
      </c>
      <c r="D271" t="inlineStr">
        <is>
          <t>DALARNAS LÄN</t>
        </is>
      </c>
      <c r="E271" t="inlineStr">
        <is>
          <t>ORSA</t>
        </is>
      </c>
      <c r="F271" t="inlineStr">
        <is>
          <t>Bergvik skog öst AB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45190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30389-2023</t>
        </is>
      </c>
      <c r="B273" s="1" t="n">
        <v>45111</v>
      </c>
      <c r="C273" s="1" t="n">
        <v>45190</v>
      </c>
      <c r="D273" t="inlineStr">
        <is>
          <t>DALARNAS LÄN</t>
        </is>
      </c>
      <c r="E273" t="inlineStr">
        <is>
          <t>ORSA</t>
        </is>
      </c>
      <c r="F273" t="inlineStr">
        <is>
          <t>Bergvik skog öst AB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30392-2023</t>
        </is>
      </c>
      <c r="B274" s="1" t="n">
        <v>45111</v>
      </c>
      <c r="C274" s="1" t="n">
        <v>45190</v>
      </c>
      <c r="D274" t="inlineStr">
        <is>
          <t>DALARNAS LÄN</t>
        </is>
      </c>
      <c r="E274" t="inlineStr">
        <is>
          <t>ORSA</t>
        </is>
      </c>
      <c r="F274" t="inlineStr">
        <is>
          <t>Bergvik skog öst AB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31044-2023</t>
        </is>
      </c>
      <c r="B275" s="1" t="n">
        <v>45113</v>
      </c>
      <c r="C275" s="1" t="n">
        <v>45190</v>
      </c>
      <c r="D275" t="inlineStr">
        <is>
          <t>DALARNAS LÄN</t>
        </is>
      </c>
      <c r="E275" t="inlineStr">
        <is>
          <t>ORSA</t>
        </is>
      </c>
      <c r="G275" t="n">
        <v>4.6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31031-2023</t>
        </is>
      </c>
      <c r="B276" s="1" t="n">
        <v>45113</v>
      </c>
      <c r="C276" s="1" t="n">
        <v>45190</v>
      </c>
      <c r="D276" t="inlineStr">
        <is>
          <t>DALARNAS LÄN</t>
        </is>
      </c>
      <c r="E276" t="inlineStr">
        <is>
          <t>ORSA</t>
        </is>
      </c>
      <c r="F276" t="inlineStr">
        <is>
          <t>Bergvik skog öst AB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31409-2023</t>
        </is>
      </c>
      <c r="B277" s="1" t="n">
        <v>45114</v>
      </c>
      <c r="C277" s="1" t="n">
        <v>45190</v>
      </c>
      <c r="D277" t="inlineStr">
        <is>
          <t>DALARNAS LÄN</t>
        </is>
      </c>
      <c r="E277" t="inlineStr">
        <is>
          <t>ORSA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33753-2023</t>
        </is>
      </c>
      <c r="B278" s="1" t="n">
        <v>45120</v>
      </c>
      <c r="C278" s="1" t="n">
        <v>45190</v>
      </c>
      <c r="D278" t="inlineStr">
        <is>
          <t>DALARNAS LÄN</t>
        </is>
      </c>
      <c r="E278" t="inlineStr">
        <is>
          <t>ORSA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32983-2023</t>
        </is>
      </c>
      <c r="B279" s="1" t="n">
        <v>45125</v>
      </c>
      <c r="C279" s="1" t="n">
        <v>45190</v>
      </c>
      <c r="D279" t="inlineStr">
        <is>
          <t>DALARNAS LÄN</t>
        </is>
      </c>
      <c r="E279" t="inlineStr">
        <is>
          <t>ORSA</t>
        </is>
      </c>
      <c r="F279" t="inlineStr">
        <is>
          <t>Allmännings- och besparingsskogar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32988-2023</t>
        </is>
      </c>
      <c r="B280" s="1" t="n">
        <v>45125</v>
      </c>
      <c r="C280" s="1" t="n">
        <v>45190</v>
      </c>
      <c r="D280" t="inlineStr">
        <is>
          <t>DALARNAS LÄN</t>
        </is>
      </c>
      <c r="E280" t="inlineStr">
        <is>
          <t>ORSA</t>
        </is>
      </c>
      <c r="F280" t="inlineStr">
        <is>
          <t>Allmännings- och besparingsskogar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33673-2023</t>
        </is>
      </c>
      <c r="B281" s="1" t="n">
        <v>45132</v>
      </c>
      <c r="C281" s="1" t="n">
        <v>45190</v>
      </c>
      <c r="D281" t="inlineStr">
        <is>
          <t>DALARNAS LÄN</t>
        </is>
      </c>
      <c r="E281" t="inlineStr">
        <is>
          <t>ORSA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33977-2023</t>
        </is>
      </c>
      <c r="B282" s="1" t="n">
        <v>45134</v>
      </c>
      <c r="C282" s="1" t="n">
        <v>45190</v>
      </c>
      <c r="D282" t="inlineStr">
        <is>
          <t>DALARNAS LÄN</t>
        </is>
      </c>
      <c r="E282" t="inlineStr">
        <is>
          <t>ORSA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34125-2023</t>
        </is>
      </c>
      <c r="B283" s="1" t="n">
        <v>45135</v>
      </c>
      <c r="C283" s="1" t="n">
        <v>45190</v>
      </c>
      <c r="D283" t="inlineStr">
        <is>
          <t>DALARNAS LÄN</t>
        </is>
      </c>
      <c r="E283" t="inlineStr">
        <is>
          <t>ORSA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35235-2023</t>
        </is>
      </c>
      <c r="B284" s="1" t="n">
        <v>45145</v>
      </c>
      <c r="C284" s="1" t="n">
        <v>45190</v>
      </c>
      <c r="D284" t="inlineStr">
        <is>
          <t>DALARNAS LÄN</t>
        </is>
      </c>
      <c r="E284" t="inlineStr">
        <is>
          <t>ORSA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35477-2023</t>
        </is>
      </c>
      <c r="B285" s="1" t="n">
        <v>45146</v>
      </c>
      <c r="C285" s="1" t="n">
        <v>45190</v>
      </c>
      <c r="D285" t="inlineStr">
        <is>
          <t>DALARNAS LÄN</t>
        </is>
      </c>
      <c r="E285" t="inlineStr">
        <is>
          <t>ORSA</t>
        </is>
      </c>
      <c r="G285" t="n">
        <v>7.7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36093-2023</t>
        </is>
      </c>
      <c r="B286" s="1" t="n">
        <v>45149</v>
      </c>
      <c r="C286" s="1" t="n">
        <v>45190</v>
      </c>
      <c r="D286" t="inlineStr">
        <is>
          <t>DALARNAS LÄN</t>
        </is>
      </c>
      <c r="E286" t="inlineStr">
        <is>
          <t>ORSA</t>
        </is>
      </c>
      <c r="F286" t="inlineStr">
        <is>
          <t>Allmännings- och besparingsskogar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37606-2023</t>
        </is>
      </c>
      <c r="B287" s="1" t="n">
        <v>45159</v>
      </c>
      <c r="C287" s="1" t="n">
        <v>45190</v>
      </c>
      <c r="D287" t="inlineStr">
        <is>
          <t>DALARNAS LÄN</t>
        </is>
      </c>
      <c r="E287" t="inlineStr">
        <is>
          <t>ORSA</t>
        </is>
      </c>
      <c r="F287" t="inlineStr">
        <is>
          <t>Allmännings- och besparingsskogar</t>
        </is>
      </c>
      <c r="G287" t="n">
        <v>6.1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>
      <c r="A288" t="inlineStr">
        <is>
          <t>A 37770-2023</t>
        </is>
      </c>
      <c r="B288" s="1" t="n">
        <v>45159</v>
      </c>
      <c r="C288" s="1" t="n">
        <v>45190</v>
      </c>
      <c r="D288" t="inlineStr">
        <is>
          <t>DALARNAS LÄN</t>
        </is>
      </c>
      <c r="E288" t="inlineStr">
        <is>
          <t>ORSA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2023-09-21T06:49:04Z</dcterms:created>
  <dcterms:modified xmlns:dcterms="http://purl.org/dc/terms/" xmlns:xsi="http://www.w3.org/2001/XMLSchema-instance" xsi:type="dcterms:W3CDTF">2023-09-21T06:49:04Z</dcterms:modified>
</cp:coreProperties>
</file>