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45188</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45188</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45188</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45188</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45188</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45188</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45188</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30683-2023</t>
        </is>
      </c>
      <c r="B9" s="1" t="n">
        <v>45112</v>
      </c>
      <c r="C9" s="1" t="n">
        <v>45188</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 "A 30683-2023")</f>
        <v/>
      </c>
      <c r="T9">
        <f>HYPERLINK("https://klasma.github.io/Logging_OSTERSUND/kartor/A 30683-2023.png", "A 30683-2023")</f>
        <v/>
      </c>
      <c r="V9">
        <f>HYPERLINK("https://klasma.github.io/Logging_OSTERSUND/klagomål/A 30683-2023.docx", "A 30683-2023")</f>
        <v/>
      </c>
      <c r="W9">
        <f>HYPERLINK("https://klasma.github.io/Logging_OSTERSUND/klagomålsmail/A 30683-2023.docx", "A 30683-2023")</f>
        <v/>
      </c>
      <c r="X9">
        <f>HYPERLINK("https://klasma.github.io/Logging_OSTERSUND/tillsyn/A 30683-2023.docx", "A 30683-2023")</f>
        <v/>
      </c>
      <c r="Y9">
        <f>HYPERLINK("https://klasma.github.io/Logging_OSTERSUND/tillsynsmail/A 30683-2023.docx", "A 30683-2023")</f>
        <v/>
      </c>
    </row>
    <row r="10" ht="15" customHeight="1">
      <c r="A10" t="inlineStr">
        <is>
          <t>A 39568-2022</t>
        </is>
      </c>
      <c r="B10" s="1" t="n">
        <v>44817</v>
      </c>
      <c r="C10" s="1" t="n">
        <v>45188</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 "A 39568-2022")</f>
        <v/>
      </c>
      <c r="T10">
        <f>HYPERLINK("https://klasma.github.io/Logging_OSTERSUND/kartor/A 39568-2022.png", "A 39568-2022")</f>
        <v/>
      </c>
      <c r="U10">
        <f>HYPERLINK("https://klasma.github.io/Logging_OSTERSUND/knärot/A 39568-2022.png", "A 39568-2022")</f>
        <v/>
      </c>
      <c r="V10">
        <f>HYPERLINK("https://klasma.github.io/Logging_OSTERSUND/klagomål/A 39568-2022.docx", "A 39568-2022")</f>
        <v/>
      </c>
      <c r="W10">
        <f>HYPERLINK("https://klasma.github.io/Logging_OSTERSUND/klagomålsmail/A 39568-2022.docx", "A 39568-2022")</f>
        <v/>
      </c>
      <c r="X10">
        <f>HYPERLINK("https://klasma.github.io/Logging_OSTERSUND/tillsyn/A 39568-2022.docx", "A 39568-2022")</f>
        <v/>
      </c>
      <c r="Y10">
        <f>HYPERLINK("https://klasma.github.io/Logging_OSTERSUND/tillsynsmail/A 39568-2022.docx", "A 39568-2022")</f>
        <v/>
      </c>
    </row>
    <row r="11" ht="15" customHeight="1">
      <c r="A11" t="inlineStr">
        <is>
          <t>A 55075-2022</t>
        </is>
      </c>
      <c r="B11" s="1" t="n">
        <v>44886</v>
      </c>
      <c r="C11" s="1" t="n">
        <v>45188</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45188</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45188</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45188</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45188</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45188</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45188</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45188</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45188</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45188</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45188</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45188</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45188</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45188</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45188</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45188</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45188</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45188</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45188</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45188</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45188</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45188</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45188</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45188</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45188</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45188</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45188</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45188</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45188</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45188</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45188</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45188</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45188</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45188</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45188</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45188</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45188</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45188</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45188</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45188</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50332-2018</t>
        </is>
      </c>
      <c r="B51" s="1" t="n">
        <v>43378</v>
      </c>
      <c r="C51" s="1" t="n">
        <v>45188</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 "A 50332-2018")</f>
        <v/>
      </c>
      <c r="T51">
        <f>HYPERLINK("https://klasma.github.io/Logging_OSTERSUND/kartor/A 50332-2018.png", "A 50332-2018")</f>
        <v/>
      </c>
      <c r="V51">
        <f>HYPERLINK("https://klasma.github.io/Logging_OSTERSUND/klagomål/A 50332-2018.docx", "A 50332-2018")</f>
        <v/>
      </c>
      <c r="W51">
        <f>HYPERLINK("https://klasma.github.io/Logging_OSTERSUND/klagomålsmail/A 50332-2018.docx", "A 50332-2018")</f>
        <v/>
      </c>
      <c r="X51">
        <f>HYPERLINK("https://klasma.github.io/Logging_OSTERSUND/tillsyn/A 50332-2018.docx", "A 50332-2018")</f>
        <v/>
      </c>
      <c r="Y51">
        <f>HYPERLINK("https://klasma.github.io/Logging_OSTERSUND/tillsynsmail/A 50332-2018.docx", "A 50332-2018")</f>
        <v/>
      </c>
    </row>
    <row r="52" ht="15" customHeight="1">
      <c r="A52" t="inlineStr">
        <is>
          <t>A 70401-2018</t>
        </is>
      </c>
      <c r="B52" s="1" t="n">
        <v>43446</v>
      </c>
      <c r="C52" s="1" t="n">
        <v>45188</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 "A 70401-2018")</f>
        <v/>
      </c>
      <c r="T52">
        <f>HYPERLINK("https://klasma.github.io/Logging_OSTERSUND/kartor/A 70401-2018.png", "A 70401-2018")</f>
        <v/>
      </c>
      <c r="V52">
        <f>HYPERLINK("https://klasma.github.io/Logging_OSTERSUND/klagomål/A 70401-2018.docx", "A 70401-2018")</f>
        <v/>
      </c>
      <c r="W52">
        <f>HYPERLINK("https://klasma.github.io/Logging_OSTERSUND/klagomålsmail/A 70401-2018.docx", "A 70401-2018")</f>
        <v/>
      </c>
      <c r="X52">
        <f>HYPERLINK("https://klasma.github.io/Logging_OSTERSUND/tillsyn/A 70401-2018.docx", "A 70401-2018")</f>
        <v/>
      </c>
      <c r="Y52">
        <f>HYPERLINK("https://klasma.github.io/Logging_OSTERSUND/tillsynsmail/A 70401-2018.docx", "A 70401-2018")</f>
        <v/>
      </c>
    </row>
    <row r="53" ht="15" customHeight="1">
      <c r="A53" t="inlineStr">
        <is>
          <t>A 35996-2019</t>
        </is>
      </c>
      <c r="B53" s="1" t="n">
        <v>43656</v>
      </c>
      <c r="C53" s="1" t="n">
        <v>45188</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 "A 35996-2019")</f>
        <v/>
      </c>
      <c r="T53">
        <f>HYPERLINK("https://klasma.github.io/Logging_OSTERSUND/kartor/A 35996-2019.png", "A 35996-2019")</f>
        <v/>
      </c>
      <c r="V53">
        <f>HYPERLINK("https://klasma.github.io/Logging_OSTERSUND/klagomål/A 35996-2019.docx", "A 35996-2019")</f>
        <v/>
      </c>
      <c r="W53">
        <f>HYPERLINK("https://klasma.github.io/Logging_OSTERSUND/klagomålsmail/A 35996-2019.docx", "A 35996-2019")</f>
        <v/>
      </c>
      <c r="X53">
        <f>HYPERLINK("https://klasma.github.io/Logging_OSTERSUND/tillsyn/A 35996-2019.docx", "A 35996-2019")</f>
        <v/>
      </c>
      <c r="Y53">
        <f>HYPERLINK("https://klasma.github.io/Logging_OSTERSUND/tillsynsmail/A 35996-2019.docx", "A 35996-2019")</f>
        <v/>
      </c>
    </row>
    <row r="54" ht="15" customHeight="1">
      <c r="A54" t="inlineStr">
        <is>
          <t>A 29583-2021</t>
        </is>
      </c>
      <c r="B54" s="1" t="n">
        <v>44361</v>
      </c>
      <c r="C54" s="1" t="n">
        <v>45188</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 "A 29583-2021")</f>
        <v/>
      </c>
      <c r="T54">
        <f>HYPERLINK("https://klasma.github.io/Logging_OSTERSUND/kartor/A 29583-2021.png", "A 29583-2021")</f>
        <v/>
      </c>
      <c r="V54">
        <f>HYPERLINK("https://klasma.github.io/Logging_OSTERSUND/klagomål/A 29583-2021.docx", "A 29583-2021")</f>
        <v/>
      </c>
      <c r="W54">
        <f>HYPERLINK("https://klasma.github.io/Logging_OSTERSUND/klagomålsmail/A 29583-2021.docx", "A 29583-2021")</f>
        <v/>
      </c>
      <c r="X54">
        <f>HYPERLINK("https://klasma.github.io/Logging_OSTERSUND/tillsyn/A 29583-2021.docx", "A 29583-2021")</f>
        <v/>
      </c>
      <c r="Y54">
        <f>HYPERLINK("https://klasma.github.io/Logging_OSTERSUND/tillsynsmail/A 29583-2021.docx", "A 29583-2021")</f>
        <v/>
      </c>
    </row>
    <row r="55" ht="15" customHeight="1">
      <c r="A55" t="inlineStr">
        <is>
          <t>A 30105-2021</t>
        </is>
      </c>
      <c r="B55" s="1" t="n">
        <v>44363</v>
      </c>
      <c r="C55" s="1" t="n">
        <v>45188</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 "A 30105-2021")</f>
        <v/>
      </c>
      <c r="T55">
        <f>HYPERLINK("https://klasma.github.io/Logging_OSTERSUND/kartor/A 30105-2021.png", "A 30105-2021")</f>
        <v/>
      </c>
      <c r="V55">
        <f>HYPERLINK("https://klasma.github.io/Logging_OSTERSUND/klagomål/A 30105-2021.docx", "A 30105-2021")</f>
        <v/>
      </c>
      <c r="W55">
        <f>HYPERLINK("https://klasma.github.io/Logging_OSTERSUND/klagomålsmail/A 30105-2021.docx", "A 30105-2021")</f>
        <v/>
      </c>
      <c r="X55">
        <f>HYPERLINK("https://klasma.github.io/Logging_OSTERSUND/tillsyn/A 30105-2021.docx", "A 30105-2021")</f>
        <v/>
      </c>
      <c r="Y55">
        <f>HYPERLINK("https://klasma.github.io/Logging_OSTERSUND/tillsynsmail/A 30105-2021.docx", "A 30105-2021")</f>
        <v/>
      </c>
    </row>
    <row r="56" ht="15" customHeight="1">
      <c r="A56" t="inlineStr">
        <is>
          <t>A 46105-2021</t>
        </is>
      </c>
      <c r="B56" s="1" t="n">
        <v>44441</v>
      </c>
      <c r="C56" s="1" t="n">
        <v>45188</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 "A 46105-2021")</f>
        <v/>
      </c>
      <c r="T56">
        <f>HYPERLINK("https://klasma.github.io/Logging_OSTERSUND/kartor/A 46105-2021.png", "A 46105-2021")</f>
        <v/>
      </c>
      <c r="V56">
        <f>HYPERLINK("https://klasma.github.io/Logging_OSTERSUND/klagomål/A 46105-2021.docx", "A 46105-2021")</f>
        <v/>
      </c>
      <c r="W56">
        <f>HYPERLINK("https://klasma.github.io/Logging_OSTERSUND/klagomålsmail/A 46105-2021.docx", "A 46105-2021")</f>
        <v/>
      </c>
      <c r="X56">
        <f>HYPERLINK("https://klasma.github.io/Logging_OSTERSUND/tillsyn/A 46105-2021.docx", "A 46105-2021")</f>
        <v/>
      </c>
      <c r="Y56">
        <f>HYPERLINK("https://klasma.github.io/Logging_OSTERSUND/tillsynsmail/A 46105-2021.docx", "A 46105-2021")</f>
        <v/>
      </c>
    </row>
    <row r="57" ht="15" customHeight="1">
      <c r="A57" t="inlineStr">
        <is>
          <t>A 63601-2021</t>
        </is>
      </c>
      <c r="B57" s="1" t="n">
        <v>44508</v>
      </c>
      <c r="C57" s="1" t="n">
        <v>45188</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 "A 63601-2021")</f>
        <v/>
      </c>
      <c r="T57">
        <f>HYPERLINK("https://klasma.github.io/Logging_OSTERSUND/kartor/A 63601-2021.png", "A 63601-2021")</f>
        <v/>
      </c>
      <c r="V57">
        <f>HYPERLINK("https://klasma.github.io/Logging_OSTERSUND/klagomål/A 63601-2021.docx", "A 63601-2021")</f>
        <v/>
      </c>
      <c r="W57">
        <f>HYPERLINK("https://klasma.github.io/Logging_OSTERSUND/klagomålsmail/A 63601-2021.docx", "A 63601-2021")</f>
        <v/>
      </c>
      <c r="X57">
        <f>HYPERLINK("https://klasma.github.io/Logging_OSTERSUND/tillsyn/A 63601-2021.docx", "A 63601-2021")</f>
        <v/>
      </c>
      <c r="Y57">
        <f>HYPERLINK("https://klasma.github.io/Logging_OSTERSUND/tillsynsmail/A 63601-2021.docx", "A 63601-2021")</f>
        <v/>
      </c>
    </row>
    <row r="58" ht="15" customHeight="1">
      <c r="A58" t="inlineStr">
        <is>
          <t>A 19511-2022</t>
        </is>
      </c>
      <c r="B58" s="1" t="n">
        <v>44693</v>
      </c>
      <c r="C58" s="1" t="n">
        <v>45188</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 "A 19511-2022")</f>
        <v/>
      </c>
      <c r="T58">
        <f>HYPERLINK("https://klasma.github.io/Logging_OSTERSUND/kartor/A 19511-2022.png", "A 19511-2022")</f>
        <v/>
      </c>
      <c r="U58">
        <f>HYPERLINK("https://klasma.github.io/Logging_OSTERSUND/knärot/A 19511-2022.png", "A 19511-2022")</f>
        <v/>
      </c>
      <c r="V58">
        <f>HYPERLINK("https://klasma.github.io/Logging_OSTERSUND/klagomål/A 19511-2022.docx", "A 19511-2022")</f>
        <v/>
      </c>
      <c r="W58">
        <f>HYPERLINK("https://klasma.github.io/Logging_OSTERSUND/klagomålsmail/A 19511-2022.docx", "A 19511-2022")</f>
        <v/>
      </c>
      <c r="X58">
        <f>HYPERLINK("https://klasma.github.io/Logging_OSTERSUND/tillsyn/A 19511-2022.docx", "A 19511-2022")</f>
        <v/>
      </c>
      <c r="Y58">
        <f>HYPERLINK("https://klasma.github.io/Logging_OSTERSUND/tillsynsmail/A 19511-2022.docx", "A 19511-2022")</f>
        <v/>
      </c>
    </row>
    <row r="59" ht="15" customHeight="1">
      <c r="A59" t="inlineStr">
        <is>
          <t>A 47385-2022</t>
        </is>
      </c>
      <c r="B59" s="1" t="n">
        <v>44853</v>
      </c>
      <c r="C59" s="1" t="n">
        <v>45188</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 "A 47385-2022")</f>
        <v/>
      </c>
      <c r="T59">
        <f>HYPERLINK("https://klasma.github.io/Logging_OSTERSUND/kartor/A 47385-2022.png", "A 47385-2022")</f>
        <v/>
      </c>
      <c r="U59">
        <f>HYPERLINK("https://klasma.github.io/Logging_OSTERSUND/knärot/A 47385-2022.png", "A 47385-2022")</f>
        <v/>
      </c>
      <c r="V59">
        <f>HYPERLINK("https://klasma.github.io/Logging_OSTERSUND/klagomål/A 47385-2022.docx", "A 47385-2022")</f>
        <v/>
      </c>
      <c r="W59">
        <f>HYPERLINK("https://klasma.github.io/Logging_OSTERSUND/klagomålsmail/A 47385-2022.docx", "A 47385-2022")</f>
        <v/>
      </c>
      <c r="X59">
        <f>HYPERLINK("https://klasma.github.io/Logging_OSTERSUND/tillsyn/A 47385-2022.docx", "A 47385-2022")</f>
        <v/>
      </c>
      <c r="Y59">
        <f>HYPERLINK("https://klasma.github.io/Logging_OSTERSUND/tillsynsmail/A 47385-2022.docx", "A 47385-2022")</f>
        <v/>
      </c>
    </row>
    <row r="60" ht="15" customHeight="1">
      <c r="A60" t="inlineStr">
        <is>
          <t>A 60534-2022</t>
        </is>
      </c>
      <c r="B60" s="1" t="n">
        <v>44904</v>
      </c>
      <c r="C60" s="1" t="n">
        <v>45188</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 "A 60534-2022")</f>
        <v/>
      </c>
      <c r="T60">
        <f>HYPERLINK("https://klasma.github.io/Logging_OSTERSUND/kartor/A 60534-2022.png", "A 60534-2022")</f>
        <v/>
      </c>
      <c r="V60">
        <f>HYPERLINK("https://klasma.github.io/Logging_OSTERSUND/klagomål/A 60534-2022.docx", "A 60534-2022")</f>
        <v/>
      </c>
      <c r="W60">
        <f>HYPERLINK("https://klasma.github.io/Logging_OSTERSUND/klagomålsmail/A 60534-2022.docx", "A 60534-2022")</f>
        <v/>
      </c>
      <c r="X60">
        <f>HYPERLINK("https://klasma.github.io/Logging_OSTERSUND/tillsyn/A 60534-2022.docx", "A 60534-2022")</f>
        <v/>
      </c>
      <c r="Y60">
        <f>HYPERLINK("https://klasma.github.io/Logging_OSTERSUND/tillsynsmail/A 60534-2022.docx", "A 60534-2022")</f>
        <v/>
      </c>
    </row>
    <row r="61" ht="15" customHeight="1">
      <c r="A61" t="inlineStr">
        <is>
          <t>A 59793-2022</t>
        </is>
      </c>
      <c r="B61" s="1" t="n">
        <v>44908</v>
      </c>
      <c r="C61" s="1" t="n">
        <v>45188</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 "A 59793-2022")</f>
        <v/>
      </c>
      <c r="T61">
        <f>HYPERLINK("https://klasma.github.io/Logging_OSTERSUND/kartor/A 59793-2022.png", "A 59793-2022")</f>
        <v/>
      </c>
      <c r="V61">
        <f>HYPERLINK("https://klasma.github.io/Logging_OSTERSUND/klagomål/A 59793-2022.docx", "A 59793-2022")</f>
        <v/>
      </c>
      <c r="W61">
        <f>HYPERLINK("https://klasma.github.io/Logging_OSTERSUND/klagomålsmail/A 59793-2022.docx", "A 59793-2022")</f>
        <v/>
      </c>
      <c r="X61">
        <f>HYPERLINK("https://klasma.github.io/Logging_OSTERSUND/tillsyn/A 59793-2022.docx", "A 59793-2022")</f>
        <v/>
      </c>
      <c r="Y61">
        <f>HYPERLINK("https://klasma.github.io/Logging_OSTERSUND/tillsynsmail/A 59793-2022.docx", "A 59793-2022")</f>
        <v/>
      </c>
    </row>
    <row r="62" ht="15" customHeight="1">
      <c r="A62" t="inlineStr">
        <is>
          <t>A 60614-2022</t>
        </is>
      </c>
      <c r="B62" s="1" t="n">
        <v>44911</v>
      </c>
      <c r="C62" s="1" t="n">
        <v>45188</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 "A 60614-2022")</f>
        <v/>
      </c>
      <c r="T62">
        <f>HYPERLINK("https://klasma.github.io/Logging_OSTERSUND/kartor/A 60614-2022.png", "A 60614-2022")</f>
        <v/>
      </c>
      <c r="V62">
        <f>HYPERLINK("https://klasma.github.io/Logging_OSTERSUND/klagomål/A 60614-2022.docx", "A 60614-2022")</f>
        <v/>
      </c>
      <c r="W62">
        <f>HYPERLINK("https://klasma.github.io/Logging_OSTERSUND/klagomålsmail/A 60614-2022.docx", "A 60614-2022")</f>
        <v/>
      </c>
      <c r="X62">
        <f>HYPERLINK("https://klasma.github.io/Logging_OSTERSUND/tillsyn/A 60614-2022.docx", "A 60614-2022")</f>
        <v/>
      </c>
      <c r="Y62">
        <f>HYPERLINK("https://klasma.github.io/Logging_OSTERSUND/tillsynsmail/A 60614-2022.docx", "A 60614-2022")</f>
        <v/>
      </c>
    </row>
    <row r="63" ht="15" customHeight="1">
      <c r="A63" t="inlineStr">
        <is>
          <t>A 19147-2023</t>
        </is>
      </c>
      <c r="B63" s="1" t="n">
        <v>45044</v>
      </c>
      <c r="C63" s="1" t="n">
        <v>45188</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 "A 19147-2023")</f>
        <v/>
      </c>
      <c r="T63">
        <f>HYPERLINK("https://klasma.github.io/Logging_OSTERSUND/kartor/A 19147-2023.png", "A 19147-2023")</f>
        <v/>
      </c>
      <c r="V63">
        <f>HYPERLINK("https://klasma.github.io/Logging_OSTERSUND/klagomål/A 19147-2023.docx", "A 19147-2023")</f>
        <v/>
      </c>
      <c r="W63">
        <f>HYPERLINK("https://klasma.github.io/Logging_OSTERSUND/klagomålsmail/A 19147-2023.docx", "A 19147-2023")</f>
        <v/>
      </c>
      <c r="X63">
        <f>HYPERLINK("https://klasma.github.io/Logging_OSTERSUND/tillsyn/A 19147-2023.docx", "A 19147-2023")</f>
        <v/>
      </c>
      <c r="Y63">
        <f>HYPERLINK("https://klasma.github.io/Logging_OSTERSUND/tillsynsmail/A 19147-2023.docx", "A 19147-2023")</f>
        <v/>
      </c>
    </row>
    <row r="64" ht="15" customHeight="1">
      <c r="A64" t="inlineStr">
        <is>
          <t>A 38334-2023</t>
        </is>
      </c>
      <c r="B64" s="1" t="n">
        <v>45161</v>
      </c>
      <c r="C64" s="1" t="n">
        <v>45188</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 "A 38334-2023")</f>
        <v/>
      </c>
      <c r="T64">
        <f>HYPERLINK("https://klasma.github.io/Logging_OSTERSUND/kartor/A 38334-2023.png", "A 38334-2023")</f>
        <v/>
      </c>
      <c r="V64">
        <f>HYPERLINK("https://klasma.github.io/Logging_OSTERSUND/klagomål/A 38334-2023.docx", "A 38334-2023")</f>
        <v/>
      </c>
      <c r="W64">
        <f>HYPERLINK("https://klasma.github.io/Logging_OSTERSUND/klagomålsmail/A 38334-2023.docx", "A 38334-2023")</f>
        <v/>
      </c>
      <c r="X64">
        <f>HYPERLINK("https://klasma.github.io/Logging_OSTERSUND/tillsyn/A 38334-2023.docx", "A 38334-2023")</f>
        <v/>
      </c>
      <c r="Y64">
        <f>HYPERLINK("https://klasma.github.io/Logging_OSTERSUND/tillsynsmail/A 38334-2023.docx", "A 38334-2023")</f>
        <v/>
      </c>
    </row>
    <row r="65" ht="15" customHeight="1">
      <c r="A65" t="inlineStr">
        <is>
          <t>A 59147-2018</t>
        </is>
      </c>
      <c r="B65" s="1" t="n">
        <v>43417</v>
      </c>
      <c r="C65" s="1" t="n">
        <v>45188</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 "A 59147-2018")</f>
        <v/>
      </c>
      <c r="T65">
        <f>HYPERLINK("https://klasma.github.io/Logging_OSTERSUND/kartor/A 59147-2018.png", "A 59147-2018")</f>
        <v/>
      </c>
      <c r="V65">
        <f>HYPERLINK("https://klasma.github.io/Logging_OSTERSUND/klagomål/A 59147-2018.docx", "A 59147-2018")</f>
        <v/>
      </c>
      <c r="W65">
        <f>HYPERLINK("https://klasma.github.io/Logging_OSTERSUND/klagomålsmail/A 59147-2018.docx", "A 59147-2018")</f>
        <v/>
      </c>
      <c r="X65">
        <f>HYPERLINK("https://klasma.github.io/Logging_OSTERSUND/tillsyn/A 59147-2018.docx", "A 59147-2018")</f>
        <v/>
      </c>
      <c r="Y65">
        <f>HYPERLINK("https://klasma.github.io/Logging_OSTERSUND/tillsynsmail/A 59147-2018.docx", "A 59147-2018")</f>
        <v/>
      </c>
    </row>
    <row r="66" ht="15" customHeight="1">
      <c r="A66" t="inlineStr">
        <is>
          <t>A 30941-2019</t>
        </is>
      </c>
      <c r="B66" s="1" t="n">
        <v>43636</v>
      </c>
      <c r="C66" s="1" t="n">
        <v>45188</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 "A 30941-2019")</f>
        <v/>
      </c>
      <c r="T66">
        <f>HYPERLINK("https://klasma.github.io/Logging_OSTERSUND/kartor/A 30941-2019.png", "A 30941-2019")</f>
        <v/>
      </c>
      <c r="V66">
        <f>HYPERLINK("https://klasma.github.io/Logging_OSTERSUND/klagomål/A 30941-2019.docx", "A 30941-2019")</f>
        <v/>
      </c>
      <c r="W66">
        <f>HYPERLINK("https://klasma.github.io/Logging_OSTERSUND/klagomålsmail/A 30941-2019.docx", "A 30941-2019")</f>
        <v/>
      </c>
      <c r="X66">
        <f>HYPERLINK("https://klasma.github.io/Logging_OSTERSUND/tillsyn/A 30941-2019.docx", "A 30941-2019")</f>
        <v/>
      </c>
      <c r="Y66">
        <f>HYPERLINK("https://klasma.github.io/Logging_OSTERSUND/tillsynsmail/A 30941-2019.docx", "A 30941-2019")</f>
        <v/>
      </c>
    </row>
    <row r="67" ht="15" customHeight="1">
      <c r="A67" t="inlineStr">
        <is>
          <t>A 57757-2019</t>
        </is>
      </c>
      <c r="B67" s="1" t="n">
        <v>43768</v>
      </c>
      <c r="C67" s="1" t="n">
        <v>45188</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 "A 57757-2019")</f>
        <v/>
      </c>
      <c r="T67">
        <f>HYPERLINK("https://klasma.github.io/Logging_OSTERSUND/kartor/A 57757-2019.png", "A 57757-2019")</f>
        <v/>
      </c>
      <c r="V67">
        <f>HYPERLINK("https://klasma.github.io/Logging_OSTERSUND/klagomål/A 57757-2019.docx", "A 57757-2019")</f>
        <v/>
      </c>
      <c r="W67">
        <f>HYPERLINK("https://klasma.github.io/Logging_OSTERSUND/klagomålsmail/A 57757-2019.docx", "A 57757-2019")</f>
        <v/>
      </c>
      <c r="X67">
        <f>HYPERLINK("https://klasma.github.io/Logging_OSTERSUND/tillsyn/A 57757-2019.docx", "A 57757-2019")</f>
        <v/>
      </c>
      <c r="Y67">
        <f>HYPERLINK("https://klasma.github.io/Logging_OSTERSUND/tillsynsmail/A 57757-2019.docx", "A 57757-2019")</f>
        <v/>
      </c>
    </row>
    <row r="68" ht="15" customHeight="1">
      <c r="A68" t="inlineStr">
        <is>
          <t>A 61628-2019</t>
        </is>
      </c>
      <c r="B68" s="1" t="n">
        <v>43784</v>
      </c>
      <c r="C68" s="1" t="n">
        <v>45188</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 "A 61628-2019")</f>
        <v/>
      </c>
      <c r="T68">
        <f>HYPERLINK("https://klasma.github.io/Logging_OSTERSUND/kartor/A 61628-2019.png", "A 61628-2019")</f>
        <v/>
      </c>
      <c r="V68">
        <f>HYPERLINK("https://klasma.github.io/Logging_OSTERSUND/klagomål/A 61628-2019.docx", "A 61628-2019")</f>
        <v/>
      </c>
      <c r="W68">
        <f>HYPERLINK("https://klasma.github.io/Logging_OSTERSUND/klagomålsmail/A 61628-2019.docx", "A 61628-2019")</f>
        <v/>
      </c>
      <c r="X68">
        <f>HYPERLINK("https://klasma.github.io/Logging_OSTERSUND/tillsyn/A 61628-2019.docx", "A 61628-2019")</f>
        <v/>
      </c>
      <c r="Y68">
        <f>HYPERLINK("https://klasma.github.io/Logging_OSTERSUND/tillsynsmail/A 61628-2019.docx", "A 61628-2019")</f>
        <v/>
      </c>
    </row>
    <row r="69" ht="15" customHeight="1">
      <c r="A69" t="inlineStr">
        <is>
          <t>A 11561-2020</t>
        </is>
      </c>
      <c r="B69" s="1" t="n">
        <v>43893</v>
      </c>
      <c r="C69" s="1" t="n">
        <v>45188</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 "A 11561-2020")</f>
        <v/>
      </c>
      <c r="T69">
        <f>HYPERLINK("https://klasma.github.io/Logging_OSTERSUND/kartor/A 11561-2020.png", "A 11561-2020")</f>
        <v/>
      </c>
      <c r="V69">
        <f>HYPERLINK("https://klasma.github.io/Logging_OSTERSUND/klagomål/A 11561-2020.docx", "A 11561-2020")</f>
        <v/>
      </c>
      <c r="W69">
        <f>HYPERLINK("https://klasma.github.io/Logging_OSTERSUND/klagomålsmail/A 11561-2020.docx", "A 11561-2020")</f>
        <v/>
      </c>
      <c r="X69">
        <f>HYPERLINK("https://klasma.github.io/Logging_OSTERSUND/tillsyn/A 11561-2020.docx", "A 11561-2020")</f>
        <v/>
      </c>
      <c r="Y69">
        <f>HYPERLINK("https://klasma.github.io/Logging_OSTERSUND/tillsynsmail/A 11561-2020.docx", "A 11561-2020")</f>
        <v/>
      </c>
    </row>
    <row r="70" ht="15" customHeight="1">
      <c r="A70" t="inlineStr">
        <is>
          <t>A 35980-2020</t>
        </is>
      </c>
      <c r="B70" s="1" t="n">
        <v>44047</v>
      </c>
      <c r="C70" s="1" t="n">
        <v>45188</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 "A 35980-2020")</f>
        <v/>
      </c>
      <c r="T70">
        <f>HYPERLINK("https://klasma.github.io/Logging_OSTERSUND/kartor/A 35980-2020.png", "A 35980-2020")</f>
        <v/>
      </c>
      <c r="U70">
        <f>HYPERLINK("https://klasma.github.io/Logging_OSTERSUND/knärot/A 35980-2020.png", "A 35980-2020")</f>
        <v/>
      </c>
      <c r="V70">
        <f>HYPERLINK("https://klasma.github.io/Logging_OSTERSUND/klagomål/A 35980-2020.docx", "A 35980-2020")</f>
        <v/>
      </c>
      <c r="W70">
        <f>HYPERLINK("https://klasma.github.io/Logging_OSTERSUND/klagomålsmail/A 35980-2020.docx", "A 35980-2020")</f>
        <v/>
      </c>
      <c r="X70">
        <f>HYPERLINK("https://klasma.github.io/Logging_OSTERSUND/tillsyn/A 35980-2020.docx", "A 35980-2020")</f>
        <v/>
      </c>
      <c r="Y70">
        <f>HYPERLINK("https://klasma.github.io/Logging_OSTERSUND/tillsynsmail/A 35980-2020.docx", "A 35980-2020")</f>
        <v/>
      </c>
    </row>
    <row r="71" ht="15" customHeight="1">
      <c r="A71" t="inlineStr">
        <is>
          <t>A 63775-2020</t>
        </is>
      </c>
      <c r="B71" s="1" t="n">
        <v>44165</v>
      </c>
      <c r="C71" s="1" t="n">
        <v>45188</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 "A 63775-2020")</f>
        <v/>
      </c>
      <c r="T71">
        <f>HYPERLINK("https://klasma.github.io/Logging_OSTERSUND/kartor/A 63775-2020.png", "A 63775-2020")</f>
        <v/>
      </c>
      <c r="V71">
        <f>HYPERLINK("https://klasma.github.io/Logging_OSTERSUND/klagomål/A 63775-2020.docx", "A 63775-2020")</f>
        <v/>
      </c>
      <c r="W71">
        <f>HYPERLINK("https://klasma.github.io/Logging_OSTERSUND/klagomålsmail/A 63775-2020.docx", "A 63775-2020")</f>
        <v/>
      </c>
      <c r="X71">
        <f>HYPERLINK("https://klasma.github.io/Logging_OSTERSUND/tillsyn/A 63775-2020.docx", "A 63775-2020")</f>
        <v/>
      </c>
      <c r="Y71">
        <f>HYPERLINK("https://klasma.github.io/Logging_OSTERSUND/tillsynsmail/A 63775-2020.docx", "A 63775-2020")</f>
        <v/>
      </c>
    </row>
    <row r="72" ht="15" customHeight="1">
      <c r="A72" t="inlineStr">
        <is>
          <t>A 13362-2021</t>
        </is>
      </c>
      <c r="B72" s="1" t="n">
        <v>44272</v>
      </c>
      <c r="C72" s="1" t="n">
        <v>45188</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 "A 13362-2021")</f>
        <v/>
      </c>
      <c r="T72">
        <f>HYPERLINK("https://klasma.github.io/Logging_OSTERSUND/kartor/A 13362-2021.png", "A 13362-2021")</f>
        <v/>
      </c>
      <c r="V72">
        <f>HYPERLINK("https://klasma.github.io/Logging_OSTERSUND/klagomål/A 13362-2021.docx", "A 13362-2021")</f>
        <v/>
      </c>
      <c r="W72">
        <f>HYPERLINK("https://klasma.github.io/Logging_OSTERSUND/klagomålsmail/A 13362-2021.docx", "A 13362-2021")</f>
        <v/>
      </c>
      <c r="X72">
        <f>HYPERLINK("https://klasma.github.io/Logging_OSTERSUND/tillsyn/A 13362-2021.docx", "A 13362-2021")</f>
        <v/>
      </c>
      <c r="Y72">
        <f>HYPERLINK("https://klasma.github.io/Logging_OSTERSUND/tillsynsmail/A 13362-2021.docx", "A 13362-2021")</f>
        <v/>
      </c>
    </row>
    <row r="73" ht="15" customHeight="1">
      <c r="A73" t="inlineStr">
        <is>
          <t>A 25839-2021</t>
        </is>
      </c>
      <c r="B73" s="1" t="n">
        <v>44343</v>
      </c>
      <c r="C73" s="1" t="n">
        <v>45188</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 "A 25839-2021")</f>
        <v/>
      </c>
      <c r="T73">
        <f>HYPERLINK("https://klasma.github.io/Logging_OSTERSUND/kartor/A 25839-2021.png", "A 25839-2021")</f>
        <v/>
      </c>
      <c r="V73">
        <f>HYPERLINK("https://klasma.github.io/Logging_OSTERSUND/klagomål/A 25839-2021.docx", "A 25839-2021")</f>
        <v/>
      </c>
      <c r="W73">
        <f>HYPERLINK("https://klasma.github.io/Logging_OSTERSUND/klagomålsmail/A 25839-2021.docx", "A 25839-2021")</f>
        <v/>
      </c>
      <c r="X73">
        <f>HYPERLINK("https://klasma.github.io/Logging_OSTERSUND/tillsyn/A 25839-2021.docx", "A 25839-2021")</f>
        <v/>
      </c>
      <c r="Y73">
        <f>HYPERLINK("https://klasma.github.io/Logging_OSTERSUND/tillsynsmail/A 25839-2021.docx", "A 25839-2021")</f>
        <v/>
      </c>
    </row>
    <row r="74" ht="15" customHeight="1">
      <c r="A74" t="inlineStr">
        <is>
          <t>A 28287-2021</t>
        </is>
      </c>
      <c r="B74" s="1" t="n">
        <v>44355</v>
      </c>
      <c r="C74" s="1" t="n">
        <v>45188</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 "A 28287-2021")</f>
        <v/>
      </c>
      <c r="T74">
        <f>HYPERLINK("https://klasma.github.io/Logging_OSTERSUND/kartor/A 28287-2021.png", "A 28287-2021")</f>
        <v/>
      </c>
      <c r="V74">
        <f>HYPERLINK("https://klasma.github.io/Logging_OSTERSUND/klagomål/A 28287-2021.docx", "A 28287-2021")</f>
        <v/>
      </c>
      <c r="W74">
        <f>HYPERLINK("https://klasma.github.io/Logging_OSTERSUND/klagomålsmail/A 28287-2021.docx", "A 28287-2021")</f>
        <v/>
      </c>
      <c r="X74">
        <f>HYPERLINK("https://klasma.github.io/Logging_OSTERSUND/tillsyn/A 28287-2021.docx", "A 28287-2021")</f>
        <v/>
      </c>
      <c r="Y74">
        <f>HYPERLINK("https://klasma.github.io/Logging_OSTERSUND/tillsynsmail/A 28287-2021.docx", "A 28287-2021")</f>
        <v/>
      </c>
    </row>
    <row r="75" ht="15" customHeight="1">
      <c r="A75" t="inlineStr">
        <is>
          <t>A 28286-2021</t>
        </is>
      </c>
      <c r="B75" s="1" t="n">
        <v>44355</v>
      </c>
      <c r="C75" s="1" t="n">
        <v>45188</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 "A 28286-2021")</f>
        <v/>
      </c>
      <c r="T75">
        <f>HYPERLINK("https://klasma.github.io/Logging_OSTERSUND/kartor/A 28286-2021.png", "A 28286-2021")</f>
        <v/>
      </c>
      <c r="V75">
        <f>HYPERLINK("https://klasma.github.io/Logging_OSTERSUND/klagomål/A 28286-2021.docx", "A 28286-2021")</f>
        <v/>
      </c>
      <c r="W75">
        <f>HYPERLINK("https://klasma.github.io/Logging_OSTERSUND/klagomålsmail/A 28286-2021.docx", "A 28286-2021")</f>
        <v/>
      </c>
      <c r="X75">
        <f>HYPERLINK("https://klasma.github.io/Logging_OSTERSUND/tillsyn/A 28286-2021.docx", "A 28286-2021")</f>
        <v/>
      </c>
      <c r="Y75">
        <f>HYPERLINK("https://klasma.github.io/Logging_OSTERSUND/tillsynsmail/A 28286-2021.docx", "A 28286-2021")</f>
        <v/>
      </c>
    </row>
    <row r="76" ht="15" customHeight="1">
      <c r="A76" t="inlineStr">
        <is>
          <t>A 31328-2021</t>
        </is>
      </c>
      <c r="B76" s="1" t="n">
        <v>44368</v>
      </c>
      <c r="C76" s="1" t="n">
        <v>45188</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 "A 31328-2021")</f>
        <v/>
      </c>
      <c r="T76">
        <f>HYPERLINK("https://klasma.github.io/Logging_OSTERSUND/kartor/A 31328-2021.png", "A 31328-2021")</f>
        <v/>
      </c>
      <c r="V76">
        <f>HYPERLINK("https://klasma.github.io/Logging_OSTERSUND/klagomål/A 31328-2021.docx", "A 31328-2021")</f>
        <v/>
      </c>
      <c r="W76">
        <f>HYPERLINK("https://klasma.github.io/Logging_OSTERSUND/klagomålsmail/A 31328-2021.docx", "A 31328-2021")</f>
        <v/>
      </c>
      <c r="X76">
        <f>HYPERLINK("https://klasma.github.io/Logging_OSTERSUND/tillsyn/A 31328-2021.docx", "A 31328-2021")</f>
        <v/>
      </c>
      <c r="Y76">
        <f>HYPERLINK("https://klasma.github.io/Logging_OSTERSUND/tillsynsmail/A 31328-2021.docx", "A 31328-2021")</f>
        <v/>
      </c>
    </row>
    <row r="77" ht="15" customHeight="1">
      <c r="A77" t="inlineStr">
        <is>
          <t>A 33137-2021</t>
        </is>
      </c>
      <c r="B77" s="1" t="n">
        <v>44376</v>
      </c>
      <c r="C77" s="1" t="n">
        <v>45188</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 "A 33137-2021")</f>
        <v/>
      </c>
      <c r="T77">
        <f>HYPERLINK("https://klasma.github.io/Logging_OSTERSUND/kartor/A 33137-2021.png", "A 33137-2021")</f>
        <v/>
      </c>
      <c r="V77">
        <f>HYPERLINK("https://klasma.github.io/Logging_OSTERSUND/klagomål/A 33137-2021.docx", "A 33137-2021")</f>
        <v/>
      </c>
      <c r="W77">
        <f>HYPERLINK("https://klasma.github.io/Logging_OSTERSUND/klagomålsmail/A 33137-2021.docx", "A 33137-2021")</f>
        <v/>
      </c>
      <c r="X77">
        <f>HYPERLINK("https://klasma.github.io/Logging_OSTERSUND/tillsyn/A 33137-2021.docx", "A 33137-2021")</f>
        <v/>
      </c>
      <c r="Y77">
        <f>HYPERLINK("https://klasma.github.io/Logging_OSTERSUND/tillsynsmail/A 33137-2021.docx", "A 33137-2021")</f>
        <v/>
      </c>
    </row>
    <row r="78" ht="15" customHeight="1">
      <c r="A78" t="inlineStr">
        <is>
          <t>A 46163-2021</t>
        </is>
      </c>
      <c r="B78" s="1" t="n">
        <v>44441</v>
      </c>
      <c r="C78" s="1" t="n">
        <v>45188</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 "A 46163-2021")</f>
        <v/>
      </c>
      <c r="T78">
        <f>HYPERLINK("https://klasma.github.io/Logging_OSTERSUND/kartor/A 46163-2021.png", "A 46163-2021")</f>
        <v/>
      </c>
      <c r="V78">
        <f>HYPERLINK("https://klasma.github.io/Logging_OSTERSUND/klagomål/A 46163-2021.docx", "A 46163-2021")</f>
        <v/>
      </c>
      <c r="W78">
        <f>HYPERLINK("https://klasma.github.io/Logging_OSTERSUND/klagomålsmail/A 46163-2021.docx", "A 46163-2021")</f>
        <v/>
      </c>
      <c r="X78">
        <f>HYPERLINK("https://klasma.github.io/Logging_OSTERSUND/tillsyn/A 46163-2021.docx", "A 46163-2021")</f>
        <v/>
      </c>
      <c r="Y78">
        <f>HYPERLINK("https://klasma.github.io/Logging_OSTERSUND/tillsynsmail/A 46163-2021.docx", "A 46163-2021")</f>
        <v/>
      </c>
    </row>
    <row r="79" ht="15" customHeight="1">
      <c r="A79" t="inlineStr">
        <is>
          <t>A 55821-2021</t>
        </is>
      </c>
      <c r="B79" s="1" t="n">
        <v>44476</v>
      </c>
      <c r="C79" s="1" t="n">
        <v>45188</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 "A 55821-2021")</f>
        <v/>
      </c>
      <c r="T79">
        <f>HYPERLINK("https://klasma.github.io/Logging_OSTERSUND/kartor/A 55821-2021.png", "A 55821-2021")</f>
        <v/>
      </c>
      <c r="V79">
        <f>HYPERLINK("https://klasma.github.io/Logging_OSTERSUND/klagomål/A 55821-2021.docx", "A 55821-2021")</f>
        <v/>
      </c>
      <c r="W79">
        <f>HYPERLINK("https://klasma.github.io/Logging_OSTERSUND/klagomålsmail/A 55821-2021.docx", "A 55821-2021")</f>
        <v/>
      </c>
      <c r="X79">
        <f>HYPERLINK("https://klasma.github.io/Logging_OSTERSUND/tillsyn/A 55821-2021.docx", "A 55821-2021")</f>
        <v/>
      </c>
      <c r="Y79">
        <f>HYPERLINK("https://klasma.github.io/Logging_OSTERSUND/tillsynsmail/A 55821-2021.docx", "A 55821-2021")</f>
        <v/>
      </c>
    </row>
    <row r="80" ht="15" customHeight="1">
      <c r="A80" t="inlineStr">
        <is>
          <t>A 59433-2021</t>
        </is>
      </c>
      <c r="B80" s="1" t="n">
        <v>44491</v>
      </c>
      <c r="C80" s="1" t="n">
        <v>45188</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 "A 59433-2021")</f>
        <v/>
      </c>
      <c r="T80">
        <f>HYPERLINK("https://klasma.github.io/Logging_OSTERSUND/kartor/A 59433-2021.png", "A 59433-2021")</f>
        <v/>
      </c>
      <c r="V80">
        <f>HYPERLINK("https://klasma.github.io/Logging_OSTERSUND/klagomål/A 59433-2021.docx", "A 59433-2021")</f>
        <v/>
      </c>
      <c r="W80">
        <f>HYPERLINK("https://klasma.github.io/Logging_OSTERSUND/klagomålsmail/A 59433-2021.docx", "A 59433-2021")</f>
        <v/>
      </c>
      <c r="X80">
        <f>HYPERLINK("https://klasma.github.io/Logging_OSTERSUND/tillsyn/A 59433-2021.docx", "A 59433-2021")</f>
        <v/>
      </c>
      <c r="Y80">
        <f>HYPERLINK("https://klasma.github.io/Logging_OSTERSUND/tillsynsmail/A 59433-2021.docx", "A 59433-2021")</f>
        <v/>
      </c>
    </row>
    <row r="81" ht="15" customHeight="1">
      <c r="A81" t="inlineStr">
        <is>
          <t>A 9739-2022</t>
        </is>
      </c>
      <c r="B81" s="1" t="n">
        <v>44617</v>
      </c>
      <c r="C81" s="1" t="n">
        <v>45188</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 "A 9739-2022")</f>
        <v/>
      </c>
      <c r="T81">
        <f>HYPERLINK("https://klasma.github.io/Logging_OSTERSUND/kartor/A 9739-2022.png", "A 9739-2022")</f>
        <v/>
      </c>
      <c r="V81">
        <f>HYPERLINK("https://klasma.github.io/Logging_OSTERSUND/klagomål/A 9739-2022.docx", "A 9739-2022")</f>
        <v/>
      </c>
      <c r="W81">
        <f>HYPERLINK("https://klasma.github.io/Logging_OSTERSUND/klagomålsmail/A 9739-2022.docx", "A 9739-2022")</f>
        <v/>
      </c>
      <c r="X81">
        <f>HYPERLINK("https://klasma.github.io/Logging_OSTERSUND/tillsyn/A 9739-2022.docx", "A 9739-2022")</f>
        <v/>
      </c>
      <c r="Y81">
        <f>HYPERLINK("https://klasma.github.io/Logging_OSTERSUND/tillsynsmail/A 9739-2022.docx", "A 9739-2022")</f>
        <v/>
      </c>
    </row>
    <row r="82" ht="15" customHeight="1">
      <c r="A82" t="inlineStr">
        <is>
          <t>A 10336-2022</t>
        </is>
      </c>
      <c r="B82" s="1" t="n">
        <v>44623</v>
      </c>
      <c r="C82" s="1" t="n">
        <v>45188</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 "A 10336-2022")</f>
        <v/>
      </c>
      <c r="T82">
        <f>HYPERLINK("https://klasma.github.io/Logging_OSTERSUND/kartor/A 10336-2022.png", "A 10336-2022")</f>
        <v/>
      </c>
      <c r="V82">
        <f>HYPERLINK("https://klasma.github.io/Logging_OSTERSUND/klagomål/A 10336-2022.docx", "A 10336-2022")</f>
        <v/>
      </c>
      <c r="W82">
        <f>HYPERLINK("https://klasma.github.io/Logging_OSTERSUND/klagomålsmail/A 10336-2022.docx", "A 10336-2022")</f>
        <v/>
      </c>
      <c r="X82">
        <f>HYPERLINK("https://klasma.github.io/Logging_OSTERSUND/tillsyn/A 10336-2022.docx", "A 10336-2022")</f>
        <v/>
      </c>
      <c r="Y82">
        <f>HYPERLINK("https://klasma.github.io/Logging_OSTERSUND/tillsynsmail/A 10336-2022.docx", "A 10336-2022")</f>
        <v/>
      </c>
    </row>
    <row r="83" ht="15" customHeight="1">
      <c r="A83" t="inlineStr">
        <is>
          <t>A 19798-2022</t>
        </is>
      </c>
      <c r="B83" s="1" t="n">
        <v>44694</v>
      </c>
      <c r="C83" s="1" t="n">
        <v>45188</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 "A 19798-2022")</f>
        <v/>
      </c>
      <c r="T83">
        <f>HYPERLINK("https://klasma.github.io/Logging_OSTERSUND/kartor/A 19798-2022.png", "A 19798-2022")</f>
        <v/>
      </c>
      <c r="V83">
        <f>HYPERLINK("https://klasma.github.io/Logging_OSTERSUND/klagomål/A 19798-2022.docx", "A 19798-2022")</f>
        <v/>
      </c>
      <c r="W83">
        <f>HYPERLINK("https://klasma.github.io/Logging_OSTERSUND/klagomålsmail/A 19798-2022.docx", "A 19798-2022")</f>
        <v/>
      </c>
      <c r="X83">
        <f>HYPERLINK("https://klasma.github.io/Logging_OSTERSUND/tillsyn/A 19798-2022.docx", "A 19798-2022")</f>
        <v/>
      </c>
      <c r="Y83">
        <f>HYPERLINK("https://klasma.github.io/Logging_OSTERSUND/tillsynsmail/A 19798-2022.docx", "A 19798-2022")</f>
        <v/>
      </c>
    </row>
    <row r="84" ht="15" customHeight="1">
      <c r="A84" t="inlineStr">
        <is>
          <t>A 19796-2022</t>
        </is>
      </c>
      <c r="B84" s="1" t="n">
        <v>44694</v>
      </c>
      <c r="C84" s="1" t="n">
        <v>45188</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 "A 19796-2022")</f>
        <v/>
      </c>
      <c r="T84">
        <f>HYPERLINK("https://klasma.github.io/Logging_OSTERSUND/kartor/A 19796-2022.png", "A 19796-2022")</f>
        <v/>
      </c>
      <c r="V84">
        <f>HYPERLINK("https://klasma.github.io/Logging_OSTERSUND/klagomål/A 19796-2022.docx", "A 19796-2022")</f>
        <v/>
      </c>
      <c r="W84">
        <f>HYPERLINK("https://klasma.github.io/Logging_OSTERSUND/klagomålsmail/A 19796-2022.docx", "A 19796-2022")</f>
        <v/>
      </c>
      <c r="X84">
        <f>HYPERLINK("https://klasma.github.io/Logging_OSTERSUND/tillsyn/A 19796-2022.docx", "A 19796-2022")</f>
        <v/>
      </c>
      <c r="Y84">
        <f>HYPERLINK("https://klasma.github.io/Logging_OSTERSUND/tillsynsmail/A 19796-2022.docx", "A 19796-2022")</f>
        <v/>
      </c>
    </row>
    <row r="85" ht="15" customHeight="1">
      <c r="A85" t="inlineStr">
        <is>
          <t>A 27576-2022</t>
        </is>
      </c>
      <c r="B85" s="1" t="n">
        <v>44742</v>
      </c>
      <c r="C85" s="1" t="n">
        <v>45188</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 "A 27576-2022")</f>
        <v/>
      </c>
      <c r="T85">
        <f>HYPERLINK("https://klasma.github.io/Logging_OSTERSUND/kartor/A 27576-2022.png", "A 27576-2022")</f>
        <v/>
      </c>
      <c r="U85">
        <f>HYPERLINK("https://klasma.github.io/Logging_OSTERSUND/knärot/A 27576-2022.png", "A 27576-2022")</f>
        <v/>
      </c>
      <c r="V85">
        <f>HYPERLINK("https://klasma.github.io/Logging_OSTERSUND/klagomål/A 27576-2022.docx", "A 27576-2022")</f>
        <v/>
      </c>
      <c r="W85">
        <f>HYPERLINK("https://klasma.github.io/Logging_OSTERSUND/klagomålsmail/A 27576-2022.docx", "A 27576-2022")</f>
        <v/>
      </c>
      <c r="X85">
        <f>HYPERLINK("https://klasma.github.io/Logging_OSTERSUND/tillsyn/A 27576-2022.docx", "A 27576-2022")</f>
        <v/>
      </c>
      <c r="Y85">
        <f>HYPERLINK("https://klasma.github.io/Logging_OSTERSUND/tillsynsmail/A 27576-2022.docx", "A 27576-2022")</f>
        <v/>
      </c>
    </row>
    <row r="86" ht="15" customHeight="1">
      <c r="A86" t="inlineStr">
        <is>
          <t>A 27578-2022</t>
        </is>
      </c>
      <c r="B86" s="1" t="n">
        <v>44742</v>
      </c>
      <c r="C86" s="1" t="n">
        <v>45188</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 "A 27578-2022")</f>
        <v/>
      </c>
      <c r="T86">
        <f>HYPERLINK("https://klasma.github.io/Logging_OSTERSUND/kartor/A 27578-2022.png", "A 27578-2022")</f>
        <v/>
      </c>
      <c r="V86">
        <f>HYPERLINK("https://klasma.github.io/Logging_OSTERSUND/klagomål/A 27578-2022.docx", "A 27578-2022")</f>
        <v/>
      </c>
      <c r="W86">
        <f>HYPERLINK("https://klasma.github.io/Logging_OSTERSUND/klagomålsmail/A 27578-2022.docx", "A 27578-2022")</f>
        <v/>
      </c>
      <c r="X86">
        <f>HYPERLINK("https://klasma.github.io/Logging_OSTERSUND/tillsyn/A 27578-2022.docx", "A 27578-2022")</f>
        <v/>
      </c>
      <c r="Y86">
        <f>HYPERLINK("https://klasma.github.io/Logging_OSTERSUND/tillsynsmail/A 27578-2022.docx", "A 27578-2022")</f>
        <v/>
      </c>
    </row>
    <row r="87" ht="15" customHeight="1">
      <c r="A87" t="inlineStr">
        <is>
          <t>A 29827-2022</t>
        </is>
      </c>
      <c r="B87" s="1" t="n">
        <v>44755</v>
      </c>
      <c r="C87" s="1" t="n">
        <v>45188</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 "A 29827-2022")</f>
        <v/>
      </c>
      <c r="T87">
        <f>HYPERLINK("https://klasma.github.io/Logging_OSTERSUND/kartor/A 29827-2022.png", "A 29827-2022")</f>
        <v/>
      </c>
      <c r="V87">
        <f>HYPERLINK("https://klasma.github.io/Logging_OSTERSUND/klagomål/A 29827-2022.docx", "A 29827-2022")</f>
        <v/>
      </c>
      <c r="W87">
        <f>HYPERLINK("https://klasma.github.io/Logging_OSTERSUND/klagomålsmail/A 29827-2022.docx", "A 29827-2022")</f>
        <v/>
      </c>
      <c r="X87">
        <f>HYPERLINK("https://klasma.github.io/Logging_OSTERSUND/tillsyn/A 29827-2022.docx", "A 29827-2022")</f>
        <v/>
      </c>
      <c r="Y87">
        <f>HYPERLINK("https://klasma.github.io/Logging_OSTERSUND/tillsynsmail/A 29827-2022.docx", "A 29827-2022")</f>
        <v/>
      </c>
    </row>
    <row r="88" ht="15" customHeight="1">
      <c r="A88" t="inlineStr">
        <is>
          <t>A 33267-2022</t>
        </is>
      </c>
      <c r="B88" s="1" t="n">
        <v>44785</v>
      </c>
      <c r="C88" s="1" t="n">
        <v>45188</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 "A 33267-2022")</f>
        <v/>
      </c>
      <c r="T88">
        <f>HYPERLINK("https://klasma.github.io/Logging_OSTERSUND/kartor/A 33267-2022.png", "A 33267-2022")</f>
        <v/>
      </c>
      <c r="V88">
        <f>HYPERLINK("https://klasma.github.io/Logging_OSTERSUND/klagomål/A 33267-2022.docx", "A 33267-2022")</f>
        <v/>
      </c>
      <c r="W88">
        <f>HYPERLINK("https://klasma.github.io/Logging_OSTERSUND/klagomålsmail/A 33267-2022.docx", "A 33267-2022")</f>
        <v/>
      </c>
      <c r="X88">
        <f>HYPERLINK("https://klasma.github.io/Logging_OSTERSUND/tillsyn/A 33267-2022.docx", "A 33267-2022")</f>
        <v/>
      </c>
      <c r="Y88">
        <f>HYPERLINK("https://klasma.github.io/Logging_OSTERSUND/tillsynsmail/A 33267-2022.docx", "A 33267-2022")</f>
        <v/>
      </c>
    </row>
    <row r="89" ht="15" customHeight="1">
      <c r="A89" t="inlineStr">
        <is>
          <t>A 45441-2022</t>
        </is>
      </c>
      <c r="B89" s="1" t="n">
        <v>44844</v>
      </c>
      <c r="C89" s="1" t="n">
        <v>45188</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 "A 45441-2022")</f>
        <v/>
      </c>
      <c r="T89">
        <f>HYPERLINK("https://klasma.github.io/Logging_OSTERSUND/kartor/A 45441-2022.png", "A 45441-2022")</f>
        <v/>
      </c>
      <c r="V89">
        <f>HYPERLINK("https://klasma.github.io/Logging_OSTERSUND/klagomål/A 45441-2022.docx", "A 45441-2022")</f>
        <v/>
      </c>
      <c r="W89">
        <f>HYPERLINK("https://klasma.github.io/Logging_OSTERSUND/klagomålsmail/A 45441-2022.docx", "A 45441-2022")</f>
        <v/>
      </c>
      <c r="X89">
        <f>HYPERLINK("https://klasma.github.io/Logging_OSTERSUND/tillsyn/A 45441-2022.docx", "A 45441-2022")</f>
        <v/>
      </c>
      <c r="Y89">
        <f>HYPERLINK("https://klasma.github.io/Logging_OSTERSUND/tillsynsmail/A 45441-2022.docx", "A 45441-2022")</f>
        <v/>
      </c>
    </row>
    <row r="90" ht="15" customHeight="1">
      <c r="A90" t="inlineStr">
        <is>
          <t>A 56245-2022</t>
        </is>
      </c>
      <c r="B90" s="1" t="n">
        <v>44890</v>
      </c>
      <c r="C90" s="1" t="n">
        <v>45188</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 "A 56245-2022")</f>
        <v/>
      </c>
      <c r="T90">
        <f>HYPERLINK("https://klasma.github.io/Logging_OSTERSUND/kartor/A 56245-2022.png", "A 56245-2022")</f>
        <v/>
      </c>
      <c r="V90">
        <f>HYPERLINK("https://klasma.github.io/Logging_OSTERSUND/klagomål/A 56245-2022.docx", "A 56245-2022")</f>
        <v/>
      </c>
      <c r="W90">
        <f>HYPERLINK("https://klasma.github.io/Logging_OSTERSUND/klagomålsmail/A 56245-2022.docx", "A 56245-2022")</f>
        <v/>
      </c>
      <c r="X90">
        <f>HYPERLINK("https://klasma.github.io/Logging_OSTERSUND/tillsyn/A 56245-2022.docx", "A 56245-2022")</f>
        <v/>
      </c>
      <c r="Y90">
        <f>HYPERLINK("https://klasma.github.io/Logging_OSTERSUND/tillsynsmail/A 56245-2022.docx", "A 56245-2022")</f>
        <v/>
      </c>
    </row>
    <row r="91" ht="15" customHeight="1">
      <c r="A91" t="inlineStr">
        <is>
          <t>A 58181-2022</t>
        </is>
      </c>
      <c r="B91" s="1" t="n">
        <v>44900</v>
      </c>
      <c r="C91" s="1" t="n">
        <v>45188</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 "A 58181-2022")</f>
        <v/>
      </c>
      <c r="T91">
        <f>HYPERLINK("https://klasma.github.io/Logging_OSTERSUND/kartor/A 58181-2022.png", "A 58181-2022")</f>
        <v/>
      </c>
      <c r="V91">
        <f>HYPERLINK("https://klasma.github.io/Logging_OSTERSUND/klagomål/A 58181-2022.docx", "A 58181-2022")</f>
        <v/>
      </c>
      <c r="W91">
        <f>HYPERLINK("https://klasma.github.io/Logging_OSTERSUND/klagomålsmail/A 58181-2022.docx", "A 58181-2022")</f>
        <v/>
      </c>
      <c r="X91">
        <f>HYPERLINK("https://klasma.github.io/Logging_OSTERSUND/tillsyn/A 58181-2022.docx", "A 58181-2022")</f>
        <v/>
      </c>
      <c r="Y91">
        <f>HYPERLINK("https://klasma.github.io/Logging_OSTERSUND/tillsynsmail/A 58181-2022.docx", "A 58181-2022")</f>
        <v/>
      </c>
    </row>
    <row r="92" ht="15" customHeight="1">
      <c r="A92" t="inlineStr">
        <is>
          <t>A 59739-2022</t>
        </is>
      </c>
      <c r="B92" s="1" t="n">
        <v>44908</v>
      </c>
      <c r="C92" s="1" t="n">
        <v>45188</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 "A 59739-2022")</f>
        <v/>
      </c>
      <c r="T92">
        <f>HYPERLINK("https://klasma.github.io/Logging_OSTERSUND/kartor/A 59739-2022.png", "A 59739-2022")</f>
        <v/>
      </c>
      <c r="V92">
        <f>HYPERLINK("https://klasma.github.io/Logging_OSTERSUND/klagomål/A 59739-2022.docx", "A 59739-2022")</f>
        <v/>
      </c>
      <c r="W92">
        <f>HYPERLINK("https://klasma.github.io/Logging_OSTERSUND/klagomålsmail/A 59739-2022.docx", "A 59739-2022")</f>
        <v/>
      </c>
      <c r="X92">
        <f>HYPERLINK("https://klasma.github.io/Logging_OSTERSUND/tillsyn/A 59739-2022.docx", "A 59739-2022")</f>
        <v/>
      </c>
      <c r="Y92">
        <f>HYPERLINK("https://klasma.github.io/Logging_OSTERSUND/tillsynsmail/A 59739-2022.docx", "A 59739-2022")</f>
        <v/>
      </c>
    </row>
    <row r="93" ht="15" customHeight="1">
      <c r="A93" t="inlineStr">
        <is>
          <t>A 28980-2023</t>
        </is>
      </c>
      <c r="B93" s="1" t="n">
        <v>45096</v>
      </c>
      <c r="C93" s="1" t="n">
        <v>45188</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 "A 28980-2023")</f>
        <v/>
      </c>
      <c r="T93">
        <f>HYPERLINK("https://klasma.github.io/Logging_OSTERSUND/kartor/A 28980-2023.png", "A 28980-2023")</f>
        <v/>
      </c>
      <c r="V93">
        <f>HYPERLINK("https://klasma.github.io/Logging_OSTERSUND/klagomål/A 28980-2023.docx", "A 28980-2023")</f>
        <v/>
      </c>
      <c r="W93">
        <f>HYPERLINK("https://klasma.github.io/Logging_OSTERSUND/klagomålsmail/A 28980-2023.docx", "A 28980-2023")</f>
        <v/>
      </c>
      <c r="X93">
        <f>HYPERLINK("https://klasma.github.io/Logging_OSTERSUND/tillsyn/A 28980-2023.docx", "A 28980-2023")</f>
        <v/>
      </c>
      <c r="Y93">
        <f>HYPERLINK("https://klasma.github.io/Logging_OSTERSUND/tillsynsmail/A 28980-2023.docx", "A 28980-2023")</f>
        <v/>
      </c>
    </row>
    <row r="94" ht="15" customHeight="1">
      <c r="A94" t="inlineStr">
        <is>
          <t>A 33963-2018</t>
        </is>
      </c>
      <c r="B94" s="1" t="n">
        <v>43314</v>
      </c>
      <c r="C94" s="1" t="n">
        <v>45188</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45188</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45188</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45188</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45188</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45188</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45188</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45188</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45188</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45188</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45188</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45188</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45188</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45188</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45188</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45188</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45188</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45188</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45188</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45188</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45188</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45188</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45188</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45188</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45188</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45188</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45188</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45188</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45188</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45188</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45188</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45188</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45188</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45188</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45188</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45188</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45188</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45188</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45188</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45188</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45188</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45188</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45188</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45188</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45188</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45188</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45188</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45188</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45188</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45188</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45188</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45188</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45188</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45188</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45188</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45188</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45188</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45188</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45188</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45188</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45188</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45188</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45188</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45188</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45188</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45188</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45188</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45188</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45188</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45188</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45188</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45188</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45188</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45188</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45188</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45188</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45188</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45188</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45188</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45188</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45188</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45188</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45188</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45188</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45188</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45188</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45188</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45188</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45188</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45188</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45188</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45188</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45188</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45188</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45188</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45188</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45188</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45188</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45188</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45188</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45188</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45188</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45188</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45188</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45188</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45188</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45188</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45188</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45188</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45188</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45188</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45188</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45188</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45188</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45188</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45188</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45188</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45188</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45188</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45188</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45188</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45188</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45188</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45188</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45188</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45188</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45188</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45188</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45188</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45188</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45188</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45188</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45188</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45188</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45188</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45188</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45188</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45188</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45188</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45188</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45188</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45188</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45188</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45188</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45188</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45188</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45188</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45188</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45188</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45188</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45188</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45188</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45188</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45188</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45188</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45188</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45188</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45188</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45188</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45188</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45188</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45188</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45188</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45188</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45188</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45188</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45188</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45188</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45188</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45188</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45188</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45188</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45188</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45188</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45188</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45188</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45188</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45188</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45188</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45188</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45188</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45188</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45188</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45188</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45188</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45188</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45188</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45188</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45188</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45188</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45188</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45188</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45188</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45188</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45188</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45188</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45188</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45188</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45188</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45188</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45188</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45188</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45188</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45188</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45188</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45188</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45188</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45188</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45188</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45188</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45188</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45188</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45188</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45188</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45188</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45188</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45188</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45188</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45188</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45188</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45188</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45188</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45188</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45188</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45188</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45188</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45188</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45188</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45188</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45188</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45188</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45188</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45188</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45188</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45188</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45188</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45188</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45188</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45188</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45188</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45188</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45188</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45188</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45188</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45188</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45188</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45188</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45188</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45188</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45188</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45188</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45188</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45188</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45188</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45188</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45188</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45188</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45188</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45188</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45188</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45188</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45188</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45188</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45188</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45188</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45188</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45188</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45188</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45188</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45188</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45188</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45188</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45188</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45188</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45188</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45188</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45188</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45188</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45188</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45188</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45188</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45188</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45188</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45188</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45188</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45188</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45188</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45188</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45188</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45188</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45188</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45188</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45188</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45188</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45188</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45188</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45188</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45188</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45188</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 "A 27575-2022")</f>
        <v/>
      </c>
      <c r="V392">
        <f>HYPERLINK("https://klasma.github.io/Logging_OSTERSUND/klagomål/A 27575-2022.docx", "A 27575-2022")</f>
        <v/>
      </c>
      <c r="W392">
        <f>HYPERLINK("https://klasma.github.io/Logging_OSTERSUND/klagomålsmail/A 27575-2022.docx", "A 27575-2022")</f>
        <v/>
      </c>
      <c r="X392">
        <f>HYPERLINK("https://klasma.github.io/Logging_OSTERSUND/tillsyn/A 27575-2022.docx", "A 27575-2022")</f>
        <v/>
      </c>
      <c r="Y392">
        <f>HYPERLINK("https://klasma.github.io/Logging_OSTERSUND/tillsynsmail/A 27575-2022.docx", "A 27575-2022")</f>
        <v/>
      </c>
    </row>
    <row r="393" ht="15" customHeight="1">
      <c r="A393" t="inlineStr">
        <is>
          <t>A 27780-2022</t>
        </is>
      </c>
      <c r="B393" s="1" t="n">
        <v>44743</v>
      </c>
      <c r="C393" s="1" t="n">
        <v>45188</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45188</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45188</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45188</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45188</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45188</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45188</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45188</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45188</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45188</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45188</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45188</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45188</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45188</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45188</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45188</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45188</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45188</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45188</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45188</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45188</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45188</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45188</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45188</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45188</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45188</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45188</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45188</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45188</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45188</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45188</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45188</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45188</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45188</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45188</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45188</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45188</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45188</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45188</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45188</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45188</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45188</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45188</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45188</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45188</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45188</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45188</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45188</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45188</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45188</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45188</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45188</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45188</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45188</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45188</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45188</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45188</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45188</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45188</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45188</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45188</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45188</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45188</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45188</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45188</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45188</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45188</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45188</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45188</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45188</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45188</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45188</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45188</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45188</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45188</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45188</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45188</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45188</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45188</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45188</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45188</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45188</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45188</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45188</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45188</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45188</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45188</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45188</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45188</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45188</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45188</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45188</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45188</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45188</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45188</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45188</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45188</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45188</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45188</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45188</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45188</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45188</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45188</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45188</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45188</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45188</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45188</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45188</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45188</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45188</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45188</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45188</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45188</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45188</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45188</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45188</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45188</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45188</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45188</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45188</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45188</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ht="15" customHeight="1">
      <c r="A514" t="inlineStr">
        <is>
          <t>A 40423-2023</t>
        </is>
      </c>
      <c r="B514" s="1" t="n">
        <v>45169</v>
      </c>
      <c r="C514" s="1" t="n">
        <v>45188</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row r="515">
      <c r="A515" t="inlineStr">
        <is>
          <t>A 43252-2023</t>
        </is>
      </c>
      <c r="B515" s="1" t="n">
        <v>45183</v>
      </c>
      <c r="C515" s="1" t="n">
        <v>45188</v>
      </c>
      <c r="D515" t="inlineStr">
        <is>
          <t>JÄMTLANDS LÄN</t>
        </is>
      </c>
      <c r="E515" t="inlineStr">
        <is>
          <t>ÖSTERSUND</t>
        </is>
      </c>
      <c r="G515" t="n">
        <v>2.9</v>
      </c>
      <c r="H515" t="n">
        <v>0</v>
      </c>
      <c r="I515" t="n">
        <v>0</v>
      </c>
      <c r="J515" t="n">
        <v>0</v>
      </c>
      <c r="K515" t="n">
        <v>0</v>
      </c>
      <c r="L515" t="n">
        <v>0</v>
      </c>
      <c r="M515" t="n">
        <v>0</v>
      </c>
      <c r="N515" t="n">
        <v>0</v>
      </c>
      <c r="O515" t="n">
        <v>0</v>
      </c>
      <c r="P515" t="n">
        <v>0</v>
      </c>
      <c r="Q515" t="n">
        <v>0</v>
      </c>
      <c r="R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2023-09-19T06:45:39Z</dcterms:created>
  <dcterms:modified xmlns:dcterms="http://purl.org/dc/terms/" xmlns:xsi="http://www.w3.org/2001/XMLSchema-instance" xsi:type="dcterms:W3CDTF">2023-09-19T06:45:39Z</dcterms:modified>
</cp:coreProperties>
</file>