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27057-2023</t>
        </is>
      </c>
      <c r="B2" s="1" t="n">
        <v>45096</v>
      </c>
      <c r="C2" s="1" t="n">
        <v>45184</v>
      </c>
      <c r="D2" t="inlineStr">
        <is>
          <t>NORRBOTTENS LÄN</t>
        </is>
      </c>
      <c r="E2" t="inlineStr">
        <is>
          <t>ÖVERTORNEÅ</t>
        </is>
      </c>
      <c r="G2" t="n">
        <v>18.7</v>
      </c>
      <c r="H2" t="n">
        <v>3</v>
      </c>
      <c r="I2" t="n">
        <v>6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17</v>
      </c>
      <c r="R2" s="2" t="inlineStr">
        <is>
          <t>Gräddporing
Knärot
Blanksvart spiklav
Gammelgransskål
Garnlav
Lunglav
Mörk kolflarnlav
Nordtagging
Spillkråka
Vitplätt
Barkticka
Bårdlav
Luddlav
Norrlandslav
Skinnlav
Stuplav
Fläcknycklar</t>
        </is>
      </c>
      <c r="S2">
        <f>HYPERLINK("https://klasma.github.io/Logging_OVERTORNEA/artfynd/A 27057-2023.xlsx")</f>
        <v/>
      </c>
      <c r="T2">
        <f>HYPERLINK("https://klasma.github.io/Logging_OVERTORNEA/kartor/A 27057-2023.png")</f>
        <v/>
      </c>
      <c r="U2">
        <f>HYPERLINK("https://klasma.github.io/Logging_OVERTORNEA/knärot/A 27057-2023.png")</f>
        <v/>
      </c>
      <c r="V2">
        <f>HYPERLINK("https://klasma.github.io/Logging_OVERTORNEA/klagomål/A 27057-2023.docx")</f>
        <v/>
      </c>
      <c r="W2">
        <f>HYPERLINK("https://klasma.github.io/Logging_OVERTORNEA/klagomålsmail/A 27057-2023.docx")</f>
        <v/>
      </c>
      <c r="X2">
        <f>HYPERLINK("https://klasma.github.io/Logging_OVERTORNEA/tillsyn/A 27057-2023.docx")</f>
        <v/>
      </c>
      <c r="Y2">
        <f>HYPERLINK("https://klasma.github.io/Logging_OVERTORNEA/tillsynsmail/A 27057-2023.docx")</f>
        <v/>
      </c>
    </row>
    <row r="3" ht="15" customHeight="1">
      <c r="A3" t="inlineStr">
        <is>
          <t>A 21840-2023</t>
        </is>
      </c>
      <c r="B3" s="1" t="n">
        <v>45068</v>
      </c>
      <c r="C3" s="1" t="n">
        <v>45184</v>
      </c>
      <c r="D3" t="inlineStr">
        <is>
          <t>NORRBOTTENS LÄN</t>
        </is>
      </c>
      <c r="E3" t="inlineStr">
        <is>
          <t>ÖVERTORNEÅ</t>
        </is>
      </c>
      <c r="G3" t="n">
        <v>30.5</v>
      </c>
      <c r="H3" t="n">
        <v>8</v>
      </c>
      <c r="I3" t="n">
        <v>5</v>
      </c>
      <c r="J3" t="n">
        <v>4</v>
      </c>
      <c r="K3" t="n">
        <v>2</v>
      </c>
      <c r="L3" t="n">
        <v>0</v>
      </c>
      <c r="M3" t="n">
        <v>0</v>
      </c>
      <c r="N3" t="n">
        <v>0</v>
      </c>
      <c r="O3" t="n">
        <v>6</v>
      </c>
      <c r="P3" t="n">
        <v>2</v>
      </c>
      <c r="Q3" t="n">
        <v>13</v>
      </c>
      <c r="R3" s="2" t="inlineStr">
        <is>
          <t>Doftticka
Knärot
Garnlav
Spillkråka
Talltita
Ullticka
Bårdlav
Norrlandslav
Plattlummer
Spindelblomster
Stuplav
Fläcknycklar
Revlummer</t>
        </is>
      </c>
      <c r="S3">
        <f>HYPERLINK("https://klasma.github.io/Logging_OVERTORNEA/artfynd/A 21840-2023.xlsx")</f>
        <v/>
      </c>
      <c r="T3">
        <f>HYPERLINK("https://klasma.github.io/Logging_OVERTORNEA/kartor/A 21840-2023.png")</f>
        <v/>
      </c>
      <c r="U3">
        <f>HYPERLINK("https://klasma.github.io/Logging_OVERTORNEA/knärot/A 21840-2023.png")</f>
        <v/>
      </c>
      <c r="V3">
        <f>HYPERLINK("https://klasma.github.io/Logging_OVERTORNEA/klagomål/A 21840-2023.docx")</f>
        <v/>
      </c>
      <c r="W3">
        <f>HYPERLINK("https://klasma.github.io/Logging_OVERTORNEA/klagomålsmail/A 21840-2023.docx")</f>
        <v/>
      </c>
      <c r="X3">
        <f>HYPERLINK("https://klasma.github.io/Logging_OVERTORNEA/tillsyn/A 21840-2023.docx")</f>
        <v/>
      </c>
      <c r="Y3">
        <f>HYPERLINK("https://klasma.github.io/Logging_OVERTORNEA/tillsynsmail/A 21840-2023.docx")</f>
        <v/>
      </c>
    </row>
    <row r="4" ht="15" customHeight="1">
      <c r="A4" t="inlineStr">
        <is>
          <t>A 19650-2023</t>
        </is>
      </c>
      <c r="B4" s="1" t="n">
        <v>45050</v>
      </c>
      <c r="C4" s="1" t="n">
        <v>45184</v>
      </c>
      <c r="D4" t="inlineStr">
        <is>
          <t>NORRBOTTENS LÄN</t>
        </is>
      </c>
      <c r="E4" t="inlineStr">
        <is>
          <t>ÖVERTORNEÅ</t>
        </is>
      </c>
      <c r="G4" t="n">
        <v>11.5</v>
      </c>
      <c r="H4" t="n">
        <v>4</v>
      </c>
      <c r="I4" t="n">
        <v>1</v>
      </c>
      <c r="J4" t="n">
        <v>5</v>
      </c>
      <c r="K4" t="n">
        <v>2</v>
      </c>
      <c r="L4" t="n">
        <v>0</v>
      </c>
      <c r="M4" t="n">
        <v>0</v>
      </c>
      <c r="N4" t="n">
        <v>0</v>
      </c>
      <c r="O4" t="n">
        <v>7</v>
      </c>
      <c r="P4" t="n">
        <v>2</v>
      </c>
      <c r="Q4" t="n">
        <v>9</v>
      </c>
      <c r="R4" s="2" t="inlineStr">
        <is>
          <t>Doftticka
Knärot
Gammelgransskål
Garnlav
Granticka
Lunglav
Spillkråka
Stuplav
Revlummer</t>
        </is>
      </c>
      <c r="S4">
        <f>HYPERLINK("https://klasma.github.io/Logging_OVERTORNEA/artfynd/A 19650-2023.xlsx")</f>
        <v/>
      </c>
      <c r="T4">
        <f>HYPERLINK("https://klasma.github.io/Logging_OVERTORNEA/kartor/A 19650-2023.png")</f>
        <v/>
      </c>
      <c r="U4">
        <f>HYPERLINK("https://klasma.github.io/Logging_OVERTORNEA/knärot/A 19650-2023.png")</f>
        <v/>
      </c>
      <c r="V4">
        <f>HYPERLINK("https://klasma.github.io/Logging_OVERTORNEA/klagomål/A 19650-2023.docx")</f>
        <v/>
      </c>
      <c r="W4">
        <f>HYPERLINK("https://klasma.github.io/Logging_OVERTORNEA/klagomålsmail/A 19650-2023.docx")</f>
        <v/>
      </c>
      <c r="X4">
        <f>HYPERLINK("https://klasma.github.io/Logging_OVERTORNEA/tillsyn/A 19650-2023.docx")</f>
        <v/>
      </c>
      <c r="Y4">
        <f>HYPERLINK("https://klasma.github.io/Logging_OVERTORNEA/tillsynsmail/A 19650-2023.docx")</f>
        <v/>
      </c>
    </row>
    <row r="5" ht="15" customHeight="1">
      <c r="A5" t="inlineStr">
        <is>
          <t>A 50300-2022</t>
        </is>
      </c>
      <c r="B5" s="1" t="n">
        <v>44865</v>
      </c>
      <c r="C5" s="1" t="n">
        <v>45184</v>
      </c>
      <c r="D5" t="inlineStr">
        <is>
          <t>NORRBOTTENS LÄN</t>
        </is>
      </c>
      <c r="E5" t="inlineStr">
        <is>
          <t>ÖVERTORNEÅ</t>
        </is>
      </c>
      <c r="G5" t="n">
        <v>17.3</v>
      </c>
      <c r="H5" t="n">
        <v>1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7</v>
      </c>
      <c r="R5" s="2" t="inlineStr">
        <is>
          <t>Blanksvart spiklav
Garnlav
Spillkråka
Vitplätt
Dropptaggsvamp
Nästlav
Vedticka</t>
        </is>
      </c>
      <c r="S5">
        <f>HYPERLINK("https://klasma.github.io/Logging_OVERTORNEA/artfynd/A 50300-2022.xlsx")</f>
        <v/>
      </c>
      <c r="T5">
        <f>HYPERLINK("https://klasma.github.io/Logging_OVERTORNEA/kartor/A 50300-2022.png")</f>
        <v/>
      </c>
      <c r="V5">
        <f>HYPERLINK("https://klasma.github.io/Logging_OVERTORNEA/klagomål/A 50300-2022.docx")</f>
        <v/>
      </c>
      <c r="W5">
        <f>HYPERLINK("https://klasma.github.io/Logging_OVERTORNEA/klagomålsmail/A 50300-2022.docx")</f>
        <v/>
      </c>
      <c r="X5">
        <f>HYPERLINK("https://klasma.github.io/Logging_OVERTORNEA/tillsyn/A 50300-2022.docx")</f>
        <v/>
      </c>
      <c r="Y5">
        <f>HYPERLINK("https://klasma.github.io/Logging_OVERTORNEA/tillsynsmail/A 50300-2022.docx")</f>
        <v/>
      </c>
    </row>
    <row r="6" ht="15" customHeight="1">
      <c r="A6" t="inlineStr">
        <is>
          <t>A 54390-2020</t>
        </is>
      </c>
      <c r="B6" s="1" t="n">
        <v>44126</v>
      </c>
      <c r="C6" s="1" t="n">
        <v>45184</v>
      </c>
      <c r="D6" t="inlineStr">
        <is>
          <t>NORRBOTTENS LÄN</t>
        </is>
      </c>
      <c r="E6" t="inlineStr">
        <is>
          <t>ÖVERTORNEÅ</t>
        </is>
      </c>
      <c r="F6" t="inlineStr">
        <is>
          <t>Sveaskog</t>
        </is>
      </c>
      <c r="G6" t="n">
        <v>3.2</v>
      </c>
      <c r="H6" t="n">
        <v>0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5</v>
      </c>
      <c r="R6" s="2" t="inlineStr">
        <is>
          <t>Gammelgransskål
Garnlav
Rosenticka
Ullticka
Vedticka</t>
        </is>
      </c>
      <c r="S6">
        <f>HYPERLINK("https://klasma.github.io/Logging_OVERTORNEA/artfynd/A 54390-2020.xlsx")</f>
        <v/>
      </c>
      <c r="T6">
        <f>HYPERLINK("https://klasma.github.io/Logging_OVERTORNEA/kartor/A 54390-2020.png")</f>
        <v/>
      </c>
      <c r="V6">
        <f>HYPERLINK("https://klasma.github.io/Logging_OVERTORNEA/klagomål/A 54390-2020.docx")</f>
        <v/>
      </c>
      <c r="W6">
        <f>HYPERLINK("https://klasma.github.io/Logging_OVERTORNEA/klagomålsmail/A 54390-2020.docx")</f>
        <v/>
      </c>
      <c r="X6">
        <f>HYPERLINK("https://klasma.github.io/Logging_OVERTORNEA/tillsyn/A 54390-2020.docx")</f>
        <v/>
      </c>
      <c r="Y6">
        <f>HYPERLINK("https://klasma.github.io/Logging_OVERTORNEA/tillsynsmail/A 54390-2020.docx")</f>
        <v/>
      </c>
    </row>
    <row r="7" ht="15" customHeight="1">
      <c r="A7" t="inlineStr">
        <is>
          <t>A 31305-2021</t>
        </is>
      </c>
      <c r="B7" s="1" t="n">
        <v>44368</v>
      </c>
      <c r="C7" s="1" t="n">
        <v>45184</v>
      </c>
      <c r="D7" t="inlineStr">
        <is>
          <t>NORRBOTTENS LÄN</t>
        </is>
      </c>
      <c r="E7" t="inlineStr">
        <is>
          <t>ÖVERTORNEÅ</t>
        </is>
      </c>
      <c r="F7" t="inlineStr">
        <is>
          <t>Sveaskog</t>
        </is>
      </c>
      <c r="G7" t="n">
        <v>3</v>
      </c>
      <c r="H7" t="n">
        <v>0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Gammelgransskål
Garnlav
Harticka
Luddlav
Vedticka</t>
        </is>
      </c>
      <c r="S7">
        <f>HYPERLINK("https://klasma.github.io/Logging_OVERTORNEA/artfynd/A 31305-2021.xlsx")</f>
        <v/>
      </c>
      <c r="T7">
        <f>HYPERLINK("https://klasma.github.io/Logging_OVERTORNEA/kartor/A 31305-2021.png")</f>
        <v/>
      </c>
      <c r="V7">
        <f>HYPERLINK("https://klasma.github.io/Logging_OVERTORNEA/klagomål/A 31305-2021.docx")</f>
        <v/>
      </c>
      <c r="W7">
        <f>HYPERLINK("https://klasma.github.io/Logging_OVERTORNEA/klagomålsmail/A 31305-2021.docx")</f>
        <v/>
      </c>
      <c r="X7">
        <f>HYPERLINK("https://klasma.github.io/Logging_OVERTORNEA/tillsyn/A 31305-2021.docx")</f>
        <v/>
      </c>
      <c r="Y7">
        <f>HYPERLINK("https://klasma.github.io/Logging_OVERTORNEA/tillsynsmail/A 31305-2021.docx")</f>
        <v/>
      </c>
    </row>
    <row r="8" ht="15" customHeight="1">
      <c r="A8" t="inlineStr">
        <is>
          <t>A 54504-2022</t>
        </is>
      </c>
      <c r="B8" s="1" t="n">
        <v>44880</v>
      </c>
      <c r="C8" s="1" t="n">
        <v>45184</v>
      </c>
      <c r="D8" t="inlineStr">
        <is>
          <t>NORRBOTTENS LÄN</t>
        </is>
      </c>
      <c r="E8" t="inlineStr">
        <is>
          <t>ÖVERTORNEÅ</t>
        </is>
      </c>
      <c r="F8" t="inlineStr">
        <is>
          <t>Sveaskog</t>
        </is>
      </c>
      <c r="G8" t="n">
        <v>2.6</v>
      </c>
      <c r="H8" t="n">
        <v>2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5</v>
      </c>
      <c r="R8" s="2" t="inlineStr">
        <is>
          <t>Garnlav
Spillkråka
Barkticka
Norrlandslav
Revlummer</t>
        </is>
      </c>
      <c r="S8">
        <f>HYPERLINK("https://klasma.github.io/Logging_OVERTORNEA/artfynd/A 54504-2022.xlsx")</f>
        <v/>
      </c>
      <c r="T8">
        <f>HYPERLINK("https://klasma.github.io/Logging_OVERTORNEA/kartor/A 54504-2022.png")</f>
        <v/>
      </c>
      <c r="V8">
        <f>HYPERLINK("https://klasma.github.io/Logging_OVERTORNEA/klagomål/A 54504-2022.docx")</f>
        <v/>
      </c>
      <c r="W8">
        <f>HYPERLINK("https://klasma.github.io/Logging_OVERTORNEA/klagomålsmail/A 54504-2022.docx")</f>
        <v/>
      </c>
      <c r="X8">
        <f>HYPERLINK("https://klasma.github.io/Logging_OVERTORNEA/tillsyn/A 54504-2022.docx")</f>
        <v/>
      </c>
      <c r="Y8">
        <f>HYPERLINK("https://klasma.github.io/Logging_OVERTORNEA/tillsynsmail/A 54504-2022.docx")</f>
        <v/>
      </c>
    </row>
    <row r="9" ht="15" customHeight="1">
      <c r="A9" t="inlineStr">
        <is>
          <t>A 15202-2023</t>
        </is>
      </c>
      <c r="B9" s="1" t="n">
        <v>45017</v>
      </c>
      <c r="C9" s="1" t="n">
        <v>45184</v>
      </c>
      <c r="D9" t="inlineStr">
        <is>
          <t>NORRBOTTENS LÄN</t>
        </is>
      </c>
      <c r="E9" t="inlineStr">
        <is>
          <t>ÖVERTORNEÅ</t>
        </is>
      </c>
      <c r="G9" t="n">
        <v>3.2</v>
      </c>
      <c r="H9" t="n">
        <v>1</v>
      </c>
      <c r="I9" t="n">
        <v>0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5</v>
      </c>
      <c r="R9" s="2" t="inlineStr">
        <is>
          <t>Garnlav
Granticka
Lunglav
Spillkråka
Tallticka</t>
        </is>
      </c>
      <c r="S9">
        <f>HYPERLINK("https://klasma.github.io/Logging_OVERTORNEA/artfynd/A 15202-2023.xlsx")</f>
        <v/>
      </c>
      <c r="T9">
        <f>HYPERLINK("https://klasma.github.io/Logging_OVERTORNEA/kartor/A 15202-2023.png")</f>
        <v/>
      </c>
      <c r="V9">
        <f>HYPERLINK("https://klasma.github.io/Logging_OVERTORNEA/klagomål/A 15202-2023.docx")</f>
        <v/>
      </c>
      <c r="W9">
        <f>HYPERLINK("https://klasma.github.io/Logging_OVERTORNEA/klagomålsmail/A 15202-2023.docx")</f>
        <v/>
      </c>
      <c r="X9">
        <f>HYPERLINK("https://klasma.github.io/Logging_OVERTORNEA/tillsyn/A 15202-2023.docx")</f>
        <v/>
      </c>
      <c r="Y9">
        <f>HYPERLINK("https://klasma.github.io/Logging_OVERTORNEA/tillsynsmail/A 15202-2023.docx")</f>
        <v/>
      </c>
    </row>
    <row r="10" ht="15" customHeight="1">
      <c r="A10" t="inlineStr">
        <is>
          <t>A 3458-2021</t>
        </is>
      </c>
      <c r="B10" s="1" t="n">
        <v>44216</v>
      </c>
      <c r="C10" s="1" t="n">
        <v>45184</v>
      </c>
      <c r="D10" t="inlineStr">
        <is>
          <t>NORRBOTTENS LÄN</t>
        </is>
      </c>
      <c r="E10" t="inlineStr">
        <is>
          <t>ÖVERTORNEÅ</t>
        </is>
      </c>
      <c r="G10" t="n">
        <v>3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3</v>
      </c>
      <c r="R10" s="2" t="inlineStr">
        <is>
          <t>Knärot
Doftskinn
Gulnål</t>
        </is>
      </c>
      <c r="S10">
        <f>HYPERLINK("https://klasma.github.io/Logging_OVERTORNEA/artfynd/A 3458-2021.xlsx")</f>
        <v/>
      </c>
      <c r="T10">
        <f>HYPERLINK("https://klasma.github.io/Logging_OVERTORNEA/kartor/A 3458-2021.png")</f>
        <v/>
      </c>
      <c r="U10">
        <f>HYPERLINK("https://klasma.github.io/Logging_OVERTORNEA/knärot/A 3458-2021.png")</f>
        <v/>
      </c>
      <c r="V10">
        <f>HYPERLINK("https://klasma.github.io/Logging_OVERTORNEA/klagomål/A 3458-2021.docx")</f>
        <v/>
      </c>
      <c r="W10">
        <f>HYPERLINK("https://klasma.github.io/Logging_OVERTORNEA/klagomålsmail/A 3458-2021.docx")</f>
        <v/>
      </c>
      <c r="X10">
        <f>HYPERLINK("https://klasma.github.io/Logging_OVERTORNEA/tillsyn/A 3458-2021.docx")</f>
        <v/>
      </c>
      <c r="Y10">
        <f>HYPERLINK("https://klasma.github.io/Logging_OVERTORNEA/tillsynsmail/A 3458-2021.docx")</f>
        <v/>
      </c>
    </row>
    <row r="11" ht="15" customHeight="1">
      <c r="A11" t="inlineStr">
        <is>
          <t>A 46019-2021</t>
        </is>
      </c>
      <c r="B11" s="1" t="n">
        <v>44441</v>
      </c>
      <c r="C11" s="1" t="n">
        <v>45184</v>
      </c>
      <c r="D11" t="inlineStr">
        <is>
          <t>NORRBOTTENS LÄN</t>
        </is>
      </c>
      <c r="E11" t="inlineStr">
        <is>
          <t>ÖVERTORNEÅ</t>
        </is>
      </c>
      <c r="G11" t="n">
        <v>2.7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3</v>
      </c>
      <c r="R11" s="2" t="inlineStr">
        <is>
          <t>Knärot
Doftskinn
Gulnål</t>
        </is>
      </c>
      <c r="S11">
        <f>HYPERLINK("https://klasma.github.io/Logging_OVERTORNEA/artfynd/A 46019-2021.xlsx")</f>
        <v/>
      </c>
      <c r="T11">
        <f>HYPERLINK("https://klasma.github.io/Logging_OVERTORNEA/kartor/A 46019-2021.png")</f>
        <v/>
      </c>
      <c r="U11">
        <f>HYPERLINK("https://klasma.github.io/Logging_OVERTORNEA/knärot/A 46019-2021.png")</f>
        <v/>
      </c>
      <c r="V11">
        <f>HYPERLINK("https://klasma.github.io/Logging_OVERTORNEA/klagomål/A 46019-2021.docx")</f>
        <v/>
      </c>
      <c r="W11">
        <f>HYPERLINK("https://klasma.github.io/Logging_OVERTORNEA/klagomålsmail/A 46019-2021.docx")</f>
        <v/>
      </c>
      <c r="X11">
        <f>HYPERLINK("https://klasma.github.io/Logging_OVERTORNEA/tillsyn/A 46019-2021.docx")</f>
        <v/>
      </c>
      <c r="Y11">
        <f>HYPERLINK("https://klasma.github.io/Logging_OVERTORNEA/tillsynsmail/A 46019-2021.docx")</f>
        <v/>
      </c>
    </row>
    <row r="12" ht="15" customHeight="1">
      <c r="A12" t="inlineStr">
        <is>
          <t>A 19133-2023</t>
        </is>
      </c>
      <c r="B12" s="1" t="n">
        <v>45044</v>
      </c>
      <c r="C12" s="1" t="n">
        <v>45184</v>
      </c>
      <c r="D12" t="inlineStr">
        <is>
          <t>NORRBOTTENS LÄN</t>
        </is>
      </c>
      <c r="E12" t="inlineStr">
        <is>
          <t>ÖVERTORNEÅ</t>
        </is>
      </c>
      <c r="G12" t="n">
        <v>11.4</v>
      </c>
      <c r="H12" t="n">
        <v>2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Garnlav
Järpe
Spillkråka</t>
        </is>
      </c>
      <c r="S12">
        <f>HYPERLINK("https://klasma.github.io/Logging_OVERTORNEA/artfynd/A 19133-2023.xlsx")</f>
        <v/>
      </c>
      <c r="T12">
        <f>HYPERLINK("https://klasma.github.io/Logging_OVERTORNEA/kartor/A 19133-2023.png")</f>
        <v/>
      </c>
      <c r="V12">
        <f>HYPERLINK("https://klasma.github.io/Logging_OVERTORNEA/klagomål/A 19133-2023.docx")</f>
        <v/>
      </c>
      <c r="W12">
        <f>HYPERLINK("https://klasma.github.io/Logging_OVERTORNEA/klagomålsmail/A 19133-2023.docx")</f>
        <v/>
      </c>
      <c r="X12">
        <f>HYPERLINK("https://klasma.github.io/Logging_OVERTORNEA/tillsyn/A 19133-2023.docx")</f>
        <v/>
      </c>
      <c r="Y12">
        <f>HYPERLINK("https://klasma.github.io/Logging_OVERTORNEA/tillsynsmail/A 19133-2023.docx")</f>
        <v/>
      </c>
    </row>
    <row r="13" ht="15" customHeight="1">
      <c r="A13" t="inlineStr">
        <is>
          <t>A 23307-2019</t>
        </is>
      </c>
      <c r="B13" s="1" t="n">
        <v>43593</v>
      </c>
      <c r="C13" s="1" t="n">
        <v>45184</v>
      </c>
      <c r="D13" t="inlineStr">
        <is>
          <t>NORRBOTTENS LÄN</t>
        </is>
      </c>
      <c r="E13" t="inlineStr">
        <is>
          <t>ÖVERTORNEÅ</t>
        </is>
      </c>
      <c r="F13" t="inlineStr">
        <is>
          <t>Sveaskog</t>
        </is>
      </c>
      <c r="G13" t="n">
        <v>34.4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Garnlav
Stjärntagging</t>
        </is>
      </c>
      <c r="S13">
        <f>HYPERLINK("https://klasma.github.io/Logging_OVERTORNEA/artfynd/A 23307-2019.xlsx")</f>
        <v/>
      </c>
      <c r="T13">
        <f>HYPERLINK("https://klasma.github.io/Logging_OVERTORNEA/kartor/A 23307-2019.png")</f>
        <v/>
      </c>
      <c r="V13">
        <f>HYPERLINK("https://klasma.github.io/Logging_OVERTORNEA/klagomål/A 23307-2019.docx")</f>
        <v/>
      </c>
      <c r="W13">
        <f>HYPERLINK("https://klasma.github.io/Logging_OVERTORNEA/klagomålsmail/A 23307-2019.docx")</f>
        <v/>
      </c>
      <c r="X13">
        <f>HYPERLINK("https://klasma.github.io/Logging_OVERTORNEA/tillsyn/A 23307-2019.docx")</f>
        <v/>
      </c>
      <c r="Y13">
        <f>HYPERLINK("https://klasma.github.io/Logging_OVERTORNEA/tillsynsmail/A 23307-2019.docx")</f>
        <v/>
      </c>
    </row>
    <row r="14" ht="15" customHeight="1">
      <c r="A14" t="inlineStr">
        <is>
          <t>A 31306-2021</t>
        </is>
      </c>
      <c r="B14" s="1" t="n">
        <v>44368</v>
      </c>
      <c r="C14" s="1" t="n">
        <v>45184</v>
      </c>
      <c r="D14" t="inlineStr">
        <is>
          <t>NORRBOTTENS LÄN</t>
        </is>
      </c>
      <c r="E14" t="inlineStr">
        <is>
          <t>ÖVERTORNEÅ</t>
        </is>
      </c>
      <c r="F14" t="inlineStr">
        <is>
          <t>Sveaskog</t>
        </is>
      </c>
      <c r="G14" t="n">
        <v>3.9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Gammelgransskål
Garnlav</t>
        </is>
      </c>
      <c r="S14">
        <f>HYPERLINK("https://klasma.github.io/Logging_OVERTORNEA/artfynd/A 31306-2021.xlsx")</f>
        <v/>
      </c>
      <c r="T14">
        <f>HYPERLINK("https://klasma.github.io/Logging_OVERTORNEA/kartor/A 31306-2021.png")</f>
        <v/>
      </c>
      <c r="V14">
        <f>HYPERLINK("https://klasma.github.io/Logging_OVERTORNEA/klagomål/A 31306-2021.docx")</f>
        <v/>
      </c>
      <c r="W14">
        <f>HYPERLINK("https://klasma.github.io/Logging_OVERTORNEA/klagomålsmail/A 31306-2021.docx")</f>
        <v/>
      </c>
      <c r="X14">
        <f>HYPERLINK("https://klasma.github.io/Logging_OVERTORNEA/tillsyn/A 31306-2021.docx")</f>
        <v/>
      </c>
      <c r="Y14">
        <f>HYPERLINK("https://klasma.github.io/Logging_OVERTORNEA/tillsynsmail/A 31306-2021.docx")</f>
        <v/>
      </c>
    </row>
    <row r="15" ht="15" customHeight="1">
      <c r="A15" t="inlineStr">
        <is>
          <t>A 48789-2021</t>
        </is>
      </c>
      <c r="B15" s="1" t="n">
        <v>44452</v>
      </c>
      <c r="C15" s="1" t="n">
        <v>45184</v>
      </c>
      <c r="D15" t="inlineStr">
        <is>
          <t>NORRBOTTENS LÄN</t>
        </is>
      </c>
      <c r="E15" t="inlineStr">
        <is>
          <t>ÖVERTORNEÅ</t>
        </is>
      </c>
      <c r="G15" t="n">
        <v>0.7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Garnlav
Revlummer</t>
        </is>
      </c>
      <c r="S15">
        <f>HYPERLINK("https://klasma.github.io/Logging_OVERTORNEA/artfynd/A 48789-2021.xlsx")</f>
        <v/>
      </c>
      <c r="T15">
        <f>HYPERLINK("https://klasma.github.io/Logging_OVERTORNEA/kartor/A 48789-2021.png")</f>
        <v/>
      </c>
      <c r="V15">
        <f>HYPERLINK("https://klasma.github.io/Logging_OVERTORNEA/klagomål/A 48789-2021.docx")</f>
        <v/>
      </c>
      <c r="W15">
        <f>HYPERLINK("https://klasma.github.io/Logging_OVERTORNEA/klagomålsmail/A 48789-2021.docx")</f>
        <v/>
      </c>
      <c r="X15">
        <f>HYPERLINK("https://klasma.github.io/Logging_OVERTORNEA/tillsyn/A 48789-2021.docx")</f>
        <v/>
      </c>
      <c r="Y15">
        <f>HYPERLINK("https://klasma.github.io/Logging_OVERTORNEA/tillsynsmail/A 48789-2021.docx")</f>
        <v/>
      </c>
    </row>
    <row r="16" ht="15" customHeight="1">
      <c r="A16" t="inlineStr">
        <is>
          <t>A 60090-2021</t>
        </is>
      </c>
      <c r="B16" s="1" t="n">
        <v>44495</v>
      </c>
      <c r="C16" s="1" t="n">
        <v>45184</v>
      </c>
      <c r="D16" t="inlineStr">
        <is>
          <t>NORRBOTTENS LÄN</t>
        </is>
      </c>
      <c r="E16" t="inlineStr">
        <is>
          <t>ÖVERTORNEÅ</t>
        </is>
      </c>
      <c r="F16" t="inlineStr">
        <is>
          <t>Sveaskog</t>
        </is>
      </c>
      <c r="G16" t="n">
        <v>23.4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Garnlav
Stjärntagging</t>
        </is>
      </c>
      <c r="S16">
        <f>HYPERLINK("https://klasma.github.io/Logging_OVERTORNEA/artfynd/A 60090-2021.xlsx")</f>
        <v/>
      </c>
      <c r="T16">
        <f>HYPERLINK("https://klasma.github.io/Logging_OVERTORNEA/kartor/A 60090-2021.png")</f>
        <v/>
      </c>
      <c r="V16">
        <f>HYPERLINK("https://klasma.github.io/Logging_OVERTORNEA/klagomål/A 60090-2021.docx")</f>
        <v/>
      </c>
      <c r="W16">
        <f>HYPERLINK("https://klasma.github.io/Logging_OVERTORNEA/klagomålsmail/A 60090-2021.docx")</f>
        <v/>
      </c>
      <c r="X16">
        <f>HYPERLINK("https://klasma.github.io/Logging_OVERTORNEA/tillsyn/A 60090-2021.docx")</f>
        <v/>
      </c>
      <c r="Y16">
        <f>HYPERLINK("https://klasma.github.io/Logging_OVERTORNEA/tillsynsmail/A 60090-2021.docx")</f>
        <v/>
      </c>
    </row>
    <row r="17" ht="15" customHeight="1">
      <c r="A17" t="inlineStr">
        <is>
          <t>A 22668-2022</t>
        </is>
      </c>
      <c r="B17" s="1" t="n">
        <v>44714</v>
      </c>
      <c r="C17" s="1" t="n">
        <v>45184</v>
      </c>
      <c r="D17" t="inlineStr">
        <is>
          <t>NORRBOTTENS LÄN</t>
        </is>
      </c>
      <c r="E17" t="inlineStr">
        <is>
          <t>ÖVERTORNEÅ</t>
        </is>
      </c>
      <c r="G17" t="n">
        <v>14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Gammelgransskål
Garnlav</t>
        </is>
      </c>
      <c r="S17">
        <f>HYPERLINK("https://klasma.github.io/Logging_OVERTORNEA/artfynd/A 22668-2022.xlsx")</f>
        <v/>
      </c>
      <c r="T17">
        <f>HYPERLINK("https://klasma.github.io/Logging_OVERTORNEA/kartor/A 22668-2022.png")</f>
        <v/>
      </c>
      <c r="V17">
        <f>HYPERLINK("https://klasma.github.io/Logging_OVERTORNEA/klagomål/A 22668-2022.docx")</f>
        <v/>
      </c>
      <c r="W17">
        <f>HYPERLINK("https://klasma.github.io/Logging_OVERTORNEA/klagomålsmail/A 22668-2022.docx")</f>
        <v/>
      </c>
      <c r="X17">
        <f>HYPERLINK("https://klasma.github.io/Logging_OVERTORNEA/tillsyn/A 22668-2022.docx")</f>
        <v/>
      </c>
      <c r="Y17">
        <f>HYPERLINK("https://klasma.github.io/Logging_OVERTORNEA/tillsynsmail/A 22668-2022.docx")</f>
        <v/>
      </c>
    </row>
    <row r="18" ht="15" customHeight="1">
      <c r="A18" t="inlineStr">
        <is>
          <t>A 43057-2022</t>
        </is>
      </c>
      <c r="B18" s="1" t="n">
        <v>44833</v>
      </c>
      <c r="C18" s="1" t="n">
        <v>45184</v>
      </c>
      <c r="D18" t="inlineStr">
        <is>
          <t>NORRBOTTENS LÄN</t>
        </is>
      </c>
      <c r="E18" t="inlineStr">
        <is>
          <t>ÖVERTORNEÅ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Gammelgransskål
Garnlav</t>
        </is>
      </c>
      <c r="S18">
        <f>HYPERLINK("https://klasma.github.io/Logging_OVERTORNEA/artfynd/A 43057-2022.xlsx")</f>
        <v/>
      </c>
      <c r="T18">
        <f>HYPERLINK("https://klasma.github.io/Logging_OVERTORNEA/kartor/A 43057-2022.png")</f>
        <v/>
      </c>
      <c r="V18">
        <f>HYPERLINK("https://klasma.github.io/Logging_OVERTORNEA/klagomål/A 43057-2022.docx")</f>
        <v/>
      </c>
      <c r="W18">
        <f>HYPERLINK("https://klasma.github.io/Logging_OVERTORNEA/klagomålsmail/A 43057-2022.docx")</f>
        <v/>
      </c>
      <c r="X18">
        <f>HYPERLINK("https://klasma.github.io/Logging_OVERTORNEA/tillsyn/A 43057-2022.docx")</f>
        <v/>
      </c>
      <c r="Y18">
        <f>HYPERLINK("https://klasma.github.io/Logging_OVERTORNEA/tillsynsmail/A 43057-2022.docx")</f>
        <v/>
      </c>
    </row>
    <row r="19" ht="15" customHeight="1">
      <c r="A19" t="inlineStr">
        <is>
          <t>A 29381-2019</t>
        </is>
      </c>
      <c r="B19" s="1" t="n">
        <v>43629</v>
      </c>
      <c r="C19" s="1" t="n">
        <v>45184</v>
      </c>
      <c r="D19" t="inlineStr">
        <is>
          <t>NORRBOTTENS LÄN</t>
        </is>
      </c>
      <c r="E19" t="inlineStr">
        <is>
          <t>ÖVERTORNEÅ</t>
        </is>
      </c>
      <c r="G19" t="n">
        <v>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Garnlav</t>
        </is>
      </c>
      <c r="S19">
        <f>HYPERLINK("https://klasma.github.io/Logging_OVERTORNEA/artfynd/A 29381-2019.xlsx")</f>
        <v/>
      </c>
      <c r="T19">
        <f>HYPERLINK("https://klasma.github.io/Logging_OVERTORNEA/kartor/A 29381-2019.png")</f>
        <v/>
      </c>
      <c r="V19">
        <f>HYPERLINK("https://klasma.github.io/Logging_OVERTORNEA/klagomål/A 29381-2019.docx")</f>
        <v/>
      </c>
      <c r="W19">
        <f>HYPERLINK("https://klasma.github.io/Logging_OVERTORNEA/klagomålsmail/A 29381-2019.docx")</f>
        <v/>
      </c>
      <c r="X19">
        <f>HYPERLINK("https://klasma.github.io/Logging_OVERTORNEA/tillsyn/A 29381-2019.docx")</f>
        <v/>
      </c>
      <c r="Y19">
        <f>HYPERLINK("https://klasma.github.io/Logging_OVERTORNEA/tillsynsmail/A 29381-2019.docx")</f>
        <v/>
      </c>
    </row>
    <row r="20" ht="15" customHeight="1">
      <c r="A20" t="inlineStr">
        <is>
          <t>A 38711-2019</t>
        </is>
      </c>
      <c r="B20" s="1" t="n">
        <v>43686</v>
      </c>
      <c r="C20" s="1" t="n">
        <v>45184</v>
      </c>
      <c r="D20" t="inlineStr">
        <is>
          <t>NORRBOTTENS LÄN</t>
        </is>
      </c>
      <c r="E20" t="inlineStr">
        <is>
          <t>ÖVERTORNEÅ</t>
        </is>
      </c>
      <c r="F20" t="inlineStr">
        <is>
          <t>Sveaskog</t>
        </is>
      </c>
      <c r="G20" t="n">
        <v>9.4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Kungsörn</t>
        </is>
      </c>
      <c r="S20">
        <f>HYPERLINK("https://klasma.github.io/Logging_OVERTORNEA/artfynd/A 38711-2019.xlsx")</f>
        <v/>
      </c>
      <c r="T20">
        <f>HYPERLINK("https://klasma.github.io/Logging_OVERTORNEA/kartor/A 38711-2019.png")</f>
        <v/>
      </c>
      <c r="V20">
        <f>HYPERLINK("https://klasma.github.io/Logging_OVERTORNEA/klagomål/A 38711-2019.docx")</f>
        <v/>
      </c>
      <c r="W20">
        <f>HYPERLINK("https://klasma.github.io/Logging_OVERTORNEA/klagomålsmail/A 38711-2019.docx")</f>
        <v/>
      </c>
      <c r="X20">
        <f>HYPERLINK("https://klasma.github.io/Logging_OVERTORNEA/tillsyn/A 38711-2019.docx")</f>
        <v/>
      </c>
      <c r="Y20">
        <f>HYPERLINK("https://klasma.github.io/Logging_OVERTORNEA/tillsynsmail/A 38711-2019.docx")</f>
        <v/>
      </c>
    </row>
    <row r="21" ht="15" customHeight="1">
      <c r="A21" t="inlineStr">
        <is>
          <t>A 33029-2022</t>
        </is>
      </c>
      <c r="B21" s="1" t="n">
        <v>44785</v>
      </c>
      <c r="C21" s="1" t="n">
        <v>45184</v>
      </c>
      <c r="D21" t="inlineStr">
        <is>
          <t>NORRBOTTENS LÄN</t>
        </is>
      </c>
      <c r="E21" t="inlineStr">
        <is>
          <t>ÖVERTORNEÅ</t>
        </is>
      </c>
      <c r="G21" t="n">
        <v>10.3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Fläcknycklar</t>
        </is>
      </c>
      <c r="S21">
        <f>HYPERLINK("https://klasma.github.io/Logging_OVERTORNEA/artfynd/A 33029-2022.xlsx")</f>
        <v/>
      </c>
      <c r="T21">
        <f>HYPERLINK("https://klasma.github.io/Logging_OVERTORNEA/kartor/A 33029-2022.png")</f>
        <v/>
      </c>
      <c r="V21">
        <f>HYPERLINK("https://klasma.github.io/Logging_OVERTORNEA/klagomål/A 33029-2022.docx")</f>
        <v/>
      </c>
      <c r="W21">
        <f>HYPERLINK("https://klasma.github.io/Logging_OVERTORNEA/klagomålsmail/A 33029-2022.docx")</f>
        <v/>
      </c>
      <c r="X21">
        <f>HYPERLINK("https://klasma.github.io/Logging_OVERTORNEA/tillsyn/A 33029-2022.docx")</f>
        <v/>
      </c>
      <c r="Y21">
        <f>HYPERLINK("https://klasma.github.io/Logging_OVERTORNEA/tillsynsmail/A 33029-2022.docx")</f>
        <v/>
      </c>
    </row>
    <row r="22" ht="15" customHeight="1">
      <c r="A22" t="inlineStr">
        <is>
          <t>A 38349-2023</t>
        </is>
      </c>
      <c r="B22" s="1" t="n">
        <v>45161</v>
      </c>
      <c r="C22" s="1" t="n">
        <v>45184</v>
      </c>
      <c r="D22" t="inlineStr">
        <is>
          <t>NORRBOTTENS LÄN</t>
        </is>
      </c>
      <c r="E22" t="inlineStr">
        <is>
          <t>ÖVERTORNEÅ</t>
        </is>
      </c>
      <c r="G22" t="n">
        <v>12.1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Garnlav</t>
        </is>
      </c>
      <c r="S22">
        <f>HYPERLINK("https://klasma.github.io/Logging_OVERTORNEA/artfynd/A 38349-2023.xlsx")</f>
        <v/>
      </c>
      <c r="T22">
        <f>HYPERLINK("https://klasma.github.io/Logging_OVERTORNEA/kartor/A 38349-2023.png")</f>
        <v/>
      </c>
      <c r="V22">
        <f>HYPERLINK("https://klasma.github.io/Logging_OVERTORNEA/klagomål/A 38349-2023.docx")</f>
        <v/>
      </c>
      <c r="W22">
        <f>HYPERLINK("https://klasma.github.io/Logging_OVERTORNEA/klagomålsmail/A 38349-2023.docx")</f>
        <v/>
      </c>
      <c r="X22">
        <f>HYPERLINK("https://klasma.github.io/Logging_OVERTORNEA/tillsyn/A 38349-2023.docx")</f>
        <v/>
      </c>
      <c r="Y22">
        <f>HYPERLINK("https://klasma.github.io/Logging_OVERTORNEA/tillsynsmail/A 38349-2023.docx")</f>
        <v/>
      </c>
    </row>
    <row r="23" ht="15" customHeight="1">
      <c r="A23" t="inlineStr">
        <is>
          <t>A 37785-2018</t>
        </is>
      </c>
      <c r="B23" s="1" t="n">
        <v>43335</v>
      </c>
      <c r="C23" s="1" t="n">
        <v>45184</v>
      </c>
      <c r="D23" t="inlineStr">
        <is>
          <t>NORRBOTTENS LÄN</t>
        </is>
      </c>
      <c r="E23" t="inlineStr">
        <is>
          <t>ÖVERTORNEÅ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37880-2018</t>
        </is>
      </c>
      <c r="B24" s="1" t="n">
        <v>43335</v>
      </c>
      <c r="C24" s="1" t="n">
        <v>45184</v>
      </c>
      <c r="D24" t="inlineStr">
        <is>
          <t>NORRBOTTENS LÄN</t>
        </is>
      </c>
      <c r="E24" t="inlineStr">
        <is>
          <t>ÖVERTORNEÅ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38779-2018</t>
        </is>
      </c>
      <c r="B25" s="1" t="n">
        <v>43335</v>
      </c>
      <c r="C25" s="1" t="n">
        <v>45184</v>
      </c>
      <c r="D25" t="inlineStr">
        <is>
          <t>NORRBOTTENS LÄN</t>
        </is>
      </c>
      <c r="E25" t="inlineStr">
        <is>
          <t>ÖVERTORNEÅ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38263-2018</t>
        </is>
      </c>
      <c r="B26" s="1" t="n">
        <v>43339</v>
      </c>
      <c r="C26" s="1" t="n">
        <v>45184</v>
      </c>
      <c r="D26" t="inlineStr">
        <is>
          <t>NORRBOTTENS LÄN</t>
        </is>
      </c>
      <c r="E26" t="inlineStr">
        <is>
          <t>ÖVERTORNEÅ</t>
        </is>
      </c>
      <c r="F26" t="inlineStr">
        <is>
          <t>Sveaskog</t>
        </is>
      </c>
      <c r="G26" t="n">
        <v>3.9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40539-2018</t>
        </is>
      </c>
      <c r="B27" s="1" t="n">
        <v>43342</v>
      </c>
      <c r="C27" s="1" t="n">
        <v>45184</v>
      </c>
      <c r="D27" t="inlineStr">
        <is>
          <t>NORRBOTTENS LÄN</t>
        </is>
      </c>
      <c r="E27" t="inlineStr">
        <is>
          <t>ÖVERTORNEÅ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43051-2018</t>
        </is>
      </c>
      <c r="B28" s="1" t="n">
        <v>43355</v>
      </c>
      <c r="C28" s="1" t="n">
        <v>45184</v>
      </c>
      <c r="D28" t="inlineStr">
        <is>
          <t>NORRBOTTENS LÄN</t>
        </is>
      </c>
      <c r="E28" t="inlineStr">
        <is>
          <t>ÖVERTORNEÅ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43048-2018</t>
        </is>
      </c>
      <c r="B29" s="1" t="n">
        <v>43355</v>
      </c>
      <c r="C29" s="1" t="n">
        <v>45184</v>
      </c>
      <c r="D29" t="inlineStr">
        <is>
          <t>NORRBOTTENS LÄN</t>
        </is>
      </c>
      <c r="E29" t="inlineStr">
        <is>
          <t>ÖVERTORNEÅ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44921-2018</t>
        </is>
      </c>
      <c r="B30" s="1" t="n">
        <v>43360</v>
      </c>
      <c r="C30" s="1" t="n">
        <v>45184</v>
      </c>
      <c r="D30" t="inlineStr">
        <is>
          <t>NORRBOTTENS LÄN</t>
        </is>
      </c>
      <c r="E30" t="inlineStr">
        <is>
          <t>ÖVERTORNEÅ</t>
        </is>
      </c>
      <c r="G30" t="n">
        <v>2.3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47198-2018</t>
        </is>
      </c>
      <c r="B31" s="1" t="n">
        <v>43369</v>
      </c>
      <c r="C31" s="1" t="n">
        <v>45184</v>
      </c>
      <c r="D31" t="inlineStr">
        <is>
          <t>NORRBOTTENS LÄN</t>
        </is>
      </c>
      <c r="E31" t="inlineStr">
        <is>
          <t>ÖVERTORNEÅ</t>
        </is>
      </c>
      <c r="G31" t="n">
        <v>11.1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47214-2018</t>
        </is>
      </c>
      <c r="B32" s="1" t="n">
        <v>43369</v>
      </c>
      <c r="C32" s="1" t="n">
        <v>45184</v>
      </c>
      <c r="D32" t="inlineStr">
        <is>
          <t>NORRBOTTENS LÄN</t>
        </is>
      </c>
      <c r="E32" t="inlineStr">
        <is>
          <t>ÖVERTORNEÅ</t>
        </is>
      </c>
      <c r="G32" t="n">
        <v>5.6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51665-2018</t>
        </is>
      </c>
      <c r="B33" s="1" t="n">
        <v>43378</v>
      </c>
      <c r="C33" s="1" t="n">
        <v>45184</v>
      </c>
      <c r="D33" t="inlineStr">
        <is>
          <t>NORRBOTTENS LÄN</t>
        </is>
      </c>
      <c r="E33" t="inlineStr">
        <is>
          <t>ÖVERTORNEÅ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54742-2018</t>
        </is>
      </c>
      <c r="B34" s="1" t="n">
        <v>43395</v>
      </c>
      <c r="C34" s="1" t="n">
        <v>45184</v>
      </c>
      <c r="D34" t="inlineStr">
        <is>
          <t>NORRBOTTENS LÄN</t>
        </is>
      </c>
      <c r="E34" t="inlineStr">
        <is>
          <t>ÖVERTORNEÅ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57143-2018</t>
        </is>
      </c>
      <c r="B35" s="1" t="n">
        <v>43396</v>
      </c>
      <c r="C35" s="1" t="n">
        <v>45184</v>
      </c>
      <c r="D35" t="inlineStr">
        <is>
          <t>NORRBOTTENS LÄN</t>
        </is>
      </c>
      <c r="E35" t="inlineStr">
        <is>
          <t>ÖVERTORNEÅ</t>
        </is>
      </c>
      <c r="G35" t="n">
        <v>7.1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59209-2018</t>
        </is>
      </c>
      <c r="B36" s="1" t="n">
        <v>43403</v>
      </c>
      <c r="C36" s="1" t="n">
        <v>45184</v>
      </c>
      <c r="D36" t="inlineStr">
        <is>
          <t>NORRBOTTENS LÄN</t>
        </is>
      </c>
      <c r="E36" t="inlineStr">
        <is>
          <t>ÖVERTORNEÅ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59411-2018</t>
        </is>
      </c>
      <c r="B37" s="1" t="n">
        <v>43418</v>
      </c>
      <c r="C37" s="1" t="n">
        <v>45184</v>
      </c>
      <c r="D37" t="inlineStr">
        <is>
          <t>NORRBOTTENS LÄN</t>
        </is>
      </c>
      <c r="E37" t="inlineStr">
        <is>
          <t>ÖVERTORNEÅ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59412-2018</t>
        </is>
      </c>
      <c r="B38" s="1" t="n">
        <v>43418</v>
      </c>
      <c r="C38" s="1" t="n">
        <v>45184</v>
      </c>
      <c r="D38" t="inlineStr">
        <is>
          <t>NORRBOTTENS LÄN</t>
        </is>
      </c>
      <c r="E38" t="inlineStr">
        <is>
          <t>ÖVERTORNEÅ</t>
        </is>
      </c>
      <c r="G38" t="n">
        <v>3.6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59413-2018</t>
        </is>
      </c>
      <c r="B39" s="1" t="n">
        <v>43418</v>
      </c>
      <c r="C39" s="1" t="n">
        <v>45184</v>
      </c>
      <c r="D39" t="inlineStr">
        <is>
          <t>NORRBOTTENS LÄN</t>
        </is>
      </c>
      <c r="E39" t="inlineStr">
        <is>
          <t>ÖVERTORNEÅ</t>
        </is>
      </c>
      <c r="G39" t="n">
        <v>4.9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59414-2018</t>
        </is>
      </c>
      <c r="B40" s="1" t="n">
        <v>43418</v>
      </c>
      <c r="C40" s="1" t="n">
        <v>45184</v>
      </c>
      <c r="D40" t="inlineStr">
        <is>
          <t>NORRBOTTENS LÄN</t>
        </is>
      </c>
      <c r="E40" t="inlineStr">
        <is>
          <t>ÖVERTORNEÅ</t>
        </is>
      </c>
      <c r="G40" t="n">
        <v>11.3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59417-2018</t>
        </is>
      </c>
      <c r="B41" s="1" t="n">
        <v>43418</v>
      </c>
      <c r="C41" s="1" t="n">
        <v>45184</v>
      </c>
      <c r="D41" t="inlineStr">
        <is>
          <t>NORRBOTTENS LÄN</t>
        </is>
      </c>
      <c r="E41" t="inlineStr">
        <is>
          <t>ÖVERTORNEÅ</t>
        </is>
      </c>
      <c r="G41" t="n">
        <v>5.2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59422-2018</t>
        </is>
      </c>
      <c r="B42" s="1" t="n">
        <v>43418</v>
      </c>
      <c r="C42" s="1" t="n">
        <v>45184</v>
      </c>
      <c r="D42" t="inlineStr">
        <is>
          <t>NORRBOTTENS LÄN</t>
        </is>
      </c>
      <c r="E42" t="inlineStr">
        <is>
          <t>ÖVERTORNEÅ</t>
        </is>
      </c>
      <c r="G42" t="n">
        <v>3.3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59899-2018</t>
        </is>
      </c>
      <c r="B43" s="1" t="n">
        <v>43419</v>
      </c>
      <c r="C43" s="1" t="n">
        <v>45184</v>
      </c>
      <c r="D43" t="inlineStr">
        <is>
          <t>NORRBOTTENS LÄN</t>
        </is>
      </c>
      <c r="E43" t="inlineStr">
        <is>
          <t>ÖVERTORNEÅ</t>
        </is>
      </c>
      <c r="G43" t="n">
        <v>3.5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63929-2018</t>
        </is>
      </c>
      <c r="B44" s="1" t="n">
        <v>43430</v>
      </c>
      <c r="C44" s="1" t="n">
        <v>45184</v>
      </c>
      <c r="D44" t="inlineStr">
        <is>
          <t>NORRBOTTENS LÄN</t>
        </is>
      </c>
      <c r="E44" t="inlineStr">
        <is>
          <t>ÖVERTORNEÅ</t>
        </is>
      </c>
      <c r="F44" t="inlineStr">
        <is>
          <t>Sveaskog</t>
        </is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64025-2018</t>
        </is>
      </c>
      <c r="B45" s="1" t="n">
        <v>43430</v>
      </c>
      <c r="C45" s="1" t="n">
        <v>45184</v>
      </c>
      <c r="D45" t="inlineStr">
        <is>
          <t>NORRBOTTENS LÄN</t>
        </is>
      </c>
      <c r="E45" t="inlineStr">
        <is>
          <t>ÖVERTORNEÅ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66569-2018</t>
        </is>
      </c>
      <c r="B46" s="1" t="n">
        <v>43437</v>
      </c>
      <c r="C46" s="1" t="n">
        <v>45184</v>
      </c>
      <c r="D46" t="inlineStr">
        <is>
          <t>NORRBOTTENS LÄN</t>
        </is>
      </c>
      <c r="E46" t="inlineStr">
        <is>
          <t>ÖVERTORNEÅ</t>
        </is>
      </c>
      <c r="F46" t="inlineStr">
        <is>
          <t>Sveaskog</t>
        </is>
      </c>
      <c r="G46" t="n">
        <v>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68494-2018</t>
        </is>
      </c>
      <c r="B47" s="1" t="n">
        <v>43442</v>
      </c>
      <c r="C47" s="1" t="n">
        <v>45184</v>
      </c>
      <c r="D47" t="inlineStr">
        <is>
          <t>NORRBOTTENS LÄN</t>
        </is>
      </c>
      <c r="E47" t="inlineStr">
        <is>
          <t>ÖVERTORNEÅ</t>
        </is>
      </c>
      <c r="G47" t="n">
        <v>12.8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69526-2018</t>
        </is>
      </c>
      <c r="B48" s="1" t="n">
        <v>43444</v>
      </c>
      <c r="C48" s="1" t="n">
        <v>45184</v>
      </c>
      <c r="D48" t="inlineStr">
        <is>
          <t>NORRBOTTENS LÄN</t>
        </is>
      </c>
      <c r="E48" t="inlineStr">
        <is>
          <t>ÖVERTORNEÅ</t>
        </is>
      </c>
      <c r="G48" t="n">
        <v>3.8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70389-2018</t>
        </is>
      </c>
      <c r="B49" s="1" t="n">
        <v>43446</v>
      </c>
      <c r="C49" s="1" t="n">
        <v>45184</v>
      </c>
      <c r="D49" t="inlineStr">
        <is>
          <t>NORRBOTTENS LÄN</t>
        </is>
      </c>
      <c r="E49" t="inlineStr">
        <is>
          <t>ÖVERTORNEÅ</t>
        </is>
      </c>
      <c r="G49" t="n">
        <v>11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69894-2018</t>
        </is>
      </c>
      <c r="B50" s="1" t="n">
        <v>43447</v>
      </c>
      <c r="C50" s="1" t="n">
        <v>45184</v>
      </c>
      <c r="D50" t="inlineStr">
        <is>
          <t>NORRBOTTENS LÄN</t>
        </is>
      </c>
      <c r="E50" t="inlineStr">
        <is>
          <t>ÖVERTORNEÅ</t>
        </is>
      </c>
      <c r="G50" t="n">
        <v>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71053-2018</t>
        </is>
      </c>
      <c r="B51" s="1" t="n">
        <v>43451</v>
      </c>
      <c r="C51" s="1" t="n">
        <v>45184</v>
      </c>
      <c r="D51" t="inlineStr">
        <is>
          <t>NORRBOTTENS LÄN</t>
        </is>
      </c>
      <c r="E51" t="inlineStr">
        <is>
          <t>ÖVERTORNEÅ</t>
        </is>
      </c>
      <c r="G51" t="n">
        <v>13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1399-2019</t>
        </is>
      </c>
      <c r="B52" s="1" t="n">
        <v>43461</v>
      </c>
      <c r="C52" s="1" t="n">
        <v>45184</v>
      </c>
      <c r="D52" t="inlineStr">
        <is>
          <t>NORRBOTTENS LÄN</t>
        </is>
      </c>
      <c r="E52" t="inlineStr">
        <is>
          <t>ÖVERTORNEÅ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4264-2019</t>
        </is>
      </c>
      <c r="B53" s="1" t="n">
        <v>43476</v>
      </c>
      <c r="C53" s="1" t="n">
        <v>45184</v>
      </c>
      <c r="D53" t="inlineStr">
        <is>
          <t>NORRBOTTENS LÄN</t>
        </is>
      </c>
      <c r="E53" t="inlineStr">
        <is>
          <t>ÖVERTORNEÅ</t>
        </is>
      </c>
      <c r="G53" t="n">
        <v>6.5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4268-2019</t>
        </is>
      </c>
      <c r="B54" s="1" t="n">
        <v>43476</v>
      </c>
      <c r="C54" s="1" t="n">
        <v>45184</v>
      </c>
      <c r="D54" t="inlineStr">
        <is>
          <t>NORRBOTTENS LÄN</t>
        </is>
      </c>
      <c r="E54" t="inlineStr">
        <is>
          <t>ÖVERTORNEÅ</t>
        </is>
      </c>
      <c r="G54" t="n">
        <v>2.9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5733-2019</t>
        </is>
      </c>
      <c r="B55" s="1" t="n">
        <v>43482</v>
      </c>
      <c r="C55" s="1" t="n">
        <v>45184</v>
      </c>
      <c r="D55" t="inlineStr">
        <is>
          <t>NORRBOTTENS LÄN</t>
        </is>
      </c>
      <c r="E55" t="inlineStr">
        <is>
          <t>ÖVERTORNEÅ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4774-2019</t>
        </is>
      </c>
      <c r="B56" s="1" t="n">
        <v>43486</v>
      </c>
      <c r="C56" s="1" t="n">
        <v>45184</v>
      </c>
      <c r="D56" t="inlineStr">
        <is>
          <t>NORRBOTTENS LÄN</t>
        </is>
      </c>
      <c r="E56" t="inlineStr">
        <is>
          <t>ÖVERTORNEÅ</t>
        </is>
      </c>
      <c r="G56" t="n">
        <v>3.4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6685-2019</t>
        </is>
      </c>
      <c r="B57" s="1" t="n">
        <v>43488</v>
      </c>
      <c r="C57" s="1" t="n">
        <v>45184</v>
      </c>
      <c r="D57" t="inlineStr">
        <is>
          <t>NORRBOTTENS LÄN</t>
        </is>
      </c>
      <c r="E57" t="inlineStr">
        <is>
          <t>ÖVERTORNEÅ</t>
        </is>
      </c>
      <c r="G57" t="n">
        <v>2.9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7287-2019</t>
        </is>
      </c>
      <c r="B58" s="1" t="n">
        <v>43490</v>
      </c>
      <c r="C58" s="1" t="n">
        <v>45184</v>
      </c>
      <c r="D58" t="inlineStr">
        <is>
          <t>NORRBOTTENS LÄN</t>
        </is>
      </c>
      <c r="E58" t="inlineStr">
        <is>
          <t>ÖVERTORNEÅ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7291-2019</t>
        </is>
      </c>
      <c r="B59" s="1" t="n">
        <v>43490</v>
      </c>
      <c r="C59" s="1" t="n">
        <v>45184</v>
      </c>
      <c r="D59" t="inlineStr">
        <is>
          <t>NORRBOTTENS LÄN</t>
        </is>
      </c>
      <c r="E59" t="inlineStr">
        <is>
          <t>ÖVERTORNEÅ</t>
        </is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6893-2019</t>
        </is>
      </c>
      <c r="B60" s="1" t="n">
        <v>43495</v>
      </c>
      <c r="C60" s="1" t="n">
        <v>45184</v>
      </c>
      <c r="D60" t="inlineStr">
        <is>
          <t>NORRBOTTENS LÄN</t>
        </is>
      </c>
      <c r="E60" t="inlineStr">
        <is>
          <t>ÖVERTORNEÅ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8871-2019</t>
        </is>
      </c>
      <c r="B61" s="1" t="n">
        <v>43503</v>
      </c>
      <c r="C61" s="1" t="n">
        <v>45184</v>
      </c>
      <c r="D61" t="inlineStr">
        <is>
          <t>NORRBOTTENS LÄN</t>
        </is>
      </c>
      <c r="E61" t="inlineStr">
        <is>
          <t>ÖVERTORNEÅ</t>
        </is>
      </c>
      <c r="G61" t="n">
        <v>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8949-2019</t>
        </is>
      </c>
      <c r="B62" s="1" t="n">
        <v>43503</v>
      </c>
      <c r="C62" s="1" t="n">
        <v>45184</v>
      </c>
      <c r="D62" t="inlineStr">
        <is>
          <t>NORRBOTTENS LÄN</t>
        </is>
      </c>
      <c r="E62" t="inlineStr">
        <is>
          <t>ÖVERTORNEÅ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8950-2019</t>
        </is>
      </c>
      <c r="B63" s="1" t="n">
        <v>43503</v>
      </c>
      <c r="C63" s="1" t="n">
        <v>45184</v>
      </c>
      <c r="D63" t="inlineStr">
        <is>
          <t>NORRBOTTENS LÄN</t>
        </is>
      </c>
      <c r="E63" t="inlineStr">
        <is>
          <t>ÖVERTORNEÅ</t>
        </is>
      </c>
      <c r="G63" t="n">
        <v>4.5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9413-2019</t>
        </is>
      </c>
      <c r="B64" s="1" t="n">
        <v>43507</v>
      </c>
      <c r="C64" s="1" t="n">
        <v>45184</v>
      </c>
      <c r="D64" t="inlineStr">
        <is>
          <t>NORRBOTTENS LÄN</t>
        </is>
      </c>
      <c r="E64" t="inlineStr">
        <is>
          <t>ÖVERTORNEÅ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10834-2019</t>
        </is>
      </c>
      <c r="B65" s="1" t="n">
        <v>43514</v>
      </c>
      <c r="C65" s="1" t="n">
        <v>45184</v>
      </c>
      <c r="D65" t="inlineStr">
        <is>
          <t>NORRBOTTENS LÄN</t>
        </is>
      </c>
      <c r="E65" t="inlineStr">
        <is>
          <t>ÖVERTORNEÅ</t>
        </is>
      </c>
      <c r="G65" t="n">
        <v>3.9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10850-2019</t>
        </is>
      </c>
      <c r="B66" s="1" t="n">
        <v>43514</v>
      </c>
      <c r="C66" s="1" t="n">
        <v>45184</v>
      </c>
      <c r="D66" t="inlineStr">
        <is>
          <t>NORRBOTTENS LÄN</t>
        </is>
      </c>
      <c r="E66" t="inlineStr">
        <is>
          <t>ÖVERTORNEÅ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10847-2019</t>
        </is>
      </c>
      <c r="B67" s="1" t="n">
        <v>43514</v>
      </c>
      <c r="C67" s="1" t="n">
        <v>45184</v>
      </c>
      <c r="D67" t="inlineStr">
        <is>
          <t>NORRBOTTENS LÄN</t>
        </is>
      </c>
      <c r="E67" t="inlineStr">
        <is>
          <t>ÖVERTORNEÅ</t>
        </is>
      </c>
      <c r="G67" t="n">
        <v>7.6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10837-2019</t>
        </is>
      </c>
      <c r="B68" s="1" t="n">
        <v>43514</v>
      </c>
      <c r="C68" s="1" t="n">
        <v>45184</v>
      </c>
      <c r="D68" t="inlineStr">
        <is>
          <t>NORRBOTTENS LÄN</t>
        </is>
      </c>
      <c r="E68" t="inlineStr">
        <is>
          <t>ÖVERTORNEÅ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12212-2019</t>
        </is>
      </c>
      <c r="B69" s="1" t="n">
        <v>43522</v>
      </c>
      <c r="C69" s="1" t="n">
        <v>45184</v>
      </c>
      <c r="D69" t="inlineStr">
        <is>
          <t>NORRBOTTENS LÄN</t>
        </is>
      </c>
      <c r="E69" t="inlineStr">
        <is>
          <t>ÖVERTORNEÅ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15302-2019</t>
        </is>
      </c>
      <c r="B70" s="1" t="n">
        <v>43541</v>
      </c>
      <c r="C70" s="1" t="n">
        <v>45184</v>
      </c>
      <c r="D70" t="inlineStr">
        <is>
          <t>NORRBOTTENS LÄN</t>
        </is>
      </c>
      <c r="E70" t="inlineStr">
        <is>
          <t>ÖVERTORNEÅ</t>
        </is>
      </c>
      <c r="G70" t="n">
        <v>14.8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15373-2019</t>
        </is>
      </c>
      <c r="B71" s="1" t="n">
        <v>43541</v>
      </c>
      <c r="C71" s="1" t="n">
        <v>45184</v>
      </c>
      <c r="D71" t="inlineStr">
        <is>
          <t>NORRBOTTENS LÄN</t>
        </is>
      </c>
      <c r="E71" t="inlineStr">
        <is>
          <t>ÖVERTORNEÅ</t>
        </is>
      </c>
      <c r="G71" t="n">
        <v>24.5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15303-2019</t>
        </is>
      </c>
      <c r="B72" s="1" t="n">
        <v>43541</v>
      </c>
      <c r="C72" s="1" t="n">
        <v>45184</v>
      </c>
      <c r="D72" t="inlineStr">
        <is>
          <t>NORRBOTTENS LÄN</t>
        </is>
      </c>
      <c r="E72" t="inlineStr">
        <is>
          <t>ÖVERTORNEÅ</t>
        </is>
      </c>
      <c r="G72" t="n">
        <v>53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16538-2019</t>
        </is>
      </c>
      <c r="B73" s="1" t="n">
        <v>43546</v>
      </c>
      <c r="C73" s="1" t="n">
        <v>45184</v>
      </c>
      <c r="D73" t="inlineStr">
        <is>
          <t>NORRBOTTENS LÄN</t>
        </is>
      </c>
      <c r="E73" t="inlineStr">
        <is>
          <t>ÖVERTORNEÅ</t>
        </is>
      </c>
      <c r="G73" t="n">
        <v>18.5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17173-2019</t>
        </is>
      </c>
      <c r="B74" s="1" t="n">
        <v>43551</v>
      </c>
      <c r="C74" s="1" t="n">
        <v>45184</v>
      </c>
      <c r="D74" t="inlineStr">
        <is>
          <t>NORRBOTTENS LÄN</t>
        </is>
      </c>
      <c r="E74" t="inlineStr">
        <is>
          <t>ÖVERTORNEÅ</t>
        </is>
      </c>
      <c r="G74" t="n">
        <v>10.9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17983-2019</t>
        </is>
      </c>
      <c r="B75" s="1" t="n">
        <v>43557</v>
      </c>
      <c r="C75" s="1" t="n">
        <v>45184</v>
      </c>
      <c r="D75" t="inlineStr">
        <is>
          <t>NORRBOTTENS LÄN</t>
        </is>
      </c>
      <c r="E75" t="inlineStr">
        <is>
          <t>ÖVERTORNEÅ</t>
        </is>
      </c>
      <c r="G75" t="n">
        <v>9.199999999999999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18038-2019</t>
        </is>
      </c>
      <c r="B76" s="1" t="n">
        <v>43557</v>
      </c>
      <c r="C76" s="1" t="n">
        <v>45184</v>
      </c>
      <c r="D76" t="inlineStr">
        <is>
          <t>NORRBOTTENS LÄN</t>
        </is>
      </c>
      <c r="E76" t="inlineStr">
        <is>
          <t>ÖVERTORNEÅ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22294-2019</t>
        </is>
      </c>
      <c r="B77" s="1" t="n">
        <v>43585</v>
      </c>
      <c r="C77" s="1" t="n">
        <v>45184</v>
      </c>
      <c r="D77" t="inlineStr">
        <is>
          <t>NORRBOTTENS LÄN</t>
        </is>
      </c>
      <c r="E77" t="inlineStr">
        <is>
          <t>ÖVERTORNEÅ</t>
        </is>
      </c>
      <c r="G77" t="n">
        <v>6.7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22900-2019</t>
        </is>
      </c>
      <c r="B78" s="1" t="n">
        <v>43587</v>
      </c>
      <c r="C78" s="1" t="n">
        <v>45184</v>
      </c>
      <c r="D78" t="inlineStr">
        <is>
          <t>NORRBOTTENS LÄN</t>
        </is>
      </c>
      <c r="E78" t="inlineStr">
        <is>
          <t>ÖVERTORNEÅ</t>
        </is>
      </c>
      <c r="G78" t="n">
        <v>0.3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23449-2019</t>
        </is>
      </c>
      <c r="B79" s="1" t="n">
        <v>43593</v>
      </c>
      <c r="C79" s="1" t="n">
        <v>45184</v>
      </c>
      <c r="D79" t="inlineStr">
        <is>
          <t>NORRBOTTENS LÄN</t>
        </is>
      </c>
      <c r="E79" t="inlineStr">
        <is>
          <t>ÖVERTORNEÅ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24474-2019</t>
        </is>
      </c>
      <c r="B80" s="1" t="n">
        <v>43600</v>
      </c>
      <c r="C80" s="1" t="n">
        <v>45184</v>
      </c>
      <c r="D80" t="inlineStr">
        <is>
          <t>NORRBOTTENS LÄN</t>
        </is>
      </c>
      <c r="E80" t="inlineStr">
        <is>
          <t>ÖVERTORNEÅ</t>
        </is>
      </c>
      <c r="G80" t="n">
        <v>8.9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26101-2019</t>
        </is>
      </c>
      <c r="B81" s="1" t="n">
        <v>43605</v>
      </c>
      <c r="C81" s="1" t="n">
        <v>45184</v>
      </c>
      <c r="D81" t="inlineStr">
        <is>
          <t>NORRBOTTENS LÄN</t>
        </is>
      </c>
      <c r="E81" t="inlineStr">
        <is>
          <t>ÖVERTORNEÅ</t>
        </is>
      </c>
      <c r="G81" t="n">
        <v>4.7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25660-2019</t>
        </is>
      </c>
      <c r="B82" s="1" t="n">
        <v>43607</v>
      </c>
      <c r="C82" s="1" t="n">
        <v>45184</v>
      </c>
      <c r="D82" t="inlineStr">
        <is>
          <t>NORRBOTTENS LÄN</t>
        </is>
      </c>
      <c r="E82" t="inlineStr">
        <is>
          <t>ÖVERTORNEÅ</t>
        </is>
      </c>
      <c r="G82" t="n">
        <v>9.800000000000001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26865-2019</t>
        </is>
      </c>
      <c r="B83" s="1" t="n">
        <v>43608</v>
      </c>
      <c r="C83" s="1" t="n">
        <v>45184</v>
      </c>
      <c r="D83" t="inlineStr">
        <is>
          <t>NORRBOTTENS LÄN</t>
        </is>
      </c>
      <c r="E83" t="inlineStr">
        <is>
          <t>ÖVERTORNEÅ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26256-2019</t>
        </is>
      </c>
      <c r="B84" s="1" t="n">
        <v>43610</v>
      </c>
      <c r="C84" s="1" t="n">
        <v>45184</v>
      </c>
      <c r="D84" t="inlineStr">
        <is>
          <t>NORRBOTTENS LÄN</t>
        </is>
      </c>
      <c r="E84" t="inlineStr">
        <is>
          <t>ÖVERTORNEÅ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28674-2019</t>
        </is>
      </c>
      <c r="B85" s="1" t="n">
        <v>43614</v>
      </c>
      <c r="C85" s="1" t="n">
        <v>45184</v>
      </c>
      <c r="D85" t="inlineStr">
        <is>
          <t>NORRBOTTENS LÄN</t>
        </is>
      </c>
      <c r="E85" t="inlineStr">
        <is>
          <t>ÖVERTORNEÅ</t>
        </is>
      </c>
      <c r="G85" t="n">
        <v>13.7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29384-2019</t>
        </is>
      </c>
      <c r="B86" s="1" t="n">
        <v>43629</v>
      </c>
      <c r="C86" s="1" t="n">
        <v>45184</v>
      </c>
      <c r="D86" t="inlineStr">
        <is>
          <t>NORRBOTTENS LÄN</t>
        </is>
      </c>
      <c r="E86" t="inlineStr">
        <is>
          <t>ÖVERTORNEÅ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30106-2019</t>
        </is>
      </c>
      <c r="B87" s="1" t="n">
        <v>43634</v>
      </c>
      <c r="C87" s="1" t="n">
        <v>45184</v>
      </c>
      <c r="D87" t="inlineStr">
        <is>
          <t>NORRBOTTENS LÄN</t>
        </is>
      </c>
      <c r="E87" t="inlineStr">
        <is>
          <t>ÖVERTORNEÅ</t>
        </is>
      </c>
      <c r="F87" t="inlineStr">
        <is>
          <t>Sveaskog</t>
        </is>
      </c>
      <c r="G87" t="n">
        <v>18.5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32894-2019</t>
        </is>
      </c>
      <c r="B88" s="1" t="n">
        <v>43643</v>
      </c>
      <c r="C88" s="1" t="n">
        <v>45184</v>
      </c>
      <c r="D88" t="inlineStr">
        <is>
          <t>NORRBOTTENS LÄN</t>
        </is>
      </c>
      <c r="E88" t="inlineStr">
        <is>
          <t>ÖVERTORNEÅ</t>
        </is>
      </c>
      <c r="G88" t="n">
        <v>4.4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32897-2019</t>
        </is>
      </c>
      <c r="B89" s="1" t="n">
        <v>43643</v>
      </c>
      <c r="C89" s="1" t="n">
        <v>45184</v>
      </c>
      <c r="D89" t="inlineStr">
        <is>
          <t>NORRBOTTENS LÄN</t>
        </is>
      </c>
      <c r="E89" t="inlineStr">
        <is>
          <t>ÖVERTORNEÅ</t>
        </is>
      </c>
      <c r="G89" t="n">
        <v>17.1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34174-2019</t>
        </is>
      </c>
      <c r="B90" s="1" t="n">
        <v>43655</v>
      </c>
      <c r="C90" s="1" t="n">
        <v>45184</v>
      </c>
      <c r="D90" t="inlineStr">
        <is>
          <t>NORRBOTTENS LÄN</t>
        </is>
      </c>
      <c r="E90" t="inlineStr">
        <is>
          <t>ÖVERTORNEÅ</t>
        </is>
      </c>
      <c r="F90" t="inlineStr">
        <is>
          <t>Sveaskog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36114-2019</t>
        </is>
      </c>
      <c r="B91" s="1" t="n">
        <v>43658</v>
      </c>
      <c r="C91" s="1" t="n">
        <v>45184</v>
      </c>
      <c r="D91" t="inlineStr">
        <is>
          <t>NORRBOTTENS LÄN</t>
        </is>
      </c>
      <c r="E91" t="inlineStr">
        <is>
          <t>ÖVERTORNEÅ</t>
        </is>
      </c>
      <c r="G91" t="n">
        <v>6.9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37152-2019</t>
        </is>
      </c>
      <c r="B92" s="1" t="n">
        <v>43658</v>
      </c>
      <c r="C92" s="1" t="n">
        <v>45184</v>
      </c>
      <c r="D92" t="inlineStr">
        <is>
          <t>NORRBOTTENS LÄN</t>
        </is>
      </c>
      <c r="E92" t="inlineStr">
        <is>
          <t>ÖVERTORNEÅ</t>
        </is>
      </c>
      <c r="G92" t="n">
        <v>3.1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37151-2019</t>
        </is>
      </c>
      <c r="B93" s="1" t="n">
        <v>43658</v>
      </c>
      <c r="C93" s="1" t="n">
        <v>45184</v>
      </c>
      <c r="D93" t="inlineStr">
        <is>
          <t>NORRBOTTENS LÄN</t>
        </is>
      </c>
      <c r="E93" t="inlineStr">
        <is>
          <t>ÖVERTORNEÅ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37160-2019</t>
        </is>
      </c>
      <c r="B94" s="1" t="n">
        <v>43658</v>
      </c>
      <c r="C94" s="1" t="n">
        <v>45184</v>
      </c>
      <c r="D94" t="inlineStr">
        <is>
          <t>NORRBOTTENS LÄN</t>
        </is>
      </c>
      <c r="E94" t="inlineStr">
        <is>
          <t>ÖVERTORNEÅ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37148-2019</t>
        </is>
      </c>
      <c r="B95" s="1" t="n">
        <v>43658</v>
      </c>
      <c r="C95" s="1" t="n">
        <v>45184</v>
      </c>
      <c r="D95" t="inlineStr">
        <is>
          <t>NORRBOTTENS LÄN</t>
        </is>
      </c>
      <c r="E95" t="inlineStr">
        <is>
          <t>ÖVERTORNEÅ</t>
        </is>
      </c>
      <c r="G95" t="n">
        <v>3.2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37159-2019</t>
        </is>
      </c>
      <c r="B96" s="1" t="n">
        <v>43658</v>
      </c>
      <c r="C96" s="1" t="n">
        <v>45184</v>
      </c>
      <c r="D96" t="inlineStr">
        <is>
          <t>NORRBOTTENS LÄN</t>
        </is>
      </c>
      <c r="E96" t="inlineStr">
        <is>
          <t>ÖVERTORNEÅ</t>
        </is>
      </c>
      <c r="G96" t="n">
        <v>4.7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37146-2019</t>
        </is>
      </c>
      <c r="B97" s="1" t="n">
        <v>43658</v>
      </c>
      <c r="C97" s="1" t="n">
        <v>45184</v>
      </c>
      <c r="D97" t="inlineStr">
        <is>
          <t>NORRBOTTENS LÄN</t>
        </is>
      </c>
      <c r="E97" t="inlineStr">
        <is>
          <t>ÖVERTORNEÅ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37155-2019</t>
        </is>
      </c>
      <c r="B98" s="1" t="n">
        <v>43658</v>
      </c>
      <c r="C98" s="1" t="n">
        <v>45184</v>
      </c>
      <c r="D98" t="inlineStr">
        <is>
          <t>NORRBOTTENS LÄN</t>
        </is>
      </c>
      <c r="E98" t="inlineStr">
        <is>
          <t>ÖVERTORNEÅ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37219-2019</t>
        </is>
      </c>
      <c r="B99" s="1" t="n">
        <v>43677</v>
      </c>
      <c r="C99" s="1" t="n">
        <v>45184</v>
      </c>
      <c r="D99" t="inlineStr">
        <is>
          <t>NORRBOTTENS LÄN</t>
        </is>
      </c>
      <c r="E99" t="inlineStr">
        <is>
          <t>ÖVERTORNEÅ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39580-2019</t>
        </is>
      </c>
      <c r="B100" s="1" t="n">
        <v>43686</v>
      </c>
      <c r="C100" s="1" t="n">
        <v>45184</v>
      </c>
      <c r="D100" t="inlineStr">
        <is>
          <t>NORRBOTTENS LÄN</t>
        </is>
      </c>
      <c r="E100" t="inlineStr">
        <is>
          <t>ÖVERTORNEÅ</t>
        </is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43089-2019</t>
        </is>
      </c>
      <c r="B101" s="1" t="n">
        <v>43686</v>
      </c>
      <c r="C101" s="1" t="n">
        <v>45184</v>
      </c>
      <c r="D101" t="inlineStr">
        <is>
          <t>NORRBOTTENS LÄN</t>
        </is>
      </c>
      <c r="E101" t="inlineStr">
        <is>
          <t>ÖVERTORNEÅ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39601-2019</t>
        </is>
      </c>
      <c r="B102" s="1" t="n">
        <v>43686</v>
      </c>
      <c r="C102" s="1" t="n">
        <v>45184</v>
      </c>
      <c r="D102" t="inlineStr">
        <is>
          <t>NORRBOTTENS LÄN</t>
        </is>
      </c>
      <c r="E102" t="inlineStr">
        <is>
          <t>ÖVERTORNEÅ</t>
        </is>
      </c>
      <c r="G102" t="n">
        <v>6.8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41004-2019</t>
        </is>
      </c>
      <c r="B103" s="1" t="n">
        <v>43697</v>
      </c>
      <c r="C103" s="1" t="n">
        <v>45184</v>
      </c>
      <c r="D103" t="inlineStr">
        <is>
          <t>NORRBOTTENS LÄN</t>
        </is>
      </c>
      <c r="E103" t="inlineStr">
        <is>
          <t>ÖVERTORNEÅ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41003-2019</t>
        </is>
      </c>
      <c r="B104" s="1" t="n">
        <v>43697</v>
      </c>
      <c r="C104" s="1" t="n">
        <v>45184</v>
      </c>
      <c r="D104" t="inlineStr">
        <is>
          <t>NORRBOTTENS LÄN</t>
        </is>
      </c>
      <c r="E104" t="inlineStr">
        <is>
          <t>ÖVERTORNEÅ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41974-2019</t>
        </is>
      </c>
      <c r="B105" s="1" t="n">
        <v>43700</v>
      </c>
      <c r="C105" s="1" t="n">
        <v>45184</v>
      </c>
      <c r="D105" t="inlineStr">
        <is>
          <t>NORRBOTTENS LÄN</t>
        </is>
      </c>
      <c r="E105" t="inlineStr">
        <is>
          <t>ÖVERTORNEÅ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41976-2019</t>
        </is>
      </c>
      <c r="B106" s="1" t="n">
        <v>43700</v>
      </c>
      <c r="C106" s="1" t="n">
        <v>45184</v>
      </c>
      <c r="D106" t="inlineStr">
        <is>
          <t>NORRBOTTENS LÄN</t>
        </is>
      </c>
      <c r="E106" t="inlineStr">
        <is>
          <t>ÖVERTORNEÅ</t>
        </is>
      </c>
      <c r="G106" t="n">
        <v>3.6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43812-2019</t>
        </is>
      </c>
      <c r="B107" s="1" t="n">
        <v>43707</v>
      </c>
      <c r="C107" s="1" t="n">
        <v>45184</v>
      </c>
      <c r="D107" t="inlineStr">
        <is>
          <t>NORRBOTTENS LÄN</t>
        </is>
      </c>
      <c r="E107" t="inlineStr">
        <is>
          <t>ÖVERTORNEÅ</t>
        </is>
      </c>
      <c r="F107" t="inlineStr">
        <is>
          <t>Sveaskog</t>
        </is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48490-2019</t>
        </is>
      </c>
      <c r="B108" s="1" t="n">
        <v>43727</v>
      </c>
      <c r="C108" s="1" t="n">
        <v>45184</v>
      </c>
      <c r="D108" t="inlineStr">
        <is>
          <t>NORRBOTTENS LÄN</t>
        </is>
      </c>
      <c r="E108" t="inlineStr">
        <is>
          <t>ÖVERTORNEÅ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49279-2019</t>
        </is>
      </c>
      <c r="B109" s="1" t="n">
        <v>43728</v>
      </c>
      <c r="C109" s="1" t="n">
        <v>45184</v>
      </c>
      <c r="D109" t="inlineStr">
        <is>
          <t>NORRBOTTENS LÄN</t>
        </is>
      </c>
      <c r="E109" t="inlineStr">
        <is>
          <t>ÖVERTORNEÅ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49648-2019</t>
        </is>
      </c>
      <c r="B110" s="1" t="n">
        <v>43732</v>
      </c>
      <c r="C110" s="1" t="n">
        <v>45184</v>
      </c>
      <c r="D110" t="inlineStr">
        <is>
          <t>NORRBOTTENS LÄN</t>
        </is>
      </c>
      <c r="E110" t="inlineStr">
        <is>
          <t>ÖVERTORNEÅ</t>
        </is>
      </c>
      <c r="G110" t="n">
        <v>4.9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2269-2020</t>
        </is>
      </c>
      <c r="B111" s="1" t="n">
        <v>43740</v>
      </c>
      <c r="C111" s="1" t="n">
        <v>45184</v>
      </c>
      <c r="D111" t="inlineStr">
        <is>
          <t>NORRBOTTENS LÄN</t>
        </is>
      </c>
      <c r="E111" t="inlineStr">
        <is>
          <t>ÖVERTORNEÅ</t>
        </is>
      </c>
      <c r="G111" t="n">
        <v>2.4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51642-2019</t>
        </is>
      </c>
      <c r="B112" s="1" t="n">
        <v>43740</v>
      </c>
      <c r="C112" s="1" t="n">
        <v>45184</v>
      </c>
      <c r="D112" t="inlineStr">
        <is>
          <t>NORRBOTTENS LÄN</t>
        </is>
      </c>
      <c r="E112" t="inlineStr">
        <is>
          <t>ÖVERTORNEÅ</t>
        </is>
      </c>
      <c r="G112" t="n">
        <v>16.1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53054-2019</t>
        </is>
      </c>
      <c r="B113" s="1" t="n">
        <v>43740</v>
      </c>
      <c r="C113" s="1" t="n">
        <v>45184</v>
      </c>
      <c r="D113" t="inlineStr">
        <is>
          <t>NORRBOTTENS LÄN</t>
        </is>
      </c>
      <c r="E113" t="inlineStr">
        <is>
          <t>ÖVERTORNEÅ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53084-2019</t>
        </is>
      </c>
      <c r="B114" s="1" t="n">
        <v>43740</v>
      </c>
      <c r="C114" s="1" t="n">
        <v>45184</v>
      </c>
      <c r="D114" t="inlineStr">
        <is>
          <t>NORRBOTTENS LÄN</t>
        </is>
      </c>
      <c r="E114" t="inlineStr">
        <is>
          <t>ÖVERTORNEÅ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2259-2020</t>
        </is>
      </c>
      <c r="B115" s="1" t="n">
        <v>43740</v>
      </c>
      <c r="C115" s="1" t="n">
        <v>45184</v>
      </c>
      <c r="D115" t="inlineStr">
        <is>
          <t>NORRBOTTENS LÄN</t>
        </is>
      </c>
      <c r="E115" t="inlineStr">
        <is>
          <t>ÖVERTORNEÅ</t>
        </is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52989-2019</t>
        </is>
      </c>
      <c r="B116" s="1" t="n">
        <v>43740</v>
      </c>
      <c r="C116" s="1" t="n">
        <v>45184</v>
      </c>
      <c r="D116" t="inlineStr">
        <is>
          <t>NORRBOTTENS LÄN</t>
        </is>
      </c>
      <c r="E116" t="inlineStr">
        <is>
          <t>ÖVERTORNEÅ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54210-2019</t>
        </is>
      </c>
      <c r="B117" s="1" t="n">
        <v>43745</v>
      </c>
      <c r="C117" s="1" t="n">
        <v>45184</v>
      </c>
      <c r="D117" t="inlineStr">
        <is>
          <t>NORRBOTTENS LÄN</t>
        </is>
      </c>
      <c r="E117" t="inlineStr">
        <is>
          <t>ÖVERTORNEÅ</t>
        </is>
      </c>
      <c r="G117" t="n">
        <v>15.6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53321-2019</t>
        </is>
      </c>
      <c r="B118" s="1" t="n">
        <v>43748</v>
      </c>
      <c r="C118" s="1" t="n">
        <v>45184</v>
      </c>
      <c r="D118" t="inlineStr">
        <is>
          <t>NORRBOTTENS LÄN</t>
        </is>
      </c>
      <c r="E118" t="inlineStr">
        <is>
          <t>ÖVERTORNEÅ</t>
        </is>
      </c>
      <c r="F118" t="inlineStr">
        <is>
          <t>Sveaskog</t>
        </is>
      </c>
      <c r="G118" t="n">
        <v>62.4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54078-2019</t>
        </is>
      </c>
      <c r="B119" s="1" t="n">
        <v>43752</v>
      </c>
      <c r="C119" s="1" t="n">
        <v>45184</v>
      </c>
      <c r="D119" t="inlineStr">
        <is>
          <t>NORRBOTTENS LÄN</t>
        </is>
      </c>
      <c r="E119" t="inlineStr">
        <is>
          <t>ÖVERTORNEÅ</t>
        </is>
      </c>
      <c r="G119" t="n">
        <v>7.2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55073-2019</t>
        </is>
      </c>
      <c r="B120" s="1" t="n">
        <v>43752</v>
      </c>
      <c r="C120" s="1" t="n">
        <v>45184</v>
      </c>
      <c r="D120" t="inlineStr">
        <is>
          <t>NORRBOTTENS LÄN</t>
        </is>
      </c>
      <c r="E120" t="inlineStr">
        <is>
          <t>ÖVERTORNEÅ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56365-2019</t>
        </is>
      </c>
      <c r="B121" s="1" t="n">
        <v>43762</v>
      </c>
      <c r="C121" s="1" t="n">
        <v>45184</v>
      </c>
      <c r="D121" t="inlineStr">
        <is>
          <t>NORRBOTTENS LÄN</t>
        </is>
      </c>
      <c r="E121" t="inlineStr">
        <is>
          <t>ÖVERTORNEÅ</t>
        </is>
      </c>
      <c r="F121" t="inlineStr">
        <is>
          <t>Sveaskog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58534-2019</t>
        </is>
      </c>
      <c r="B122" s="1" t="n">
        <v>43766</v>
      </c>
      <c r="C122" s="1" t="n">
        <v>45184</v>
      </c>
      <c r="D122" t="inlineStr">
        <is>
          <t>NORRBOTTENS LÄN</t>
        </is>
      </c>
      <c r="E122" t="inlineStr">
        <is>
          <t>ÖVERTORNEÅ</t>
        </is>
      </c>
      <c r="G122" t="n">
        <v>12.1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60129-2019</t>
        </is>
      </c>
      <c r="B123" s="1" t="n">
        <v>43778</v>
      </c>
      <c r="C123" s="1" t="n">
        <v>45184</v>
      </c>
      <c r="D123" t="inlineStr">
        <is>
          <t>NORRBOTTENS LÄN</t>
        </is>
      </c>
      <c r="E123" t="inlineStr">
        <is>
          <t>ÖVERTORNEÅ</t>
        </is>
      </c>
      <c r="G123" t="n">
        <v>31.1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60891-2019</t>
        </is>
      </c>
      <c r="B124" s="1" t="n">
        <v>43781</v>
      </c>
      <c r="C124" s="1" t="n">
        <v>45184</v>
      </c>
      <c r="D124" t="inlineStr">
        <is>
          <t>NORRBOTTENS LÄN</t>
        </is>
      </c>
      <c r="E124" t="inlineStr">
        <is>
          <t>ÖVERTORNEÅ</t>
        </is>
      </c>
      <c r="G124" t="n">
        <v>3.2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62214-2019</t>
        </is>
      </c>
      <c r="B125" s="1" t="n">
        <v>43782</v>
      </c>
      <c r="C125" s="1" t="n">
        <v>45184</v>
      </c>
      <c r="D125" t="inlineStr">
        <is>
          <t>NORRBOTTENS LÄN</t>
        </is>
      </c>
      <c r="E125" t="inlineStr">
        <is>
          <t>ÖVERTORNEÅ</t>
        </is>
      </c>
      <c r="G125" t="n">
        <v>2.7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62183-2019</t>
        </is>
      </c>
      <c r="B126" s="1" t="n">
        <v>43787</v>
      </c>
      <c r="C126" s="1" t="n">
        <v>45184</v>
      </c>
      <c r="D126" t="inlineStr">
        <is>
          <t>NORRBOTTENS LÄN</t>
        </is>
      </c>
      <c r="E126" t="inlineStr">
        <is>
          <t>ÖVERTORNEÅ</t>
        </is>
      </c>
      <c r="G126" t="n">
        <v>7.4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62951-2019</t>
        </is>
      </c>
      <c r="B127" s="1" t="n">
        <v>43789</v>
      </c>
      <c r="C127" s="1" t="n">
        <v>45184</v>
      </c>
      <c r="D127" t="inlineStr">
        <is>
          <t>NORRBOTTENS LÄN</t>
        </is>
      </c>
      <c r="E127" t="inlineStr">
        <is>
          <t>ÖVERTORNEÅ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62960-2019</t>
        </is>
      </c>
      <c r="B128" s="1" t="n">
        <v>43790</v>
      </c>
      <c r="C128" s="1" t="n">
        <v>45184</v>
      </c>
      <c r="D128" t="inlineStr">
        <is>
          <t>NORRBOTTENS LÄN</t>
        </is>
      </c>
      <c r="E128" t="inlineStr">
        <is>
          <t>ÖVERTORNEÅ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64003-2019</t>
        </is>
      </c>
      <c r="B129" s="1" t="n">
        <v>43791</v>
      </c>
      <c r="C129" s="1" t="n">
        <v>45184</v>
      </c>
      <c r="D129" t="inlineStr">
        <is>
          <t>NORRBOTTENS LÄN</t>
        </is>
      </c>
      <c r="E129" t="inlineStr">
        <is>
          <t>ÖVERTORNEÅ</t>
        </is>
      </c>
      <c r="G129" t="n">
        <v>8.4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64010-2019</t>
        </is>
      </c>
      <c r="B130" s="1" t="n">
        <v>43791</v>
      </c>
      <c r="C130" s="1" t="n">
        <v>45184</v>
      </c>
      <c r="D130" t="inlineStr">
        <is>
          <t>NORRBOTTENS LÄN</t>
        </is>
      </c>
      <c r="E130" t="inlineStr">
        <is>
          <t>ÖVERTORNEÅ</t>
        </is>
      </c>
      <c r="G130" t="n">
        <v>13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64321-2019</t>
        </is>
      </c>
      <c r="B131" s="1" t="n">
        <v>43797</v>
      </c>
      <c r="C131" s="1" t="n">
        <v>45184</v>
      </c>
      <c r="D131" t="inlineStr">
        <is>
          <t>NORRBOTTENS LÄN</t>
        </is>
      </c>
      <c r="E131" t="inlineStr">
        <is>
          <t>ÖVERTORNEÅ</t>
        </is>
      </c>
      <c r="G131" t="n">
        <v>7.2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65062-2019</t>
        </is>
      </c>
      <c r="B132" s="1" t="n">
        <v>43801</v>
      </c>
      <c r="C132" s="1" t="n">
        <v>45184</v>
      </c>
      <c r="D132" t="inlineStr">
        <is>
          <t>NORRBOTTENS LÄN</t>
        </is>
      </c>
      <c r="E132" t="inlineStr">
        <is>
          <t>ÖVERTORNEÅ</t>
        </is>
      </c>
      <c r="G132" t="n">
        <v>8.6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65498-2019</t>
        </is>
      </c>
      <c r="B133" s="1" t="n">
        <v>43803</v>
      </c>
      <c r="C133" s="1" t="n">
        <v>45184</v>
      </c>
      <c r="D133" t="inlineStr">
        <is>
          <t>NORRBOTTENS LÄN</t>
        </is>
      </c>
      <c r="E133" t="inlineStr">
        <is>
          <t>ÖVERTORNEÅ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65510-2019</t>
        </is>
      </c>
      <c r="B134" s="1" t="n">
        <v>43803</v>
      </c>
      <c r="C134" s="1" t="n">
        <v>45184</v>
      </c>
      <c r="D134" t="inlineStr">
        <is>
          <t>NORRBOTTENS LÄN</t>
        </is>
      </c>
      <c r="E134" t="inlineStr">
        <is>
          <t>ÖVERTORNEÅ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65457-2019</t>
        </is>
      </c>
      <c r="B135" s="1" t="n">
        <v>43803</v>
      </c>
      <c r="C135" s="1" t="n">
        <v>45184</v>
      </c>
      <c r="D135" t="inlineStr">
        <is>
          <t>NORRBOTTENS LÄN</t>
        </is>
      </c>
      <c r="E135" t="inlineStr">
        <is>
          <t>ÖVERTORNEÅ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65500-2019</t>
        </is>
      </c>
      <c r="B136" s="1" t="n">
        <v>43803</v>
      </c>
      <c r="C136" s="1" t="n">
        <v>45184</v>
      </c>
      <c r="D136" t="inlineStr">
        <is>
          <t>NORRBOTTENS LÄN</t>
        </is>
      </c>
      <c r="E136" t="inlineStr">
        <is>
          <t>ÖVERTORNEÅ</t>
        </is>
      </c>
      <c r="G136" t="n">
        <v>5.1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66111-2019</t>
        </is>
      </c>
      <c r="B137" s="1" t="n">
        <v>43808</v>
      </c>
      <c r="C137" s="1" t="n">
        <v>45184</v>
      </c>
      <c r="D137" t="inlineStr">
        <is>
          <t>NORRBOTTENS LÄN</t>
        </is>
      </c>
      <c r="E137" t="inlineStr">
        <is>
          <t>ÖVERTORNEÅ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66536-2019</t>
        </is>
      </c>
      <c r="B138" s="1" t="n">
        <v>43809</v>
      </c>
      <c r="C138" s="1" t="n">
        <v>45184</v>
      </c>
      <c r="D138" t="inlineStr">
        <is>
          <t>NORRBOTTENS LÄN</t>
        </is>
      </c>
      <c r="E138" t="inlineStr">
        <is>
          <t>ÖVERTORNEÅ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66542-2019</t>
        </is>
      </c>
      <c r="B139" s="1" t="n">
        <v>43809</v>
      </c>
      <c r="C139" s="1" t="n">
        <v>45184</v>
      </c>
      <c r="D139" t="inlineStr">
        <is>
          <t>NORRBOTTENS LÄN</t>
        </is>
      </c>
      <c r="E139" t="inlineStr">
        <is>
          <t>ÖVERTORNEÅ</t>
        </is>
      </c>
      <c r="G139" t="n">
        <v>2.2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67864-2019</t>
        </is>
      </c>
      <c r="B140" s="1" t="n">
        <v>43810</v>
      </c>
      <c r="C140" s="1" t="n">
        <v>45184</v>
      </c>
      <c r="D140" t="inlineStr">
        <is>
          <t>NORRBOTTENS LÄN</t>
        </is>
      </c>
      <c r="E140" t="inlineStr">
        <is>
          <t>ÖVERTORNEÅ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67858-2019</t>
        </is>
      </c>
      <c r="B141" s="1" t="n">
        <v>43810</v>
      </c>
      <c r="C141" s="1" t="n">
        <v>45184</v>
      </c>
      <c r="D141" t="inlineStr">
        <is>
          <t>NORRBOTTENS LÄN</t>
        </is>
      </c>
      <c r="E141" t="inlineStr">
        <is>
          <t>ÖVERTORNEÅ</t>
        </is>
      </c>
      <c r="G141" t="n">
        <v>5.1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67862-2019</t>
        </is>
      </c>
      <c r="B142" s="1" t="n">
        <v>43810</v>
      </c>
      <c r="C142" s="1" t="n">
        <v>45184</v>
      </c>
      <c r="D142" t="inlineStr">
        <is>
          <t>NORRBOTTENS LÄN</t>
        </is>
      </c>
      <c r="E142" t="inlineStr">
        <is>
          <t>ÖVERTORNEÅ</t>
        </is>
      </c>
      <c r="G142" t="n">
        <v>6.5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68835-2019</t>
        </is>
      </c>
      <c r="B143" s="1" t="n">
        <v>43819</v>
      </c>
      <c r="C143" s="1" t="n">
        <v>45184</v>
      </c>
      <c r="D143" t="inlineStr">
        <is>
          <t>NORRBOTTENS LÄN</t>
        </is>
      </c>
      <c r="E143" t="inlineStr">
        <is>
          <t>ÖVERTORNEÅ</t>
        </is>
      </c>
      <c r="G143" t="n">
        <v>12.4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69085-2019</t>
        </is>
      </c>
      <c r="B144" s="1" t="n">
        <v>43829</v>
      </c>
      <c r="C144" s="1" t="n">
        <v>45184</v>
      </c>
      <c r="D144" t="inlineStr">
        <is>
          <t>NORRBOTTENS LÄN</t>
        </is>
      </c>
      <c r="E144" t="inlineStr">
        <is>
          <t>ÖVERTORNEÅ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4882-2020</t>
        </is>
      </c>
      <c r="B145" s="1" t="n">
        <v>43852</v>
      </c>
      <c r="C145" s="1" t="n">
        <v>45184</v>
      </c>
      <c r="D145" t="inlineStr">
        <is>
          <t>NORRBOTTENS LÄN</t>
        </is>
      </c>
      <c r="E145" t="inlineStr">
        <is>
          <t>ÖVERTORNEÅ</t>
        </is>
      </c>
      <c r="G145" t="n">
        <v>7.7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5276-2020</t>
        </is>
      </c>
      <c r="B146" s="1" t="n">
        <v>43857</v>
      </c>
      <c r="C146" s="1" t="n">
        <v>45184</v>
      </c>
      <c r="D146" t="inlineStr">
        <is>
          <t>NORRBOTTENS LÄN</t>
        </is>
      </c>
      <c r="E146" t="inlineStr">
        <is>
          <t>ÖVERTORNEÅ</t>
        </is>
      </c>
      <c r="G146" t="n">
        <v>4.6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5469-2020</t>
        </is>
      </c>
      <c r="B147" s="1" t="n">
        <v>43858</v>
      </c>
      <c r="C147" s="1" t="n">
        <v>45184</v>
      </c>
      <c r="D147" t="inlineStr">
        <is>
          <t>NORRBOTTENS LÄN</t>
        </is>
      </c>
      <c r="E147" t="inlineStr">
        <is>
          <t>ÖVERTORNEÅ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4725-2020</t>
        </is>
      </c>
      <c r="B148" s="1" t="n">
        <v>43858</v>
      </c>
      <c r="C148" s="1" t="n">
        <v>45184</v>
      </c>
      <c r="D148" t="inlineStr">
        <is>
          <t>NORRBOTTENS LÄN</t>
        </is>
      </c>
      <c r="E148" t="inlineStr">
        <is>
          <t>ÖVERTORNEÅ</t>
        </is>
      </c>
      <c r="G148" t="n">
        <v>0.1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5463-2020</t>
        </is>
      </c>
      <c r="B149" s="1" t="n">
        <v>43858</v>
      </c>
      <c r="C149" s="1" t="n">
        <v>45184</v>
      </c>
      <c r="D149" t="inlineStr">
        <is>
          <t>NORRBOTTENS LÄN</t>
        </is>
      </c>
      <c r="E149" t="inlineStr">
        <is>
          <t>ÖVERTORNEÅ</t>
        </is>
      </c>
      <c r="G149" t="n">
        <v>2.6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5782-2020</t>
        </is>
      </c>
      <c r="B150" s="1" t="n">
        <v>43864</v>
      </c>
      <c r="C150" s="1" t="n">
        <v>45184</v>
      </c>
      <c r="D150" t="inlineStr">
        <is>
          <t>NORRBOTTENS LÄN</t>
        </is>
      </c>
      <c r="E150" t="inlineStr">
        <is>
          <t>ÖVERTORNEÅ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6131-2020</t>
        </is>
      </c>
      <c r="B151" s="1" t="n">
        <v>43864</v>
      </c>
      <c r="C151" s="1" t="n">
        <v>45184</v>
      </c>
      <c r="D151" t="inlineStr">
        <is>
          <t>NORRBOTTENS LÄN</t>
        </is>
      </c>
      <c r="E151" t="inlineStr">
        <is>
          <t>ÖVERTORNEÅ</t>
        </is>
      </c>
      <c r="G151" t="n">
        <v>4.4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5784-2020</t>
        </is>
      </c>
      <c r="B152" s="1" t="n">
        <v>43864</v>
      </c>
      <c r="C152" s="1" t="n">
        <v>45184</v>
      </c>
      <c r="D152" t="inlineStr">
        <is>
          <t>NORRBOTTENS LÄN</t>
        </is>
      </c>
      <c r="E152" t="inlineStr">
        <is>
          <t>ÖVERTORNEÅ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6132-2020</t>
        </is>
      </c>
      <c r="B153" s="1" t="n">
        <v>43864</v>
      </c>
      <c r="C153" s="1" t="n">
        <v>45184</v>
      </c>
      <c r="D153" t="inlineStr">
        <is>
          <t>NORRBOTTENS LÄN</t>
        </is>
      </c>
      <c r="E153" t="inlineStr">
        <is>
          <t>ÖVERTORNEÅ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8041-2020</t>
        </is>
      </c>
      <c r="B154" s="1" t="n">
        <v>43873</v>
      </c>
      <c r="C154" s="1" t="n">
        <v>45184</v>
      </c>
      <c r="D154" t="inlineStr">
        <is>
          <t>NORRBOTTENS LÄN</t>
        </is>
      </c>
      <c r="E154" t="inlineStr">
        <is>
          <t>ÖVERTORNEÅ</t>
        </is>
      </c>
      <c r="G154" t="n">
        <v>27.6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13059-2020</t>
        </is>
      </c>
      <c r="B155" s="1" t="n">
        <v>43900</v>
      </c>
      <c r="C155" s="1" t="n">
        <v>45184</v>
      </c>
      <c r="D155" t="inlineStr">
        <is>
          <t>NORRBOTTENS LÄN</t>
        </is>
      </c>
      <c r="E155" t="inlineStr">
        <is>
          <t>ÖVERTORNEÅ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13065-2020</t>
        </is>
      </c>
      <c r="B156" s="1" t="n">
        <v>43900</v>
      </c>
      <c r="C156" s="1" t="n">
        <v>45184</v>
      </c>
      <c r="D156" t="inlineStr">
        <is>
          <t>NORRBOTTENS LÄN</t>
        </is>
      </c>
      <c r="E156" t="inlineStr">
        <is>
          <t>ÖVERTORNEÅ</t>
        </is>
      </c>
      <c r="G156" t="n">
        <v>8.300000000000001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19058-2020</t>
        </is>
      </c>
      <c r="B157" s="1" t="n">
        <v>43936</v>
      </c>
      <c r="C157" s="1" t="n">
        <v>45184</v>
      </c>
      <c r="D157" t="inlineStr">
        <is>
          <t>NORRBOTTENS LÄN</t>
        </is>
      </c>
      <c r="E157" t="inlineStr">
        <is>
          <t>ÖVERTORNEÅ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19978-2020</t>
        </is>
      </c>
      <c r="B158" s="1" t="n">
        <v>43943</v>
      </c>
      <c r="C158" s="1" t="n">
        <v>45184</v>
      </c>
      <c r="D158" t="inlineStr">
        <is>
          <t>NORRBOTTENS LÄN</t>
        </is>
      </c>
      <c r="E158" t="inlineStr">
        <is>
          <t>ÖVERTORNEÅ</t>
        </is>
      </c>
      <c r="G158" t="n">
        <v>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19981-2020</t>
        </is>
      </c>
      <c r="B159" s="1" t="n">
        <v>43943</v>
      </c>
      <c r="C159" s="1" t="n">
        <v>45184</v>
      </c>
      <c r="D159" t="inlineStr">
        <is>
          <t>NORRBOTTENS LÄN</t>
        </is>
      </c>
      <c r="E159" t="inlineStr">
        <is>
          <t>ÖVERTORNEÅ</t>
        </is>
      </c>
      <c r="G159" t="n">
        <v>8.800000000000001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20418-2020</t>
        </is>
      </c>
      <c r="B160" s="1" t="n">
        <v>43945</v>
      </c>
      <c r="C160" s="1" t="n">
        <v>45184</v>
      </c>
      <c r="D160" t="inlineStr">
        <is>
          <t>NORRBOTTENS LÄN</t>
        </is>
      </c>
      <c r="E160" t="inlineStr">
        <is>
          <t>ÖVERTORNEÅ</t>
        </is>
      </c>
      <c r="G160" t="n">
        <v>4.8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26315-2020</t>
        </is>
      </c>
      <c r="B161" s="1" t="n">
        <v>43986</v>
      </c>
      <c r="C161" s="1" t="n">
        <v>45184</v>
      </c>
      <c r="D161" t="inlineStr">
        <is>
          <t>NORRBOTTENS LÄN</t>
        </is>
      </c>
      <c r="E161" t="inlineStr">
        <is>
          <t>ÖVERTORNEÅ</t>
        </is>
      </c>
      <c r="G161" t="n">
        <v>2.9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26312-2020</t>
        </is>
      </c>
      <c r="B162" s="1" t="n">
        <v>43986</v>
      </c>
      <c r="C162" s="1" t="n">
        <v>45184</v>
      </c>
      <c r="D162" t="inlineStr">
        <is>
          <t>NORRBOTTENS LÄN</t>
        </is>
      </c>
      <c r="E162" t="inlineStr">
        <is>
          <t>ÖVERTORNEÅ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29053-2020</t>
        </is>
      </c>
      <c r="B163" s="1" t="n">
        <v>44000</v>
      </c>
      <c r="C163" s="1" t="n">
        <v>45184</v>
      </c>
      <c r="D163" t="inlineStr">
        <is>
          <t>NORRBOTTENS LÄN</t>
        </is>
      </c>
      <c r="E163" t="inlineStr">
        <is>
          <t>ÖVERTORNEÅ</t>
        </is>
      </c>
      <c r="G163" t="n">
        <v>5.1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29220-2020</t>
        </is>
      </c>
      <c r="B164" s="1" t="n">
        <v>44004</v>
      </c>
      <c r="C164" s="1" t="n">
        <v>45184</v>
      </c>
      <c r="D164" t="inlineStr">
        <is>
          <t>NORRBOTTENS LÄN</t>
        </is>
      </c>
      <c r="E164" t="inlineStr">
        <is>
          <t>ÖVERTORNEÅ</t>
        </is>
      </c>
      <c r="G164" t="n">
        <v>8.1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30583-2020</t>
        </is>
      </c>
      <c r="B165" s="1" t="n">
        <v>44008</v>
      </c>
      <c r="C165" s="1" t="n">
        <v>45184</v>
      </c>
      <c r="D165" t="inlineStr">
        <is>
          <t>NORRBOTTENS LÄN</t>
        </is>
      </c>
      <c r="E165" t="inlineStr">
        <is>
          <t>ÖVERTORNEÅ</t>
        </is>
      </c>
      <c r="G165" t="n">
        <v>8.800000000000001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30582-2020</t>
        </is>
      </c>
      <c r="B166" s="1" t="n">
        <v>44008</v>
      </c>
      <c r="C166" s="1" t="n">
        <v>45184</v>
      </c>
      <c r="D166" t="inlineStr">
        <is>
          <t>NORRBOTTENS LÄN</t>
        </is>
      </c>
      <c r="E166" t="inlineStr">
        <is>
          <t>ÖVERTORNEÅ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31555-2020</t>
        </is>
      </c>
      <c r="B167" s="1" t="n">
        <v>44013</v>
      </c>
      <c r="C167" s="1" t="n">
        <v>45184</v>
      </c>
      <c r="D167" t="inlineStr">
        <is>
          <t>NORRBOTTENS LÄN</t>
        </is>
      </c>
      <c r="E167" t="inlineStr">
        <is>
          <t>ÖVERTORNEÅ</t>
        </is>
      </c>
      <c r="F167" t="inlineStr">
        <is>
          <t>Sveaskog</t>
        </is>
      </c>
      <c r="G167" t="n">
        <v>4.5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32075-2020</t>
        </is>
      </c>
      <c r="B168" s="1" t="n">
        <v>44015</v>
      </c>
      <c r="C168" s="1" t="n">
        <v>45184</v>
      </c>
      <c r="D168" t="inlineStr">
        <is>
          <t>NORRBOTTENS LÄN</t>
        </is>
      </c>
      <c r="E168" t="inlineStr">
        <is>
          <t>ÖVERTORNEÅ</t>
        </is>
      </c>
      <c r="F168" t="inlineStr">
        <is>
          <t>Sveaskog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38241-2020</t>
        </is>
      </c>
      <c r="B169" s="1" t="n">
        <v>44060</v>
      </c>
      <c r="C169" s="1" t="n">
        <v>45184</v>
      </c>
      <c r="D169" t="inlineStr">
        <is>
          <t>NORRBOTTENS LÄN</t>
        </is>
      </c>
      <c r="E169" t="inlineStr">
        <is>
          <t>ÖVERTORNEÅ</t>
        </is>
      </c>
      <c r="G169" t="n">
        <v>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41651-2020</t>
        </is>
      </c>
      <c r="B170" s="1" t="n">
        <v>44074</v>
      </c>
      <c r="C170" s="1" t="n">
        <v>45184</v>
      </c>
      <c r="D170" t="inlineStr">
        <is>
          <t>NORRBOTTENS LÄN</t>
        </is>
      </c>
      <c r="E170" t="inlineStr">
        <is>
          <t>ÖVERTORNEÅ</t>
        </is>
      </c>
      <c r="F170" t="inlineStr">
        <is>
          <t>Sveaskog</t>
        </is>
      </c>
      <c r="G170" t="n">
        <v>3.9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43562-2020</t>
        </is>
      </c>
      <c r="B171" s="1" t="n">
        <v>44077</v>
      </c>
      <c r="C171" s="1" t="n">
        <v>45184</v>
      </c>
      <c r="D171" t="inlineStr">
        <is>
          <t>NORRBOTTENS LÄN</t>
        </is>
      </c>
      <c r="E171" t="inlineStr">
        <is>
          <t>ÖVERTORNEÅ</t>
        </is>
      </c>
      <c r="G171" t="n">
        <v>2.8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45617-2020</t>
        </is>
      </c>
      <c r="B172" s="1" t="n">
        <v>44090</v>
      </c>
      <c r="C172" s="1" t="n">
        <v>45184</v>
      </c>
      <c r="D172" t="inlineStr">
        <is>
          <t>NORRBOTTENS LÄN</t>
        </is>
      </c>
      <c r="E172" t="inlineStr">
        <is>
          <t>ÖVERTORNEÅ</t>
        </is>
      </c>
      <c r="G172" t="n">
        <v>5.9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45659-2020</t>
        </is>
      </c>
      <c r="B173" s="1" t="n">
        <v>44090</v>
      </c>
      <c r="C173" s="1" t="n">
        <v>45184</v>
      </c>
      <c r="D173" t="inlineStr">
        <is>
          <t>NORRBOTTENS LÄN</t>
        </is>
      </c>
      <c r="E173" t="inlineStr">
        <is>
          <t>ÖVERTORNEÅ</t>
        </is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45673-2020</t>
        </is>
      </c>
      <c r="B174" s="1" t="n">
        <v>44090</v>
      </c>
      <c r="C174" s="1" t="n">
        <v>45184</v>
      </c>
      <c r="D174" t="inlineStr">
        <is>
          <t>NORRBOTTENS LÄN</t>
        </is>
      </c>
      <c r="E174" t="inlineStr">
        <is>
          <t>ÖVERTORNEÅ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45716-2020</t>
        </is>
      </c>
      <c r="B175" s="1" t="n">
        <v>44090</v>
      </c>
      <c r="C175" s="1" t="n">
        <v>45184</v>
      </c>
      <c r="D175" t="inlineStr">
        <is>
          <t>NORRBOTTENS LÄN</t>
        </is>
      </c>
      <c r="E175" t="inlineStr">
        <is>
          <t>ÖVERTORNEÅ</t>
        </is>
      </c>
      <c r="G175" t="n">
        <v>5.3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51582-2020</t>
        </is>
      </c>
      <c r="B176" s="1" t="n">
        <v>44113</v>
      </c>
      <c r="C176" s="1" t="n">
        <v>45184</v>
      </c>
      <c r="D176" t="inlineStr">
        <is>
          <t>NORRBOTTENS LÄN</t>
        </is>
      </c>
      <c r="E176" t="inlineStr">
        <is>
          <t>ÖVERTORNEÅ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53481-2020</t>
        </is>
      </c>
      <c r="B177" s="1" t="n">
        <v>44123</v>
      </c>
      <c r="C177" s="1" t="n">
        <v>45184</v>
      </c>
      <c r="D177" t="inlineStr">
        <is>
          <t>NORRBOTTENS LÄN</t>
        </is>
      </c>
      <c r="E177" t="inlineStr">
        <is>
          <t>ÖVERTORNEÅ</t>
        </is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54911-2020</t>
        </is>
      </c>
      <c r="B178" s="1" t="n">
        <v>44127</v>
      </c>
      <c r="C178" s="1" t="n">
        <v>45184</v>
      </c>
      <c r="D178" t="inlineStr">
        <is>
          <t>NORRBOTTENS LÄN</t>
        </is>
      </c>
      <c r="E178" t="inlineStr">
        <is>
          <t>ÖVERTORNEÅ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55230-2020</t>
        </is>
      </c>
      <c r="B179" s="1" t="n">
        <v>44130</v>
      </c>
      <c r="C179" s="1" t="n">
        <v>45184</v>
      </c>
      <c r="D179" t="inlineStr">
        <is>
          <t>NORRBOTTENS LÄN</t>
        </is>
      </c>
      <c r="E179" t="inlineStr">
        <is>
          <t>ÖVERTORNEÅ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55222-2020</t>
        </is>
      </c>
      <c r="B180" s="1" t="n">
        <v>44130</v>
      </c>
      <c r="C180" s="1" t="n">
        <v>45184</v>
      </c>
      <c r="D180" t="inlineStr">
        <is>
          <t>NORRBOTTENS LÄN</t>
        </is>
      </c>
      <c r="E180" t="inlineStr">
        <is>
          <t>ÖVERTORNEÅ</t>
        </is>
      </c>
      <c r="G180" t="n">
        <v>0.4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55518-2020</t>
        </is>
      </c>
      <c r="B181" s="1" t="n">
        <v>44130</v>
      </c>
      <c r="C181" s="1" t="n">
        <v>45184</v>
      </c>
      <c r="D181" t="inlineStr">
        <is>
          <t>NORRBOTTENS LÄN</t>
        </is>
      </c>
      <c r="E181" t="inlineStr">
        <is>
          <t>ÖVERTORNEÅ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56024-2020</t>
        </is>
      </c>
      <c r="B182" s="1" t="n">
        <v>44132</v>
      </c>
      <c r="C182" s="1" t="n">
        <v>45184</v>
      </c>
      <c r="D182" t="inlineStr">
        <is>
          <t>NORRBOTTENS LÄN</t>
        </is>
      </c>
      <c r="E182" t="inlineStr">
        <is>
          <t>ÖVERTORNEÅ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56363-2020</t>
        </is>
      </c>
      <c r="B183" s="1" t="n">
        <v>44135</v>
      </c>
      <c r="C183" s="1" t="n">
        <v>45184</v>
      </c>
      <c r="D183" t="inlineStr">
        <is>
          <t>NORRBOTTENS LÄN</t>
        </is>
      </c>
      <c r="E183" t="inlineStr">
        <is>
          <t>ÖVERTORNEÅ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60919-2020</t>
        </is>
      </c>
      <c r="B184" s="1" t="n">
        <v>44153</v>
      </c>
      <c r="C184" s="1" t="n">
        <v>45184</v>
      </c>
      <c r="D184" t="inlineStr">
        <is>
          <t>NORRBOTTENS LÄN</t>
        </is>
      </c>
      <c r="E184" t="inlineStr">
        <is>
          <t>ÖVERTORNEÅ</t>
        </is>
      </c>
      <c r="G184" t="n">
        <v>3.2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65771-2020</t>
        </is>
      </c>
      <c r="B185" s="1" t="n">
        <v>44172</v>
      </c>
      <c r="C185" s="1" t="n">
        <v>45184</v>
      </c>
      <c r="D185" t="inlineStr">
        <is>
          <t>NORRBOTTENS LÄN</t>
        </is>
      </c>
      <c r="E185" t="inlineStr">
        <is>
          <t>ÖVERTORNEÅ</t>
        </is>
      </c>
      <c r="G185" t="n">
        <v>9.300000000000001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68166-2020</t>
        </is>
      </c>
      <c r="B186" s="1" t="n">
        <v>44183</v>
      </c>
      <c r="C186" s="1" t="n">
        <v>45184</v>
      </c>
      <c r="D186" t="inlineStr">
        <is>
          <t>NORRBOTTENS LÄN</t>
        </is>
      </c>
      <c r="E186" t="inlineStr">
        <is>
          <t>ÖVERTORNEÅ</t>
        </is>
      </c>
      <c r="G186" t="n">
        <v>3.9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69535-2020</t>
        </is>
      </c>
      <c r="B187" s="1" t="n">
        <v>44194</v>
      </c>
      <c r="C187" s="1" t="n">
        <v>45184</v>
      </c>
      <c r="D187" t="inlineStr">
        <is>
          <t>NORRBOTTENS LÄN</t>
        </is>
      </c>
      <c r="E187" t="inlineStr">
        <is>
          <t>ÖVERTORNEÅ</t>
        </is>
      </c>
      <c r="F187" t="inlineStr">
        <is>
          <t>Sveaskog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2743-2021</t>
        </is>
      </c>
      <c r="B188" s="1" t="n">
        <v>44214</v>
      </c>
      <c r="C188" s="1" t="n">
        <v>45184</v>
      </c>
      <c r="D188" t="inlineStr">
        <is>
          <t>NORRBOTTENS LÄN</t>
        </is>
      </c>
      <c r="E188" t="inlineStr">
        <is>
          <t>ÖVERTORNEÅ</t>
        </is>
      </c>
      <c r="G188" t="n">
        <v>3.4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2544-2021</t>
        </is>
      </c>
      <c r="B189" s="1" t="n">
        <v>44214</v>
      </c>
      <c r="C189" s="1" t="n">
        <v>45184</v>
      </c>
      <c r="D189" t="inlineStr">
        <is>
          <t>NORRBOTTENS LÄN</t>
        </is>
      </c>
      <c r="E189" t="inlineStr">
        <is>
          <t>ÖVERTORNEÅ</t>
        </is>
      </c>
      <c r="G189" t="n">
        <v>18.4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3775-2021</t>
        </is>
      </c>
      <c r="B190" s="1" t="n">
        <v>44217</v>
      </c>
      <c r="C190" s="1" t="n">
        <v>45184</v>
      </c>
      <c r="D190" t="inlineStr">
        <is>
          <t>NORRBOTTENS LÄN</t>
        </is>
      </c>
      <c r="E190" t="inlineStr">
        <is>
          <t>ÖVERTORNEÅ</t>
        </is>
      </c>
      <c r="G190" t="n">
        <v>2.9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4792-2021</t>
        </is>
      </c>
      <c r="B191" s="1" t="n">
        <v>44225</v>
      </c>
      <c r="C191" s="1" t="n">
        <v>45184</v>
      </c>
      <c r="D191" t="inlineStr">
        <is>
          <t>NORRBOTTENS LÄN</t>
        </is>
      </c>
      <c r="E191" t="inlineStr">
        <is>
          <t>ÖVERTORNEÅ</t>
        </is>
      </c>
      <c r="G191" t="n">
        <v>48.7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7469-2021</t>
        </is>
      </c>
      <c r="B192" s="1" t="n">
        <v>44238</v>
      </c>
      <c r="C192" s="1" t="n">
        <v>45184</v>
      </c>
      <c r="D192" t="inlineStr">
        <is>
          <t>NORRBOTTENS LÄN</t>
        </is>
      </c>
      <c r="E192" t="inlineStr">
        <is>
          <t>ÖVERTORNEÅ</t>
        </is>
      </c>
      <c r="G192" t="n">
        <v>2.3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7472-2021</t>
        </is>
      </c>
      <c r="B193" s="1" t="n">
        <v>44238</v>
      </c>
      <c r="C193" s="1" t="n">
        <v>45184</v>
      </c>
      <c r="D193" t="inlineStr">
        <is>
          <t>NORRBOTTENS LÄN</t>
        </is>
      </c>
      <c r="E193" t="inlineStr">
        <is>
          <t>ÖVERTORNEÅ</t>
        </is>
      </c>
      <c r="G193" t="n">
        <v>3.8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7470-2021</t>
        </is>
      </c>
      <c r="B194" s="1" t="n">
        <v>44238</v>
      </c>
      <c r="C194" s="1" t="n">
        <v>45184</v>
      </c>
      <c r="D194" t="inlineStr">
        <is>
          <t>NORRBOTTENS LÄN</t>
        </is>
      </c>
      <c r="E194" t="inlineStr">
        <is>
          <t>ÖVERTORNEÅ</t>
        </is>
      </c>
      <c r="G194" t="n">
        <v>3.7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8495-2021</t>
        </is>
      </c>
      <c r="B195" s="1" t="n">
        <v>44244</v>
      </c>
      <c r="C195" s="1" t="n">
        <v>45184</v>
      </c>
      <c r="D195" t="inlineStr">
        <is>
          <t>NORRBOTTENS LÄN</t>
        </is>
      </c>
      <c r="E195" t="inlineStr">
        <is>
          <t>ÖVERTORNEÅ</t>
        </is>
      </c>
      <c r="G195" t="n">
        <v>18.5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8511-2021</t>
        </is>
      </c>
      <c r="B196" s="1" t="n">
        <v>44244</v>
      </c>
      <c r="C196" s="1" t="n">
        <v>45184</v>
      </c>
      <c r="D196" t="inlineStr">
        <is>
          <t>NORRBOTTENS LÄN</t>
        </is>
      </c>
      <c r="E196" t="inlineStr">
        <is>
          <t>ÖVERTORNEÅ</t>
        </is>
      </c>
      <c r="G196" t="n">
        <v>23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8898-2021</t>
        </is>
      </c>
      <c r="B197" s="1" t="n">
        <v>44245</v>
      </c>
      <c r="C197" s="1" t="n">
        <v>45184</v>
      </c>
      <c r="D197" t="inlineStr">
        <is>
          <t>NORRBOTTENS LÄN</t>
        </is>
      </c>
      <c r="E197" t="inlineStr">
        <is>
          <t>ÖVERTORNEÅ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9838-2021</t>
        </is>
      </c>
      <c r="B198" s="1" t="n">
        <v>44252</v>
      </c>
      <c r="C198" s="1" t="n">
        <v>45184</v>
      </c>
      <c r="D198" t="inlineStr">
        <is>
          <t>NORRBOTTENS LÄN</t>
        </is>
      </c>
      <c r="E198" t="inlineStr">
        <is>
          <t>ÖVERTORNEÅ</t>
        </is>
      </c>
      <c r="G198" t="n">
        <v>4.5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9842-2021</t>
        </is>
      </c>
      <c r="B199" s="1" t="n">
        <v>44252</v>
      </c>
      <c r="C199" s="1" t="n">
        <v>45184</v>
      </c>
      <c r="D199" t="inlineStr">
        <is>
          <t>NORRBOTTENS LÄN</t>
        </is>
      </c>
      <c r="E199" t="inlineStr">
        <is>
          <t>ÖVERTORNEÅ</t>
        </is>
      </c>
      <c r="G199" t="n">
        <v>8.800000000000001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10188-2021</t>
        </is>
      </c>
      <c r="B200" s="1" t="n">
        <v>44256</v>
      </c>
      <c r="C200" s="1" t="n">
        <v>45184</v>
      </c>
      <c r="D200" t="inlineStr">
        <is>
          <t>NORRBOTTENS LÄN</t>
        </is>
      </c>
      <c r="E200" t="inlineStr">
        <is>
          <t>ÖVERTORNEÅ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10619-2021</t>
        </is>
      </c>
      <c r="B201" s="1" t="n">
        <v>44258</v>
      </c>
      <c r="C201" s="1" t="n">
        <v>45184</v>
      </c>
      <c r="D201" t="inlineStr">
        <is>
          <t>NORRBOTTENS LÄN</t>
        </is>
      </c>
      <c r="E201" t="inlineStr">
        <is>
          <t>ÖVERTORNEÅ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13866-2021</t>
        </is>
      </c>
      <c r="B202" s="1" t="n">
        <v>44277</v>
      </c>
      <c r="C202" s="1" t="n">
        <v>45184</v>
      </c>
      <c r="D202" t="inlineStr">
        <is>
          <t>NORRBOTTENS LÄN</t>
        </is>
      </c>
      <c r="E202" t="inlineStr">
        <is>
          <t>ÖVERTORNEÅ</t>
        </is>
      </c>
      <c r="G202" t="n">
        <v>9.6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13861-2021</t>
        </is>
      </c>
      <c r="B203" s="1" t="n">
        <v>44277</v>
      </c>
      <c r="C203" s="1" t="n">
        <v>45184</v>
      </c>
      <c r="D203" t="inlineStr">
        <is>
          <t>NORRBOTTENS LÄN</t>
        </is>
      </c>
      <c r="E203" t="inlineStr">
        <is>
          <t>ÖVERTORNEÅ</t>
        </is>
      </c>
      <c r="G203" t="n">
        <v>7.2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13877-2021</t>
        </is>
      </c>
      <c r="B204" s="1" t="n">
        <v>44277</v>
      </c>
      <c r="C204" s="1" t="n">
        <v>45184</v>
      </c>
      <c r="D204" t="inlineStr">
        <is>
          <t>NORRBOTTENS LÄN</t>
        </is>
      </c>
      <c r="E204" t="inlineStr">
        <is>
          <t>ÖVERTORNEÅ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13864-2021</t>
        </is>
      </c>
      <c r="B205" s="1" t="n">
        <v>44277</v>
      </c>
      <c r="C205" s="1" t="n">
        <v>45184</v>
      </c>
      <c r="D205" t="inlineStr">
        <is>
          <t>NORRBOTTENS LÄN</t>
        </is>
      </c>
      <c r="E205" t="inlineStr">
        <is>
          <t>ÖVERTORNEÅ</t>
        </is>
      </c>
      <c r="G205" t="n">
        <v>48.3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13859-2021</t>
        </is>
      </c>
      <c r="B206" s="1" t="n">
        <v>44277</v>
      </c>
      <c r="C206" s="1" t="n">
        <v>45184</v>
      </c>
      <c r="D206" t="inlineStr">
        <is>
          <t>NORRBOTTENS LÄN</t>
        </is>
      </c>
      <c r="E206" t="inlineStr">
        <is>
          <t>ÖVERTORNEÅ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13870-2021</t>
        </is>
      </c>
      <c r="B207" s="1" t="n">
        <v>44277</v>
      </c>
      <c r="C207" s="1" t="n">
        <v>45184</v>
      </c>
      <c r="D207" t="inlineStr">
        <is>
          <t>NORRBOTTENS LÄN</t>
        </is>
      </c>
      <c r="E207" t="inlineStr">
        <is>
          <t>ÖVERTORNEÅ</t>
        </is>
      </c>
      <c r="G207" t="n">
        <v>10.8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16111-2021</t>
        </is>
      </c>
      <c r="B208" s="1" t="n">
        <v>44291</v>
      </c>
      <c r="C208" s="1" t="n">
        <v>45184</v>
      </c>
      <c r="D208" t="inlineStr">
        <is>
          <t>NORRBOTTENS LÄN</t>
        </is>
      </c>
      <c r="E208" t="inlineStr">
        <is>
          <t>ÖVERTORNEÅ</t>
        </is>
      </c>
      <c r="G208" t="n">
        <v>2.6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16112-2021</t>
        </is>
      </c>
      <c r="B209" s="1" t="n">
        <v>44291</v>
      </c>
      <c r="C209" s="1" t="n">
        <v>45184</v>
      </c>
      <c r="D209" t="inlineStr">
        <is>
          <t>NORRBOTTENS LÄN</t>
        </is>
      </c>
      <c r="E209" t="inlineStr">
        <is>
          <t>ÖVERTORNEÅ</t>
        </is>
      </c>
      <c r="G209" t="n">
        <v>3.2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18566-2021</t>
        </is>
      </c>
      <c r="B210" s="1" t="n">
        <v>44305</v>
      </c>
      <c r="C210" s="1" t="n">
        <v>45184</v>
      </c>
      <c r="D210" t="inlineStr">
        <is>
          <t>NORRBOTTENS LÄN</t>
        </is>
      </c>
      <c r="E210" t="inlineStr">
        <is>
          <t>ÖVERTORNEÅ</t>
        </is>
      </c>
      <c r="G210" t="n">
        <v>7.9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18578-2021</t>
        </is>
      </c>
      <c r="B211" s="1" t="n">
        <v>44305</v>
      </c>
      <c r="C211" s="1" t="n">
        <v>45184</v>
      </c>
      <c r="D211" t="inlineStr">
        <is>
          <t>NORRBOTTENS LÄN</t>
        </is>
      </c>
      <c r="E211" t="inlineStr">
        <is>
          <t>ÖVERTORNEÅ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18449-2021</t>
        </is>
      </c>
      <c r="B212" s="1" t="n">
        <v>44305</v>
      </c>
      <c r="C212" s="1" t="n">
        <v>45184</v>
      </c>
      <c r="D212" t="inlineStr">
        <is>
          <t>NORRBOTTENS LÄN</t>
        </is>
      </c>
      <c r="E212" t="inlineStr">
        <is>
          <t>ÖVERTORNEÅ</t>
        </is>
      </c>
      <c r="G212" t="n">
        <v>2.7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18575-2021</t>
        </is>
      </c>
      <c r="B213" s="1" t="n">
        <v>44305</v>
      </c>
      <c r="C213" s="1" t="n">
        <v>45184</v>
      </c>
      <c r="D213" t="inlineStr">
        <is>
          <t>NORRBOTTENS LÄN</t>
        </is>
      </c>
      <c r="E213" t="inlineStr">
        <is>
          <t>ÖVERTORNEÅ</t>
        </is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18577-2021</t>
        </is>
      </c>
      <c r="B214" s="1" t="n">
        <v>44305</v>
      </c>
      <c r="C214" s="1" t="n">
        <v>45184</v>
      </c>
      <c r="D214" t="inlineStr">
        <is>
          <t>NORRBOTTENS LÄN</t>
        </is>
      </c>
      <c r="E214" t="inlineStr">
        <is>
          <t>ÖVERTORNEÅ</t>
        </is>
      </c>
      <c r="G214" t="n">
        <v>16.9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19845-2021</t>
        </is>
      </c>
      <c r="B215" s="1" t="n">
        <v>44312</v>
      </c>
      <c r="C215" s="1" t="n">
        <v>45184</v>
      </c>
      <c r="D215" t="inlineStr">
        <is>
          <t>NORRBOTTENS LÄN</t>
        </is>
      </c>
      <c r="E215" t="inlineStr">
        <is>
          <t>ÖVERTORNEÅ</t>
        </is>
      </c>
      <c r="G215" t="n">
        <v>3.5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22726-2021</t>
        </is>
      </c>
      <c r="B216" s="1" t="n">
        <v>44327</v>
      </c>
      <c r="C216" s="1" t="n">
        <v>45184</v>
      </c>
      <c r="D216" t="inlineStr">
        <is>
          <t>NORRBOTTENS LÄN</t>
        </is>
      </c>
      <c r="E216" t="inlineStr">
        <is>
          <t>ÖVERTORNEÅ</t>
        </is>
      </c>
      <c r="G216" t="n">
        <v>20.2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22949-2021</t>
        </is>
      </c>
      <c r="B217" s="1" t="n">
        <v>44327</v>
      </c>
      <c r="C217" s="1" t="n">
        <v>45184</v>
      </c>
      <c r="D217" t="inlineStr">
        <is>
          <t>NORRBOTTENS LÄN</t>
        </is>
      </c>
      <c r="E217" t="inlineStr">
        <is>
          <t>ÖVERTORNEÅ</t>
        </is>
      </c>
      <c r="G217" t="n">
        <v>8.199999999999999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24416-2021</t>
        </is>
      </c>
      <c r="B218" s="1" t="n">
        <v>44337</v>
      </c>
      <c r="C218" s="1" t="n">
        <v>45184</v>
      </c>
      <c r="D218" t="inlineStr">
        <is>
          <t>NORRBOTTENS LÄN</t>
        </is>
      </c>
      <c r="E218" t="inlineStr">
        <is>
          <t>ÖVERTORNEÅ</t>
        </is>
      </c>
      <c r="G218" t="n">
        <v>2.9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27789-2021</t>
        </is>
      </c>
      <c r="B219" s="1" t="n">
        <v>44354</v>
      </c>
      <c r="C219" s="1" t="n">
        <v>45184</v>
      </c>
      <c r="D219" t="inlineStr">
        <is>
          <t>NORRBOTTENS LÄN</t>
        </is>
      </c>
      <c r="E219" t="inlineStr">
        <is>
          <t>ÖVERTORNEÅ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29945-2021</t>
        </is>
      </c>
      <c r="B220" s="1" t="n">
        <v>44363</v>
      </c>
      <c r="C220" s="1" t="n">
        <v>45184</v>
      </c>
      <c r="D220" t="inlineStr">
        <is>
          <t>NORRBOTTENS LÄN</t>
        </is>
      </c>
      <c r="E220" t="inlineStr">
        <is>
          <t>ÖVERTORNEÅ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31007-2021</t>
        </is>
      </c>
      <c r="B221" s="1" t="n">
        <v>44366</v>
      </c>
      <c r="C221" s="1" t="n">
        <v>45184</v>
      </c>
      <c r="D221" t="inlineStr">
        <is>
          <t>NORRBOTTENS LÄN</t>
        </is>
      </c>
      <c r="E221" t="inlineStr">
        <is>
          <t>ÖVERTORNEÅ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31008-2021</t>
        </is>
      </c>
      <c r="B222" s="1" t="n">
        <v>44366</v>
      </c>
      <c r="C222" s="1" t="n">
        <v>45184</v>
      </c>
      <c r="D222" t="inlineStr">
        <is>
          <t>NORRBOTTENS LÄN</t>
        </is>
      </c>
      <c r="E222" t="inlineStr">
        <is>
          <t>ÖVERTORNEÅ</t>
        </is>
      </c>
      <c r="G222" t="n">
        <v>2.1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36202-2021</t>
        </is>
      </c>
      <c r="B223" s="1" t="n">
        <v>44389</v>
      </c>
      <c r="C223" s="1" t="n">
        <v>45184</v>
      </c>
      <c r="D223" t="inlineStr">
        <is>
          <t>NORRBOTTENS LÄN</t>
        </is>
      </c>
      <c r="E223" t="inlineStr">
        <is>
          <t>ÖVERTORNEÅ</t>
        </is>
      </c>
      <c r="F223" t="inlineStr">
        <is>
          <t>Sveaskog</t>
        </is>
      </c>
      <c r="G223" t="n">
        <v>34.9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37846-2021</t>
        </is>
      </c>
      <c r="B224" s="1" t="n">
        <v>44403</v>
      </c>
      <c r="C224" s="1" t="n">
        <v>45184</v>
      </c>
      <c r="D224" t="inlineStr">
        <is>
          <t>NORRBOTTENS LÄN</t>
        </is>
      </c>
      <c r="E224" t="inlineStr">
        <is>
          <t>ÖVERTORNEÅ</t>
        </is>
      </c>
      <c r="G224" t="n">
        <v>11.2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38002-2021</t>
        </is>
      </c>
      <c r="B225" s="1" t="n">
        <v>44404</v>
      </c>
      <c r="C225" s="1" t="n">
        <v>45184</v>
      </c>
      <c r="D225" t="inlineStr">
        <is>
          <t>NORRBOTTENS LÄN</t>
        </is>
      </c>
      <c r="E225" t="inlineStr">
        <is>
          <t>ÖVERTORNEÅ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38156-2021</t>
        </is>
      </c>
      <c r="B226" s="1" t="n">
        <v>44405</v>
      </c>
      <c r="C226" s="1" t="n">
        <v>45184</v>
      </c>
      <c r="D226" t="inlineStr">
        <is>
          <t>NORRBOTTENS LÄN</t>
        </is>
      </c>
      <c r="E226" t="inlineStr">
        <is>
          <t>ÖVERTORNEÅ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38152-2021</t>
        </is>
      </c>
      <c r="B227" s="1" t="n">
        <v>44405</v>
      </c>
      <c r="C227" s="1" t="n">
        <v>45184</v>
      </c>
      <c r="D227" t="inlineStr">
        <is>
          <t>NORRBOTTENS LÄN</t>
        </is>
      </c>
      <c r="E227" t="inlineStr">
        <is>
          <t>ÖVERTORNEÅ</t>
        </is>
      </c>
      <c r="G227" t="n">
        <v>14.8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38696-2021</t>
        </is>
      </c>
      <c r="B228" s="1" t="n">
        <v>44406</v>
      </c>
      <c r="C228" s="1" t="n">
        <v>45184</v>
      </c>
      <c r="D228" t="inlineStr">
        <is>
          <t>NORRBOTTENS LÄN</t>
        </is>
      </c>
      <c r="E228" t="inlineStr">
        <is>
          <t>ÖVERTORNEÅ</t>
        </is>
      </c>
      <c r="G228" t="n">
        <v>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38500-2021</t>
        </is>
      </c>
      <c r="B229" s="1" t="n">
        <v>44406</v>
      </c>
      <c r="C229" s="1" t="n">
        <v>45184</v>
      </c>
      <c r="D229" t="inlineStr">
        <is>
          <t>NORRBOTTENS LÄN</t>
        </is>
      </c>
      <c r="E229" t="inlineStr">
        <is>
          <t>ÖVERTORNEÅ</t>
        </is>
      </c>
      <c r="G229" t="n">
        <v>17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39893-2021</t>
        </is>
      </c>
      <c r="B230" s="1" t="n">
        <v>44417</v>
      </c>
      <c r="C230" s="1" t="n">
        <v>45184</v>
      </c>
      <c r="D230" t="inlineStr">
        <is>
          <t>NORRBOTTENS LÄN</t>
        </is>
      </c>
      <c r="E230" t="inlineStr">
        <is>
          <t>ÖVERTORNEÅ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40208-2021</t>
        </is>
      </c>
      <c r="B231" s="1" t="n">
        <v>44418</v>
      </c>
      <c r="C231" s="1" t="n">
        <v>45184</v>
      </c>
      <c r="D231" t="inlineStr">
        <is>
          <t>NORRBOTTENS LÄN</t>
        </is>
      </c>
      <c r="E231" t="inlineStr">
        <is>
          <t>ÖVERTORNEÅ</t>
        </is>
      </c>
      <c r="G231" t="n">
        <v>5.7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41137-2021</t>
        </is>
      </c>
      <c r="B232" s="1" t="n">
        <v>44423</v>
      </c>
      <c r="C232" s="1" t="n">
        <v>45184</v>
      </c>
      <c r="D232" t="inlineStr">
        <is>
          <t>NORRBOTTENS LÄN</t>
        </is>
      </c>
      <c r="E232" t="inlineStr">
        <is>
          <t>ÖVERTORNEÅ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41197-2021</t>
        </is>
      </c>
      <c r="B233" s="1" t="n">
        <v>44424</v>
      </c>
      <c r="C233" s="1" t="n">
        <v>45184</v>
      </c>
      <c r="D233" t="inlineStr">
        <is>
          <t>NORRBOTTENS LÄN</t>
        </is>
      </c>
      <c r="E233" t="inlineStr">
        <is>
          <t>ÖVERTORNEÅ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42172-2021</t>
        </is>
      </c>
      <c r="B234" s="1" t="n">
        <v>44426</v>
      </c>
      <c r="C234" s="1" t="n">
        <v>45184</v>
      </c>
      <c r="D234" t="inlineStr">
        <is>
          <t>NORRBOTTENS LÄN</t>
        </is>
      </c>
      <c r="E234" t="inlineStr">
        <is>
          <t>ÖVERTORNEÅ</t>
        </is>
      </c>
      <c r="F234" t="inlineStr">
        <is>
          <t>Sveaskog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43407-2021</t>
        </is>
      </c>
      <c r="B235" s="1" t="n">
        <v>44432</v>
      </c>
      <c r="C235" s="1" t="n">
        <v>45184</v>
      </c>
      <c r="D235" t="inlineStr">
        <is>
          <t>NORRBOTTENS LÄN</t>
        </is>
      </c>
      <c r="E235" t="inlineStr">
        <is>
          <t>ÖVERTORNEÅ</t>
        </is>
      </c>
      <c r="F235" t="inlineStr">
        <is>
          <t>Sveaskog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43404-2021</t>
        </is>
      </c>
      <c r="B236" s="1" t="n">
        <v>44432</v>
      </c>
      <c r="C236" s="1" t="n">
        <v>45184</v>
      </c>
      <c r="D236" t="inlineStr">
        <is>
          <t>NORRBOTTENS LÄN</t>
        </is>
      </c>
      <c r="E236" t="inlineStr">
        <is>
          <t>ÖVERTORNEÅ</t>
        </is>
      </c>
      <c r="F236" t="inlineStr">
        <is>
          <t>Sveaskog</t>
        </is>
      </c>
      <c r="G236" t="n">
        <v>2.3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43402-2021</t>
        </is>
      </c>
      <c r="B237" s="1" t="n">
        <v>44432</v>
      </c>
      <c r="C237" s="1" t="n">
        <v>45184</v>
      </c>
      <c r="D237" t="inlineStr">
        <is>
          <t>NORRBOTTENS LÄN</t>
        </is>
      </c>
      <c r="E237" t="inlineStr">
        <is>
          <t>ÖVERTORNEÅ</t>
        </is>
      </c>
      <c r="F237" t="inlineStr">
        <is>
          <t>Sveaskog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44278-2021</t>
        </is>
      </c>
      <c r="B238" s="1" t="n">
        <v>44433</v>
      </c>
      <c r="C238" s="1" t="n">
        <v>45184</v>
      </c>
      <c r="D238" t="inlineStr">
        <is>
          <t>NORRBOTTENS LÄN</t>
        </is>
      </c>
      <c r="E238" t="inlineStr">
        <is>
          <t>ÖVERTORNEÅ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44224-2021</t>
        </is>
      </c>
      <c r="B239" s="1" t="n">
        <v>44434</v>
      </c>
      <c r="C239" s="1" t="n">
        <v>45184</v>
      </c>
      <c r="D239" t="inlineStr">
        <is>
          <t>NORRBOTTENS LÄN</t>
        </is>
      </c>
      <c r="E239" t="inlineStr">
        <is>
          <t>ÖVERTORNEÅ</t>
        </is>
      </c>
      <c r="G239" t="n">
        <v>37.3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45566-2021</t>
        </is>
      </c>
      <c r="B240" s="1" t="n">
        <v>44440</v>
      </c>
      <c r="C240" s="1" t="n">
        <v>45184</v>
      </c>
      <c r="D240" t="inlineStr">
        <is>
          <t>NORRBOTTENS LÄN</t>
        </is>
      </c>
      <c r="E240" t="inlineStr">
        <is>
          <t>ÖVERTORNEÅ</t>
        </is>
      </c>
      <c r="G240" t="n">
        <v>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46031-2021</t>
        </is>
      </c>
      <c r="B241" s="1" t="n">
        <v>44441</v>
      </c>
      <c r="C241" s="1" t="n">
        <v>45184</v>
      </c>
      <c r="D241" t="inlineStr">
        <is>
          <t>NORRBOTTENS LÄN</t>
        </is>
      </c>
      <c r="E241" t="inlineStr">
        <is>
          <t>ÖVERTORNEÅ</t>
        </is>
      </c>
      <c r="G241" t="n">
        <v>9.9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46024-2021</t>
        </is>
      </c>
      <c r="B242" s="1" t="n">
        <v>44441</v>
      </c>
      <c r="C242" s="1" t="n">
        <v>45184</v>
      </c>
      <c r="D242" t="inlineStr">
        <is>
          <t>NORRBOTTENS LÄN</t>
        </is>
      </c>
      <c r="E242" t="inlineStr">
        <is>
          <t>ÖVERTORNEÅ</t>
        </is>
      </c>
      <c r="G242" t="n">
        <v>2.7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46037-2021</t>
        </is>
      </c>
      <c r="B243" s="1" t="n">
        <v>44441</v>
      </c>
      <c r="C243" s="1" t="n">
        <v>45184</v>
      </c>
      <c r="D243" t="inlineStr">
        <is>
          <t>NORRBOTTENS LÄN</t>
        </is>
      </c>
      <c r="E243" t="inlineStr">
        <is>
          <t>ÖVERTORNEÅ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46032-2021</t>
        </is>
      </c>
      <c r="B244" s="1" t="n">
        <v>44441</v>
      </c>
      <c r="C244" s="1" t="n">
        <v>45184</v>
      </c>
      <c r="D244" t="inlineStr">
        <is>
          <t>NORRBOTTENS LÄN</t>
        </is>
      </c>
      <c r="E244" t="inlineStr">
        <is>
          <t>ÖVERTORNEÅ</t>
        </is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46035-2021</t>
        </is>
      </c>
      <c r="B245" s="1" t="n">
        <v>44441</v>
      </c>
      <c r="C245" s="1" t="n">
        <v>45184</v>
      </c>
      <c r="D245" t="inlineStr">
        <is>
          <t>NORRBOTTENS LÄN</t>
        </is>
      </c>
      <c r="E245" t="inlineStr">
        <is>
          <t>ÖVERTORNEÅ</t>
        </is>
      </c>
      <c r="G245" t="n">
        <v>2.3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46973-2021</t>
        </is>
      </c>
      <c r="B246" s="1" t="n">
        <v>44446</v>
      </c>
      <c r="C246" s="1" t="n">
        <v>45184</v>
      </c>
      <c r="D246" t="inlineStr">
        <is>
          <t>NORRBOTTENS LÄN</t>
        </is>
      </c>
      <c r="E246" t="inlineStr">
        <is>
          <t>ÖVERTORNEÅ</t>
        </is>
      </c>
      <c r="G246" t="n">
        <v>6.5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48746-2021</t>
        </is>
      </c>
      <c r="B247" s="1" t="n">
        <v>44452</v>
      </c>
      <c r="C247" s="1" t="n">
        <v>45184</v>
      </c>
      <c r="D247" t="inlineStr">
        <is>
          <t>NORRBOTTENS LÄN</t>
        </is>
      </c>
      <c r="E247" t="inlineStr">
        <is>
          <t>ÖVERTORNEÅ</t>
        </is>
      </c>
      <c r="G247" t="n">
        <v>6.4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48780-2021</t>
        </is>
      </c>
      <c r="B248" s="1" t="n">
        <v>44452</v>
      </c>
      <c r="C248" s="1" t="n">
        <v>45184</v>
      </c>
      <c r="D248" t="inlineStr">
        <is>
          <t>NORRBOTTENS LÄN</t>
        </is>
      </c>
      <c r="E248" t="inlineStr">
        <is>
          <t>ÖVERTORNEÅ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48792-2021</t>
        </is>
      </c>
      <c r="B249" s="1" t="n">
        <v>44452</v>
      </c>
      <c r="C249" s="1" t="n">
        <v>45184</v>
      </c>
      <c r="D249" t="inlineStr">
        <is>
          <t>NORRBOTTENS LÄN</t>
        </is>
      </c>
      <c r="E249" t="inlineStr">
        <is>
          <t>ÖVERTORNEÅ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48770-2021</t>
        </is>
      </c>
      <c r="B250" s="1" t="n">
        <v>44452</v>
      </c>
      <c r="C250" s="1" t="n">
        <v>45184</v>
      </c>
      <c r="D250" t="inlineStr">
        <is>
          <t>NORRBOTTENS LÄN</t>
        </is>
      </c>
      <c r="E250" t="inlineStr">
        <is>
          <t>ÖVERTORNEÅ</t>
        </is>
      </c>
      <c r="G250" t="n">
        <v>9.4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57636-2021</t>
        </is>
      </c>
      <c r="B251" s="1" t="n">
        <v>44484</v>
      </c>
      <c r="C251" s="1" t="n">
        <v>45184</v>
      </c>
      <c r="D251" t="inlineStr">
        <is>
          <t>NORRBOTTENS LÄN</t>
        </is>
      </c>
      <c r="E251" t="inlineStr">
        <is>
          <t>ÖVERTORNEÅ</t>
        </is>
      </c>
      <c r="G251" t="n">
        <v>6.8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57849-2021</t>
        </is>
      </c>
      <c r="B252" s="1" t="n">
        <v>44484</v>
      </c>
      <c r="C252" s="1" t="n">
        <v>45184</v>
      </c>
      <c r="D252" t="inlineStr">
        <is>
          <t>NORRBOTTENS LÄN</t>
        </is>
      </c>
      <c r="E252" t="inlineStr">
        <is>
          <t>ÖVERTORNEÅ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60133-2021</t>
        </is>
      </c>
      <c r="B253" s="1" t="n">
        <v>44494</v>
      </c>
      <c r="C253" s="1" t="n">
        <v>45184</v>
      </c>
      <c r="D253" t="inlineStr">
        <is>
          <t>NORRBOTTENS LÄN</t>
        </is>
      </c>
      <c r="E253" t="inlineStr">
        <is>
          <t>ÖVERTORNEÅ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60397-2021</t>
        </is>
      </c>
      <c r="B254" s="1" t="n">
        <v>44495</v>
      </c>
      <c r="C254" s="1" t="n">
        <v>45184</v>
      </c>
      <c r="D254" t="inlineStr">
        <is>
          <t>NORRBOTTENS LÄN</t>
        </is>
      </c>
      <c r="E254" t="inlineStr">
        <is>
          <t>ÖVERTORNEÅ</t>
        </is>
      </c>
      <c r="G254" t="n">
        <v>10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60948-2021</t>
        </is>
      </c>
      <c r="B255" s="1" t="n">
        <v>44497</v>
      </c>
      <c r="C255" s="1" t="n">
        <v>45184</v>
      </c>
      <c r="D255" t="inlineStr">
        <is>
          <t>NORRBOTTENS LÄN</t>
        </is>
      </c>
      <c r="E255" t="inlineStr">
        <is>
          <t>ÖVERTORNEÅ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62851-2021</t>
        </is>
      </c>
      <c r="B256" s="1" t="n">
        <v>44504</v>
      </c>
      <c r="C256" s="1" t="n">
        <v>45184</v>
      </c>
      <c r="D256" t="inlineStr">
        <is>
          <t>NORRBOTTENS LÄN</t>
        </is>
      </c>
      <c r="E256" t="inlineStr">
        <is>
          <t>ÖVERTORNEÅ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63347-2021</t>
        </is>
      </c>
      <c r="B257" s="1" t="n">
        <v>44508</v>
      </c>
      <c r="C257" s="1" t="n">
        <v>45184</v>
      </c>
      <c r="D257" t="inlineStr">
        <is>
          <t>NORRBOTTENS LÄN</t>
        </is>
      </c>
      <c r="E257" t="inlineStr">
        <is>
          <t>ÖVERTORNEÅ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63735-2021</t>
        </is>
      </c>
      <c r="B258" s="1" t="n">
        <v>44508</v>
      </c>
      <c r="C258" s="1" t="n">
        <v>45184</v>
      </c>
      <c r="D258" t="inlineStr">
        <is>
          <t>NORRBOTTENS LÄN</t>
        </is>
      </c>
      <c r="E258" t="inlineStr">
        <is>
          <t>ÖVERTORNEÅ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63738-2021</t>
        </is>
      </c>
      <c r="B259" s="1" t="n">
        <v>44508</v>
      </c>
      <c r="C259" s="1" t="n">
        <v>45184</v>
      </c>
      <c r="D259" t="inlineStr">
        <is>
          <t>NORRBOTTENS LÄN</t>
        </is>
      </c>
      <c r="E259" t="inlineStr">
        <is>
          <t>ÖVERTORNEÅ</t>
        </is>
      </c>
      <c r="G259" t="n">
        <v>10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65110-2021</t>
        </is>
      </c>
      <c r="B260" s="1" t="n">
        <v>44515</v>
      </c>
      <c r="C260" s="1" t="n">
        <v>45184</v>
      </c>
      <c r="D260" t="inlineStr">
        <is>
          <t>NORRBOTTENS LÄN</t>
        </is>
      </c>
      <c r="E260" t="inlineStr">
        <is>
          <t>ÖVERTORNEÅ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66737-2021</t>
        </is>
      </c>
      <c r="B261" s="1" t="n">
        <v>44520</v>
      </c>
      <c r="C261" s="1" t="n">
        <v>45184</v>
      </c>
      <c r="D261" t="inlineStr">
        <is>
          <t>NORRBOTTENS LÄN</t>
        </is>
      </c>
      <c r="E261" t="inlineStr">
        <is>
          <t>ÖVERTORNEÅ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66775-2021</t>
        </is>
      </c>
      <c r="B262" s="1" t="n">
        <v>44522</v>
      </c>
      <c r="C262" s="1" t="n">
        <v>45184</v>
      </c>
      <c r="D262" t="inlineStr">
        <is>
          <t>NORRBOTTENS LÄN</t>
        </is>
      </c>
      <c r="E262" t="inlineStr">
        <is>
          <t>ÖVERTORNEÅ</t>
        </is>
      </c>
      <c r="G262" t="n">
        <v>15.1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68764-2021</t>
        </is>
      </c>
      <c r="B263" s="1" t="n">
        <v>44529</v>
      </c>
      <c r="C263" s="1" t="n">
        <v>45184</v>
      </c>
      <c r="D263" t="inlineStr">
        <is>
          <t>NORRBOTTENS LÄN</t>
        </is>
      </c>
      <c r="E263" t="inlineStr">
        <is>
          <t>ÖVERTORNEÅ</t>
        </is>
      </c>
      <c r="G263" t="n">
        <v>19.2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69898-2021</t>
        </is>
      </c>
      <c r="B264" s="1" t="n">
        <v>44532</v>
      </c>
      <c r="C264" s="1" t="n">
        <v>45184</v>
      </c>
      <c r="D264" t="inlineStr">
        <is>
          <t>NORRBOTTENS LÄN</t>
        </is>
      </c>
      <c r="E264" t="inlineStr">
        <is>
          <t>ÖVERTORNEÅ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70415-2021</t>
        </is>
      </c>
      <c r="B265" s="1" t="n">
        <v>44536</v>
      </c>
      <c r="C265" s="1" t="n">
        <v>45184</v>
      </c>
      <c r="D265" t="inlineStr">
        <is>
          <t>NORRBOTTENS LÄN</t>
        </is>
      </c>
      <c r="E265" t="inlineStr">
        <is>
          <t>ÖVERTORNEÅ</t>
        </is>
      </c>
      <c r="G265" t="n">
        <v>2.7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70413-2021</t>
        </is>
      </c>
      <c r="B266" s="1" t="n">
        <v>44536</v>
      </c>
      <c r="C266" s="1" t="n">
        <v>45184</v>
      </c>
      <c r="D266" t="inlineStr">
        <is>
          <t>NORRBOTTENS LÄN</t>
        </is>
      </c>
      <c r="E266" t="inlineStr">
        <is>
          <t>ÖVERTORNEÅ</t>
        </is>
      </c>
      <c r="G266" t="n">
        <v>11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70617-2021</t>
        </is>
      </c>
      <c r="B267" s="1" t="n">
        <v>44537</v>
      </c>
      <c r="C267" s="1" t="n">
        <v>45184</v>
      </c>
      <c r="D267" t="inlineStr">
        <is>
          <t>NORRBOTTENS LÄN</t>
        </is>
      </c>
      <c r="E267" t="inlineStr">
        <is>
          <t>ÖVERTORNEÅ</t>
        </is>
      </c>
      <c r="F267" t="inlineStr">
        <is>
          <t>Kyrkan</t>
        </is>
      </c>
      <c r="G267" t="n">
        <v>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71381-2021</t>
        </is>
      </c>
      <c r="B268" s="1" t="n">
        <v>44538</v>
      </c>
      <c r="C268" s="1" t="n">
        <v>45184</v>
      </c>
      <c r="D268" t="inlineStr">
        <is>
          <t>NORRBOTTENS LÄN</t>
        </is>
      </c>
      <c r="E268" t="inlineStr">
        <is>
          <t>ÖVERTORNEÅ</t>
        </is>
      </c>
      <c r="G268" t="n">
        <v>6.2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72442-2021</t>
        </is>
      </c>
      <c r="B269" s="1" t="n">
        <v>44544</v>
      </c>
      <c r="C269" s="1" t="n">
        <v>45184</v>
      </c>
      <c r="D269" t="inlineStr">
        <is>
          <t>NORRBOTTENS LÄN</t>
        </is>
      </c>
      <c r="E269" t="inlineStr">
        <is>
          <t>ÖVERTORNEÅ</t>
        </is>
      </c>
      <c r="G269" t="n">
        <v>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73603-2021</t>
        </is>
      </c>
      <c r="B270" s="1" t="n">
        <v>44551</v>
      </c>
      <c r="C270" s="1" t="n">
        <v>45184</v>
      </c>
      <c r="D270" t="inlineStr">
        <is>
          <t>NORRBOTTENS LÄN</t>
        </is>
      </c>
      <c r="E270" t="inlineStr">
        <is>
          <t>ÖVERTORNEÅ</t>
        </is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73605-2021</t>
        </is>
      </c>
      <c r="B271" s="1" t="n">
        <v>44551</v>
      </c>
      <c r="C271" s="1" t="n">
        <v>45184</v>
      </c>
      <c r="D271" t="inlineStr">
        <is>
          <t>NORRBOTTENS LÄN</t>
        </is>
      </c>
      <c r="E271" t="inlineStr">
        <is>
          <t>ÖVERTORNEÅ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74232-2021</t>
        </is>
      </c>
      <c r="B272" s="1" t="n">
        <v>44553</v>
      </c>
      <c r="C272" s="1" t="n">
        <v>45184</v>
      </c>
      <c r="D272" t="inlineStr">
        <is>
          <t>NORRBOTTENS LÄN</t>
        </is>
      </c>
      <c r="E272" t="inlineStr">
        <is>
          <t>ÖVERTORNEÅ</t>
        </is>
      </c>
      <c r="G272" t="n">
        <v>8.4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74228-2021</t>
        </is>
      </c>
      <c r="B273" s="1" t="n">
        <v>44553</v>
      </c>
      <c r="C273" s="1" t="n">
        <v>45184</v>
      </c>
      <c r="D273" t="inlineStr">
        <is>
          <t>NORRBOTTENS LÄN</t>
        </is>
      </c>
      <c r="E273" t="inlineStr">
        <is>
          <t>ÖVERTORNEÅ</t>
        </is>
      </c>
      <c r="G273" t="n">
        <v>27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74235-2021</t>
        </is>
      </c>
      <c r="B274" s="1" t="n">
        <v>44553</v>
      </c>
      <c r="C274" s="1" t="n">
        <v>45184</v>
      </c>
      <c r="D274" t="inlineStr">
        <is>
          <t>NORRBOTTENS LÄN</t>
        </is>
      </c>
      <c r="E274" t="inlineStr">
        <is>
          <t>ÖVERTORNEÅ</t>
        </is>
      </c>
      <c r="G274" t="n">
        <v>6.7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74231-2021</t>
        </is>
      </c>
      <c r="B275" s="1" t="n">
        <v>44553</v>
      </c>
      <c r="C275" s="1" t="n">
        <v>45184</v>
      </c>
      <c r="D275" t="inlineStr">
        <is>
          <t>NORRBOTTENS LÄN</t>
        </is>
      </c>
      <c r="E275" t="inlineStr">
        <is>
          <t>ÖVERTORNEÅ</t>
        </is>
      </c>
      <c r="G275" t="n">
        <v>5.5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74057-2021</t>
        </is>
      </c>
      <c r="B276" s="1" t="n">
        <v>44557</v>
      </c>
      <c r="C276" s="1" t="n">
        <v>45184</v>
      </c>
      <c r="D276" t="inlineStr">
        <is>
          <t>NORRBOTTENS LÄN</t>
        </is>
      </c>
      <c r="E276" t="inlineStr">
        <is>
          <t>ÖVERTORNEÅ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74158-2021</t>
        </is>
      </c>
      <c r="B277" s="1" t="n">
        <v>44557</v>
      </c>
      <c r="C277" s="1" t="n">
        <v>45184</v>
      </c>
      <c r="D277" t="inlineStr">
        <is>
          <t>NORRBOTTENS LÄN</t>
        </is>
      </c>
      <c r="E277" t="inlineStr">
        <is>
          <t>ÖVERTORNEÅ</t>
        </is>
      </c>
      <c r="G277" t="n">
        <v>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74163-2021</t>
        </is>
      </c>
      <c r="B278" s="1" t="n">
        <v>44557</v>
      </c>
      <c r="C278" s="1" t="n">
        <v>45184</v>
      </c>
      <c r="D278" t="inlineStr">
        <is>
          <t>NORRBOTTENS LÄN</t>
        </is>
      </c>
      <c r="E278" t="inlineStr">
        <is>
          <t>ÖVERTORNEÅ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304-2022</t>
        </is>
      </c>
      <c r="B279" s="1" t="n">
        <v>44564</v>
      </c>
      <c r="C279" s="1" t="n">
        <v>45184</v>
      </c>
      <c r="D279" t="inlineStr">
        <is>
          <t>NORRBOTTENS LÄN</t>
        </is>
      </c>
      <c r="E279" t="inlineStr">
        <is>
          <t>ÖVERTORNEÅ</t>
        </is>
      </c>
      <c r="G279" t="n">
        <v>8.1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310-2022</t>
        </is>
      </c>
      <c r="B280" s="1" t="n">
        <v>44564</v>
      </c>
      <c r="C280" s="1" t="n">
        <v>45184</v>
      </c>
      <c r="D280" t="inlineStr">
        <is>
          <t>NORRBOTTENS LÄN</t>
        </is>
      </c>
      <c r="E280" t="inlineStr">
        <is>
          <t>ÖVERTORNEÅ</t>
        </is>
      </c>
      <c r="G280" t="n">
        <v>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313-2022</t>
        </is>
      </c>
      <c r="B281" s="1" t="n">
        <v>44564</v>
      </c>
      <c r="C281" s="1" t="n">
        <v>45184</v>
      </c>
      <c r="D281" t="inlineStr">
        <is>
          <t>NORRBOTTENS LÄN</t>
        </is>
      </c>
      <c r="E281" t="inlineStr">
        <is>
          <t>ÖVERTORNEÅ</t>
        </is>
      </c>
      <c r="G281" t="n">
        <v>13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1090-2022</t>
        </is>
      </c>
      <c r="B282" s="1" t="n">
        <v>44571</v>
      </c>
      <c r="C282" s="1" t="n">
        <v>45184</v>
      </c>
      <c r="D282" t="inlineStr">
        <is>
          <t>NORRBOTTENS LÄN</t>
        </is>
      </c>
      <c r="E282" t="inlineStr">
        <is>
          <t>ÖVERTORNEÅ</t>
        </is>
      </c>
      <c r="G282" t="n">
        <v>23.1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3416-2022</t>
        </is>
      </c>
      <c r="B283" s="1" t="n">
        <v>44585</v>
      </c>
      <c r="C283" s="1" t="n">
        <v>45184</v>
      </c>
      <c r="D283" t="inlineStr">
        <is>
          <t>NORRBOTTENS LÄN</t>
        </is>
      </c>
      <c r="E283" t="inlineStr">
        <is>
          <t>ÖVERTORNEÅ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3431-2022</t>
        </is>
      </c>
      <c r="B284" s="1" t="n">
        <v>44585</v>
      </c>
      <c r="C284" s="1" t="n">
        <v>45184</v>
      </c>
      <c r="D284" t="inlineStr">
        <is>
          <t>NORRBOTTENS LÄN</t>
        </is>
      </c>
      <c r="E284" t="inlineStr">
        <is>
          <t>ÖVERTORNEÅ</t>
        </is>
      </c>
      <c r="G284" t="n">
        <v>11.2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3389-2022</t>
        </is>
      </c>
      <c r="B285" s="1" t="n">
        <v>44585</v>
      </c>
      <c r="C285" s="1" t="n">
        <v>45184</v>
      </c>
      <c r="D285" t="inlineStr">
        <is>
          <t>NORRBOTTENS LÄN</t>
        </is>
      </c>
      <c r="E285" t="inlineStr">
        <is>
          <t>ÖVERTORNEÅ</t>
        </is>
      </c>
      <c r="G285" t="n">
        <v>3.1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4012-2022</t>
        </is>
      </c>
      <c r="B286" s="1" t="n">
        <v>44587</v>
      </c>
      <c r="C286" s="1" t="n">
        <v>45184</v>
      </c>
      <c r="D286" t="inlineStr">
        <is>
          <t>NORRBOTTENS LÄN</t>
        </is>
      </c>
      <c r="E286" t="inlineStr">
        <is>
          <t>ÖVERTORNEÅ</t>
        </is>
      </c>
      <c r="F286" t="inlineStr">
        <is>
          <t>Kommuner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4011-2022</t>
        </is>
      </c>
      <c r="B287" s="1" t="n">
        <v>44587</v>
      </c>
      <c r="C287" s="1" t="n">
        <v>45184</v>
      </c>
      <c r="D287" t="inlineStr">
        <is>
          <t>NORRBOTTENS LÄN</t>
        </is>
      </c>
      <c r="E287" t="inlineStr">
        <is>
          <t>ÖVERTORNEÅ</t>
        </is>
      </c>
      <c r="F287" t="inlineStr">
        <is>
          <t>Kommuner</t>
        </is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4515-2022</t>
        </is>
      </c>
      <c r="B288" s="1" t="n">
        <v>44589</v>
      </c>
      <c r="C288" s="1" t="n">
        <v>45184</v>
      </c>
      <c r="D288" t="inlineStr">
        <is>
          <t>NORRBOTTENS LÄN</t>
        </is>
      </c>
      <c r="E288" t="inlineStr">
        <is>
          <t>ÖVERTORNEÅ</t>
        </is>
      </c>
      <c r="G288" t="n">
        <v>5.1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4514-2022</t>
        </is>
      </c>
      <c r="B289" s="1" t="n">
        <v>44589</v>
      </c>
      <c r="C289" s="1" t="n">
        <v>45184</v>
      </c>
      <c r="D289" t="inlineStr">
        <is>
          <t>NORRBOTTENS LÄN</t>
        </is>
      </c>
      <c r="E289" t="inlineStr">
        <is>
          <t>ÖVERTORNEÅ</t>
        </is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6593-2022</t>
        </is>
      </c>
      <c r="B290" s="1" t="n">
        <v>44601</v>
      </c>
      <c r="C290" s="1" t="n">
        <v>45184</v>
      </c>
      <c r="D290" t="inlineStr">
        <is>
          <t>NORRBOTTENS LÄN</t>
        </is>
      </c>
      <c r="E290" t="inlineStr">
        <is>
          <t>ÖVERTORNEÅ</t>
        </is>
      </c>
      <c r="G290" t="n">
        <v>2.3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11830-2022</t>
        </is>
      </c>
      <c r="B291" s="1" t="n">
        <v>44634</v>
      </c>
      <c r="C291" s="1" t="n">
        <v>45184</v>
      </c>
      <c r="D291" t="inlineStr">
        <is>
          <t>NORRBOTTENS LÄN</t>
        </is>
      </c>
      <c r="E291" t="inlineStr">
        <is>
          <t>ÖVERTORNEÅ</t>
        </is>
      </c>
      <c r="G291" t="n">
        <v>7.1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11831-2022</t>
        </is>
      </c>
      <c r="B292" s="1" t="n">
        <v>44634</v>
      </c>
      <c r="C292" s="1" t="n">
        <v>45184</v>
      </c>
      <c r="D292" t="inlineStr">
        <is>
          <t>NORRBOTTENS LÄN</t>
        </is>
      </c>
      <c r="E292" t="inlineStr">
        <is>
          <t>ÖVERTORNEÅ</t>
        </is>
      </c>
      <c r="G292" t="n">
        <v>2.7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12005-2022</t>
        </is>
      </c>
      <c r="B293" s="1" t="n">
        <v>44635</v>
      </c>
      <c r="C293" s="1" t="n">
        <v>45184</v>
      </c>
      <c r="D293" t="inlineStr">
        <is>
          <t>NORRBOTTENS LÄN</t>
        </is>
      </c>
      <c r="E293" t="inlineStr">
        <is>
          <t>ÖVERTORNEÅ</t>
        </is>
      </c>
      <c r="G293" t="n">
        <v>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15494-2022</t>
        </is>
      </c>
      <c r="B294" s="1" t="n">
        <v>44662</v>
      </c>
      <c r="C294" s="1" t="n">
        <v>45184</v>
      </c>
      <c r="D294" t="inlineStr">
        <is>
          <t>NORRBOTTENS LÄN</t>
        </is>
      </c>
      <c r="E294" t="inlineStr">
        <is>
          <t>ÖVERTORNEÅ</t>
        </is>
      </c>
      <c r="G294" t="n">
        <v>2.5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15500-2022</t>
        </is>
      </c>
      <c r="B295" s="1" t="n">
        <v>44662</v>
      </c>
      <c r="C295" s="1" t="n">
        <v>45184</v>
      </c>
      <c r="D295" t="inlineStr">
        <is>
          <t>NORRBOTTENS LÄN</t>
        </is>
      </c>
      <c r="E295" t="inlineStr">
        <is>
          <t>ÖVERTORNEÅ</t>
        </is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15495-2022</t>
        </is>
      </c>
      <c r="B296" s="1" t="n">
        <v>44662</v>
      </c>
      <c r="C296" s="1" t="n">
        <v>45184</v>
      </c>
      <c r="D296" t="inlineStr">
        <is>
          <t>NORRBOTTENS LÄN</t>
        </is>
      </c>
      <c r="E296" t="inlineStr">
        <is>
          <t>ÖVERTORNEÅ</t>
        </is>
      </c>
      <c r="G296" t="n">
        <v>5.8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16471-2022</t>
        </is>
      </c>
      <c r="B297" s="1" t="n">
        <v>44671</v>
      </c>
      <c r="C297" s="1" t="n">
        <v>45184</v>
      </c>
      <c r="D297" t="inlineStr">
        <is>
          <t>NORRBOTTENS LÄN</t>
        </is>
      </c>
      <c r="E297" t="inlineStr">
        <is>
          <t>ÖVERTORNEÅ</t>
        </is>
      </c>
      <c r="G297" t="n">
        <v>4.2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16566-2022</t>
        </is>
      </c>
      <c r="B298" s="1" t="n">
        <v>44672</v>
      </c>
      <c r="C298" s="1" t="n">
        <v>45184</v>
      </c>
      <c r="D298" t="inlineStr">
        <is>
          <t>NORRBOTTENS LÄN</t>
        </is>
      </c>
      <c r="E298" t="inlineStr">
        <is>
          <t>ÖVERTORNEÅ</t>
        </is>
      </c>
      <c r="G298" t="n">
        <v>1.5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16561-2022</t>
        </is>
      </c>
      <c r="B299" s="1" t="n">
        <v>44672</v>
      </c>
      <c r="C299" s="1" t="n">
        <v>45184</v>
      </c>
      <c r="D299" t="inlineStr">
        <is>
          <t>NORRBOTTENS LÄN</t>
        </is>
      </c>
      <c r="E299" t="inlineStr">
        <is>
          <t>ÖVERTORNEÅ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17930-2022</t>
        </is>
      </c>
      <c r="B300" s="1" t="n">
        <v>44683</v>
      </c>
      <c r="C300" s="1" t="n">
        <v>45184</v>
      </c>
      <c r="D300" t="inlineStr">
        <is>
          <t>NORRBOTTENS LÄN</t>
        </is>
      </c>
      <c r="E300" t="inlineStr">
        <is>
          <t>ÖVERTORNEÅ</t>
        </is>
      </c>
      <c r="F300" t="inlineStr">
        <is>
          <t>Sveaskog</t>
        </is>
      </c>
      <c r="G300" t="n">
        <v>3.1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17928-2022</t>
        </is>
      </c>
      <c r="B301" s="1" t="n">
        <v>44683</v>
      </c>
      <c r="C301" s="1" t="n">
        <v>45184</v>
      </c>
      <c r="D301" t="inlineStr">
        <is>
          <t>NORRBOTTENS LÄN</t>
        </is>
      </c>
      <c r="E301" t="inlineStr">
        <is>
          <t>ÖVERTORNEÅ</t>
        </is>
      </c>
      <c r="F301" t="inlineStr">
        <is>
          <t>Sveaskog</t>
        </is>
      </c>
      <c r="G301" t="n">
        <v>2.6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18879-2022</t>
        </is>
      </c>
      <c r="B302" s="1" t="n">
        <v>44690</v>
      </c>
      <c r="C302" s="1" t="n">
        <v>45184</v>
      </c>
      <c r="D302" t="inlineStr">
        <is>
          <t>NORRBOTTENS LÄN</t>
        </is>
      </c>
      <c r="E302" t="inlineStr">
        <is>
          <t>ÖVERTORNEÅ</t>
        </is>
      </c>
      <c r="G302" t="n">
        <v>14.6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19257-2022</t>
        </is>
      </c>
      <c r="B303" s="1" t="n">
        <v>44692</v>
      </c>
      <c r="C303" s="1" t="n">
        <v>45184</v>
      </c>
      <c r="D303" t="inlineStr">
        <is>
          <t>NORRBOTTENS LÄN</t>
        </is>
      </c>
      <c r="E303" t="inlineStr">
        <is>
          <t>ÖVERTORNEÅ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19247-2022</t>
        </is>
      </c>
      <c r="B304" s="1" t="n">
        <v>44692</v>
      </c>
      <c r="C304" s="1" t="n">
        <v>45184</v>
      </c>
      <c r="D304" t="inlineStr">
        <is>
          <t>NORRBOTTENS LÄN</t>
        </is>
      </c>
      <c r="E304" t="inlineStr">
        <is>
          <t>ÖVERTORNEÅ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19358-2022</t>
        </is>
      </c>
      <c r="B305" s="1" t="n">
        <v>44692</v>
      </c>
      <c r="C305" s="1" t="n">
        <v>45184</v>
      </c>
      <c r="D305" t="inlineStr">
        <is>
          <t>NORRBOTTENS LÄN</t>
        </is>
      </c>
      <c r="E305" t="inlineStr">
        <is>
          <t>ÖVERTORNEÅ</t>
        </is>
      </c>
      <c r="F305" t="inlineStr">
        <is>
          <t>Sveaskog</t>
        </is>
      </c>
      <c r="G305" t="n">
        <v>2.4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21262-2022</t>
        </is>
      </c>
      <c r="B306" s="1" t="n">
        <v>44705</v>
      </c>
      <c r="C306" s="1" t="n">
        <v>45184</v>
      </c>
      <c r="D306" t="inlineStr">
        <is>
          <t>NORRBOTTENS LÄN</t>
        </is>
      </c>
      <c r="E306" t="inlineStr">
        <is>
          <t>ÖVERTORNEÅ</t>
        </is>
      </c>
      <c r="G306" t="n">
        <v>6.7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22942-2022</t>
        </is>
      </c>
      <c r="B307" s="1" t="n">
        <v>44715</v>
      </c>
      <c r="C307" s="1" t="n">
        <v>45184</v>
      </c>
      <c r="D307" t="inlineStr">
        <is>
          <t>NORRBOTTENS LÄN</t>
        </is>
      </c>
      <c r="E307" t="inlineStr">
        <is>
          <t>ÖVERTORNEÅ</t>
        </is>
      </c>
      <c r="F307" t="inlineStr">
        <is>
          <t>Sveaskog</t>
        </is>
      </c>
      <c r="G307" t="n">
        <v>2.2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24358-2022</t>
        </is>
      </c>
      <c r="B308" s="1" t="n">
        <v>44726</v>
      </c>
      <c r="C308" s="1" t="n">
        <v>45184</v>
      </c>
      <c r="D308" t="inlineStr">
        <is>
          <t>NORRBOTTENS LÄN</t>
        </is>
      </c>
      <c r="E308" t="inlineStr">
        <is>
          <t>ÖVERTORNEÅ</t>
        </is>
      </c>
      <c r="G308" t="n">
        <v>39.7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24929-2022</t>
        </is>
      </c>
      <c r="B309" s="1" t="n">
        <v>44728</v>
      </c>
      <c r="C309" s="1" t="n">
        <v>45184</v>
      </c>
      <c r="D309" t="inlineStr">
        <is>
          <t>NORRBOTTENS LÄN</t>
        </is>
      </c>
      <c r="E309" t="inlineStr">
        <is>
          <t>ÖVERTORNEÅ</t>
        </is>
      </c>
      <c r="F309" t="inlineStr">
        <is>
          <t>Sveaskog</t>
        </is>
      </c>
      <c r="G309" t="n">
        <v>5.3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24765-2022</t>
        </is>
      </c>
      <c r="B310" s="1" t="n">
        <v>44728</v>
      </c>
      <c r="C310" s="1" t="n">
        <v>45184</v>
      </c>
      <c r="D310" t="inlineStr">
        <is>
          <t>NORRBOTTENS LÄN</t>
        </is>
      </c>
      <c r="E310" t="inlineStr">
        <is>
          <t>ÖVERTORNEÅ</t>
        </is>
      </c>
      <c r="G310" t="n">
        <v>2.8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24924-2022</t>
        </is>
      </c>
      <c r="B311" s="1" t="n">
        <v>44728</v>
      </c>
      <c r="C311" s="1" t="n">
        <v>45184</v>
      </c>
      <c r="D311" t="inlineStr">
        <is>
          <t>NORRBOTTENS LÄN</t>
        </is>
      </c>
      <c r="E311" t="inlineStr">
        <is>
          <t>ÖVERTORNEÅ</t>
        </is>
      </c>
      <c r="F311" t="inlineStr">
        <is>
          <t>Sveaskog</t>
        </is>
      </c>
      <c r="G311" t="n">
        <v>5.3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25149-2022</t>
        </is>
      </c>
      <c r="B312" s="1" t="n">
        <v>44729</v>
      </c>
      <c r="C312" s="1" t="n">
        <v>45184</v>
      </c>
      <c r="D312" t="inlineStr">
        <is>
          <t>NORRBOTTENS LÄN</t>
        </is>
      </c>
      <c r="E312" t="inlineStr">
        <is>
          <t>ÖVERTORNEÅ</t>
        </is>
      </c>
      <c r="G312" t="n">
        <v>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28651-2022</t>
        </is>
      </c>
      <c r="B313" s="1" t="n">
        <v>44748</v>
      </c>
      <c r="C313" s="1" t="n">
        <v>45184</v>
      </c>
      <c r="D313" t="inlineStr">
        <is>
          <t>NORRBOTTENS LÄN</t>
        </is>
      </c>
      <c r="E313" t="inlineStr">
        <is>
          <t>ÖVERTORNEÅ</t>
        </is>
      </c>
      <c r="G313" t="n">
        <v>4.8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28658-2022</t>
        </is>
      </c>
      <c r="B314" s="1" t="n">
        <v>44748</v>
      </c>
      <c r="C314" s="1" t="n">
        <v>45184</v>
      </c>
      <c r="D314" t="inlineStr">
        <is>
          <t>NORRBOTTENS LÄN</t>
        </is>
      </c>
      <c r="E314" t="inlineStr">
        <is>
          <t>ÖVERTORNEÅ</t>
        </is>
      </c>
      <c r="G314" t="n">
        <v>2.9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31145-2022</t>
        </is>
      </c>
      <c r="B315" s="1" t="n">
        <v>44770</v>
      </c>
      <c r="C315" s="1" t="n">
        <v>45184</v>
      </c>
      <c r="D315" t="inlineStr">
        <is>
          <t>NORRBOTTENS LÄN</t>
        </is>
      </c>
      <c r="E315" t="inlineStr">
        <is>
          <t>ÖVERTORNEÅ</t>
        </is>
      </c>
      <c r="G315" t="n">
        <v>4.3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31774-2022</t>
        </is>
      </c>
      <c r="B316" s="1" t="n">
        <v>44776</v>
      </c>
      <c r="C316" s="1" t="n">
        <v>45184</v>
      </c>
      <c r="D316" t="inlineStr">
        <is>
          <t>NORRBOTTENS LÄN</t>
        </is>
      </c>
      <c r="E316" t="inlineStr">
        <is>
          <t>ÖVERTORNEÅ</t>
        </is>
      </c>
      <c r="G316" t="n">
        <v>2.2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32314-2022</t>
        </is>
      </c>
      <c r="B317" s="1" t="n">
        <v>44781</v>
      </c>
      <c r="C317" s="1" t="n">
        <v>45184</v>
      </c>
      <c r="D317" t="inlineStr">
        <is>
          <t>NORRBOTTENS LÄN</t>
        </is>
      </c>
      <c r="E317" t="inlineStr">
        <is>
          <t>ÖVERTORNEÅ</t>
        </is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33084-2022</t>
        </is>
      </c>
      <c r="B318" s="1" t="n">
        <v>44785</v>
      </c>
      <c r="C318" s="1" t="n">
        <v>45184</v>
      </c>
      <c r="D318" t="inlineStr">
        <is>
          <t>NORRBOTTENS LÄN</t>
        </is>
      </c>
      <c r="E318" t="inlineStr">
        <is>
          <t>ÖVERTORNEÅ</t>
        </is>
      </c>
      <c r="F318" t="inlineStr">
        <is>
          <t>Sveaskog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33097-2022</t>
        </is>
      </c>
      <c r="B319" s="1" t="n">
        <v>44785</v>
      </c>
      <c r="C319" s="1" t="n">
        <v>45184</v>
      </c>
      <c r="D319" t="inlineStr">
        <is>
          <t>NORRBOTTENS LÄN</t>
        </is>
      </c>
      <c r="E319" t="inlineStr">
        <is>
          <t>ÖVERTORNEÅ</t>
        </is>
      </c>
      <c r="F319" t="inlineStr">
        <is>
          <t>Sveaskog</t>
        </is>
      </c>
      <c r="G319" t="n">
        <v>3.1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33415-2022</t>
        </is>
      </c>
      <c r="B320" s="1" t="n">
        <v>44788</v>
      </c>
      <c r="C320" s="1" t="n">
        <v>45184</v>
      </c>
      <c r="D320" t="inlineStr">
        <is>
          <t>NORRBOTTENS LÄN</t>
        </is>
      </c>
      <c r="E320" t="inlineStr">
        <is>
          <t>ÖVERTORNEÅ</t>
        </is>
      </c>
      <c r="F320" t="inlineStr">
        <is>
          <t>Sveaskog</t>
        </is>
      </c>
      <c r="G320" t="n">
        <v>5.7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34875-2022</t>
        </is>
      </c>
      <c r="B321" s="1" t="n">
        <v>44796</v>
      </c>
      <c r="C321" s="1" t="n">
        <v>45184</v>
      </c>
      <c r="D321" t="inlineStr">
        <is>
          <t>NORRBOTTENS LÄN</t>
        </is>
      </c>
      <c r="E321" t="inlineStr">
        <is>
          <t>ÖVERTORNEÅ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37706-2022</t>
        </is>
      </c>
      <c r="B322" s="1" t="n">
        <v>44810</v>
      </c>
      <c r="C322" s="1" t="n">
        <v>45184</v>
      </c>
      <c r="D322" t="inlineStr">
        <is>
          <t>NORRBOTTENS LÄN</t>
        </is>
      </c>
      <c r="E322" t="inlineStr">
        <is>
          <t>ÖVERTORNEÅ</t>
        </is>
      </c>
      <c r="F322" t="inlineStr">
        <is>
          <t>Sveaskog</t>
        </is>
      </c>
      <c r="G322" t="n">
        <v>10.3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37837-2022</t>
        </is>
      </c>
      <c r="B323" s="1" t="n">
        <v>44810</v>
      </c>
      <c r="C323" s="1" t="n">
        <v>45184</v>
      </c>
      <c r="D323" t="inlineStr">
        <is>
          <t>NORRBOTTENS LÄN</t>
        </is>
      </c>
      <c r="E323" t="inlineStr">
        <is>
          <t>ÖVERTORNEÅ</t>
        </is>
      </c>
      <c r="F323" t="inlineStr">
        <is>
          <t>Sveaskog</t>
        </is>
      </c>
      <c r="G323" t="n">
        <v>8.5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38980-2022</t>
        </is>
      </c>
      <c r="B324" s="1" t="n">
        <v>44816</v>
      </c>
      <c r="C324" s="1" t="n">
        <v>45184</v>
      </c>
      <c r="D324" t="inlineStr">
        <is>
          <t>NORRBOTTENS LÄN</t>
        </is>
      </c>
      <c r="E324" t="inlineStr">
        <is>
          <t>ÖVERTORNEÅ</t>
        </is>
      </c>
      <c r="F324" t="inlineStr">
        <is>
          <t>Sveaskog</t>
        </is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42604-2022</t>
        </is>
      </c>
      <c r="B325" s="1" t="n">
        <v>44831</v>
      </c>
      <c r="C325" s="1" t="n">
        <v>45184</v>
      </c>
      <c r="D325" t="inlineStr">
        <is>
          <t>NORRBOTTENS LÄN</t>
        </is>
      </c>
      <c r="E325" t="inlineStr">
        <is>
          <t>ÖVERTORNEÅ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43055-2022</t>
        </is>
      </c>
      <c r="B326" s="1" t="n">
        <v>44833</v>
      </c>
      <c r="C326" s="1" t="n">
        <v>45184</v>
      </c>
      <c r="D326" t="inlineStr">
        <is>
          <t>NORRBOTTENS LÄN</t>
        </is>
      </c>
      <c r="E326" t="inlineStr">
        <is>
          <t>ÖVERTORNEÅ</t>
        </is>
      </c>
      <c r="F326" t="inlineStr">
        <is>
          <t>Sveaskog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43282-2022</t>
        </is>
      </c>
      <c r="B327" s="1" t="n">
        <v>44833</v>
      </c>
      <c r="C327" s="1" t="n">
        <v>45184</v>
      </c>
      <c r="D327" t="inlineStr">
        <is>
          <t>NORRBOTTENS LÄN</t>
        </is>
      </c>
      <c r="E327" t="inlineStr">
        <is>
          <t>ÖVERTORNEÅ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43294-2022</t>
        </is>
      </c>
      <c r="B328" s="1" t="n">
        <v>44833</v>
      </c>
      <c r="C328" s="1" t="n">
        <v>45184</v>
      </c>
      <c r="D328" t="inlineStr">
        <is>
          <t>NORRBOTTENS LÄN</t>
        </is>
      </c>
      <c r="E328" t="inlineStr">
        <is>
          <t>ÖVERTORNEÅ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43482-2022</t>
        </is>
      </c>
      <c r="B329" s="1" t="n">
        <v>44837</v>
      </c>
      <c r="C329" s="1" t="n">
        <v>45184</v>
      </c>
      <c r="D329" t="inlineStr">
        <is>
          <t>NORRBOTTENS LÄN</t>
        </is>
      </c>
      <c r="E329" t="inlineStr">
        <is>
          <t>ÖVERTORNEÅ</t>
        </is>
      </c>
      <c r="F329" t="inlineStr">
        <is>
          <t>Sveaskog</t>
        </is>
      </c>
      <c r="G329" t="n">
        <v>3.3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44031-2022</t>
        </is>
      </c>
      <c r="B330" s="1" t="n">
        <v>44838</v>
      </c>
      <c r="C330" s="1" t="n">
        <v>45184</v>
      </c>
      <c r="D330" t="inlineStr">
        <is>
          <t>NORRBOTTENS LÄN</t>
        </is>
      </c>
      <c r="E330" t="inlineStr">
        <is>
          <t>ÖVERTORNEÅ</t>
        </is>
      </c>
      <c r="G330" t="n">
        <v>10.5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49157-2022</t>
        </is>
      </c>
      <c r="B331" s="1" t="n">
        <v>44860</v>
      </c>
      <c r="C331" s="1" t="n">
        <v>45184</v>
      </c>
      <c r="D331" t="inlineStr">
        <is>
          <t>NORRBOTTENS LÄN</t>
        </is>
      </c>
      <c r="E331" t="inlineStr">
        <is>
          <t>ÖVERTORNEÅ</t>
        </is>
      </c>
      <c r="G331" t="n">
        <v>5.6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54090-2022</t>
        </is>
      </c>
      <c r="B332" s="1" t="n">
        <v>44879</v>
      </c>
      <c r="C332" s="1" t="n">
        <v>45184</v>
      </c>
      <c r="D332" t="inlineStr">
        <is>
          <t>NORRBOTTENS LÄN</t>
        </is>
      </c>
      <c r="E332" t="inlineStr">
        <is>
          <t>ÖVERTORNEÅ</t>
        </is>
      </c>
      <c r="G332" t="n">
        <v>38.8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54084-2022</t>
        </is>
      </c>
      <c r="B333" s="1" t="n">
        <v>44881</v>
      </c>
      <c r="C333" s="1" t="n">
        <v>45184</v>
      </c>
      <c r="D333" t="inlineStr">
        <is>
          <t>NORRBOTTENS LÄN</t>
        </is>
      </c>
      <c r="E333" t="inlineStr">
        <is>
          <t>ÖVERTORNEÅ</t>
        </is>
      </c>
      <c r="G333" t="n">
        <v>3.1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55666-2022</t>
        </is>
      </c>
      <c r="B334" s="1" t="n">
        <v>44883</v>
      </c>
      <c r="C334" s="1" t="n">
        <v>45184</v>
      </c>
      <c r="D334" t="inlineStr">
        <is>
          <t>NORRBOTTENS LÄN</t>
        </is>
      </c>
      <c r="E334" t="inlineStr">
        <is>
          <t>ÖVERTORNEÅ</t>
        </is>
      </c>
      <c r="G334" t="n">
        <v>26.6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55801-2022</t>
        </is>
      </c>
      <c r="B335" s="1" t="n">
        <v>44888</v>
      </c>
      <c r="C335" s="1" t="n">
        <v>45184</v>
      </c>
      <c r="D335" t="inlineStr">
        <is>
          <t>NORRBOTTENS LÄN</t>
        </is>
      </c>
      <c r="E335" t="inlineStr">
        <is>
          <t>ÖVERTORNEÅ</t>
        </is>
      </c>
      <c r="F335" t="inlineStr">
        <is>
          <t>Sveaskog</t>
        </is>
      </c>
      <c r="G335" t="n">
        <v>10.4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55802-2022</t>
        </is>
      </c>
      <c r="B336" s="1" t="n">
        <v>44888</v>
      </c>
      <c r="C336" s="1" t="n">
        <v>45184</v>
      </c>
      <c r="D336" t="inlineStr">
        <is>
          <t>NORRBOTTENS LÄN</t>
        </is>
      </c>
      <c r="E336" t="inlineStr">
        <is>
          <t>ÖVERTORNEÅ</t>
        </is>
      </c>
      <c r="F336" t="inlineStr">
        <is>
          <t>Sveaskog</t>
        </is>
      </c>
      <c r="G336" t="n">
        <v>2.9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56369-2022</t>
        </is>
      </c>
      <c r="B337" s="1" t="n">
        <v>44890</v>
      </c>
      <c r="C337" s="1" t="n">
        <v>45184</v>
      </c>
      <c r="D337" t="inlineStr">
        <is>
          <t>NORRBOTTENS LÄN</t>
        </is>
      </c>
      <c r="E337" t="inlineStr">
        <is>
          <t>ÖVERTORNEÅ</t>
        </is>
      </c>
      <c r="G337" t="n">
        <v>4.3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56370-2022</t>
        </is>
      </c>
      <c r="B338" s="1" t="n">
        <v>44890</v>
      </c>
      <c r="C338" s="1" t="n">
        <v>45184</v>
      </c>
      <c r="D338" t="inlineStr">
        <is>
          <t>NORRBOTTENS LÄN</t>
        </is>
      </c>
      <c r="E338" t="inlineStr">
        <is>
          <t>ÖVERTORNEÅ</t>
        </is>
      </c>
      <c r="G338" t="n">
        <v>6.1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59965-2022</t>
        </is>
      </c>
      <c r="B339" s="1" t="n">
        <v>44901</v>
      </c>
      <c r="C339" s="1" t="n">
        <v>45184</v>
      </c>
      <c r="D339" t="inlineStr">
        <is>
          <t>NORRBOTTENS LÄN</t>
        </is>
      </c>
      <c r="E339" t="inlineStr">
        <is>
          <t>ÖVERTORNEÅ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60537-2022</t>
        </is>
      </c>
      <c r="B340" s="1" t="n">
        <v>44904</v>
      </c>
      <c r="C340" s="1" t="n">
        <v>45184</v>
      </c>
      <c r="D340" t="inlineStr">
        <is>
          <t>NORRBOTTENS LÄN</t>
        </is>
      </c>
      <c r="E340" t="inlineStr">
        <is>
          <t>ÖVERTORNEÅ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59551-2022</t>
        </is>
      </c>
      <c r="B341" s="1" t="n">
        <v>44907</v>
      </c>
      <c r="C341" s="1" t="n">
        <v>45184</v>
      </c>
      <c r="D341" t="inlineStr">
        <is>
          <t>NORRBOTTENS LÄN</t>
        </is>
      </c>
      <c r="E341" t="inlineStr">
        <is>
          <t>ÖVERTORNEÅ</t>
        </is>
      </c>
      <c r="G341" t="n">
        <v>9.300000000000001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61037-2022</t>
        </is>
      </c>
      <c r="B342" s="1" t="n">
        <v>44914</v>
      </c>
      <c r="C342" s="1" t="n">
        <v>45184</v>
      </c>
      <c r="D342" t="inlineStr">
        <is>
          <t>NORRBOTTENS LÄN</t>
        </is>
      </c>
      <c r="E342" t="inlineStr">
        <is>
          <t>ÖVERTORNEÅ</t>
        </is>
      </c>
      <c r="G342" t="n">
        <v>0.9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62277-2022</t>
        </is>
      </c>
      <c r="B343" s="1" t="n">
        <v>44916</v>
      </c>
      <c r="C343" s="1" t="n">
        <v>45184</v>
      </c>
      <c r="D343" t="inlineStr">
        <is>
          <t>NORRBOTTENS LÄN</t>
        </is>
      </c>
      <c r="E343" t="inlineStr">
        <is>
          <t>ÖVERTORNEÅ</t>
        </is>
      </c>
      <c r="G343" t="n">
        <v>7.8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61782-2022</t>
        </is>
      </c>
      <c r="B344" s="1" t="n">
        <v>44917</v>
      </c>
      <c r="C344" s="1" t="n">
        <v>45184</v>
      </c>
      <c r="D344" t="inlineStr">
        <is>
          <t>NORRBOTTENS LÄN</t>
        </is>
      </c>
      <c r="E344" t="inlineStr">
        <is>
          <t>ÖVERTORNEÅ</t>
        </is>
      </c>
      <c r="G344" t="n">
        <v>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62671-2022</t>
        </is>
      </c>
      <c r="B345" s="1" t="n">
        <v>44925</v>
      </c>
      <c r="C345" s="1" t="n">
        <v>45184</v>
      </c>
      <c r="D345" t="inlineStr">
        <is>
          <t>NORRBOTTENS LÄN</t>
        </is>
      </c>
      <c r="E345" t="inlineStr">
        <is>
          <t>ÖVERTORNEÅ</t>
        </is>
      </c>
      <c r="G345" t="n">
        <v>8.1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62668-2022</t>
        </is>
      </c>
      <c r="B346" s="1" t="n">
        <v>44925</v>
      </c>
      <c r="C346" s="1" t="n">
        <v>45184</v>
      </c>
      <c r="D346" t="inlineStr">
        <is>
          <t>NORRBOTTENS LÄN</t>
        </is>
      </c>
      <c r="E346" t="inlineStr">
        <is>
          <t>ÖVERTORNEÅ</t>
        </is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152-2023</t>
        </is>
      </c>
      <c r="B347" s="1" t="n">
        <v>44928</v>
      </c>
      <c r="C347" s="1" t="n">
        <v>45184</v>
      </c>
      <c r="D347" t="inlineStr">
        <is>
          <t>NORRBOTTENS LÄN</t>
        </is>
      </c>
      <c r="E347" t="inlineStr">
        <is>
          <t>ÖVERTORNEÅ</t>
        </is>
      </c>
      <c r="G347" t="n">
        <v>5.5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2961-2023</t>
        </is>
      </c>
      <c r="B348" s="1" t="n">
        <v>44945</v>
      </c>
      <c r="C348" s="1" t="n">
        <v>45184</v>
      </c>
      <c r="D348" t="inlineStr">
        <is>
          <t>NORRBOTTENS LÄN</t>
        </is>
      </c>
      <c r="E348" t="inlineStr">
        <is>
          <t>ÖVERTORNEÅ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8637-2023</t>
        </is>
      </c>
      <c r="B349" s="1" t="n">
        <v>44977</v>
      </c>
      <c r="C349" s="1" t="n">
        <v>45184</v>
      </c>
      <c r="D349" t="inlineStr">
        <is>
          <t>NORRBOTTENS LÄN</t>
        </is>
      </c>
      <c r="E349" t="inlineStr">
        <is>
          <t>ÖVERTORNEÅ</t>
        </is>
      </c>
      <c r="G349" t="n">
        <v>1.6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9389-2023</t>
        </is>
      </c>
      <c r="B350" s="1" t="n">
        <v>44981</v>
      </c>
      <c r="C350" s="1" t="n">
        <v>45184</v>
      </c>
      <c r="D350" t="inlineStr">
        <is>
          <t>NORRBOTTENS LÄN</t>
        </is>
      </c>
      <c r="E350" t="inlineStr">
        <is>
          <t>ÖVERTORNEÅ</t>
        </is>
      </c>
      <c r="F350" t="inlineStr">
        <is>
          <t>Sveaskog</t>
        </is>
      </c>
      <c r="G350" t="n">
        <v>7.9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10528-2023</t>
        </is>
      </c>
      <c r="B351" s="1" t="n">
        <v>44987</v>
      </c>
      <c r="C351" s="1" t="n">
        <v>45184</v>
      </c>
      <c r="D351" t="inlineStr">
        <is>
          <t>NORRBOTTENS LÄN</t>
        </is>
      </c>
      <c r="E351" t="inlineStr">
        <is>
          <t>ÖVERTORNEÅ</t>
        </is>
      </c>
      <c r="G351" t="n">
        <v>0.3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10529-2023</t>
        </is>
      </c>
      <c r="B352" s="1" t="n">
        <v>44987</v>
      </c>
      <c r="C352" s="1" t="n">
        <v>45184</v>
      </c>
      <c r="D352" t="inlineStr">
        <is>
          <t>NORRBOTTENS LÄN</t>
        </is>
      </c>
      <c r="E352" t="inlineStr">
        <is>
          <t>ÖVERTORNEÅ</t>
        </is>
      </c>
      <c r="G352" t="n">
        <v>12.5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14298-2023</t>
        </is>
      </c>
      <c r="B353" s="1" t="n">
        <v>45011</v>
      </c>
      <c r="C353" s="1" t="n">
        <v>45184</v>
      </c>
      <c r="D353" t="inlineStr">
        <is>
          <t>NORRBOTTENS LÄN</t>
        </is>
      </c>
      <c r="E353" t="inlineStr">
        <is>
          <t>ÖVERTORNEÅ</t>
        </is>
      </c>
      <c r="G353" t="n">
        <v>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17889-2023</t>
        </is>
      </c>
      <c r="B354" s="1" t="n">
        <v>45037</v>
      </c>
      <c r="C354" s="1" t="n">
        <v>45184</v>
      </c>
      <c r="D354" t="inlineStr">
        <is>
          <t>NORRBOTTENS LÄN</t>
        </is>
      </c>
      <c r="E354" t="inlineStr">
        <is>
          <t>ÖVERTORNEÅ</t>
        </is>
      </c>
      <c r="G354" t="n">
        <v>4.7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18359-2023</t>
        </is>
      </c>
      <c r="B355" s="1" t="n">
        <v>45041</v>
      </c>
      <c r="C355" s="1" t="n">
        <v>45184</v>
      </c>
      <c r="D355" t="inlineStr">
        <is>
          <t>NORRBOTTENS LÄN</t>
        </is>
      </c>
      <c r="E355" t="inlineStr">
        <is>
          <t>ÖVERTORNEÅ</t>
        </is>
      </c>
      <c r="G355" t="n">
        <v>3.9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19312-2023</t>
        </is>
      </c>
      <c r="B356" s="1" t="n">
        <v>45048</v>
      </c>
      <c r="C356" s="1" t="n">
        <v>45184</v>
      </c>
      <c r="D356" t="inlineStr">
        <is>
          <t>NORRBOTTENS LÄN</t>
        </is>
      </c>
      <c r="E356" t="inlineStr">
        <is>
          <t>ÖVERTORNEÅ</t>
        </is>
      </c>
      <c r="G356" t="n">
        <v>30.7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19569-2023</t>
        </is>
      </c>
      <c r="B357" s="1" t="n">
        <v>45049</v>
      </c>
      <c r="C357" s="1" t="n">
        <v>45184</v>
      </c>
      <c r="D357" t="inlineStr">
        <is>
          <t>NORRBOTTENS LÄN</t>
        </is>
      </c>
      <c r="E357" t="inlineStr">
        <is>
          <t>ÖVERTORNEÅ</t>
        </is>
      </c>
      <c r="G357" t="n">
        <v>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19749-2023</t>
        </is>
      </c>
      <c r="B358" s="1" t="n">
        <v>45050</v>
      </c>
      <c r="C358" s="1" t="n">
        <v>45184</v>
      </c>
      <c r="D358" t="inlineStr">
        <is>
          <t>NORRBOTTENS LÄN</t>
        </is>
      </c>
      <c r="E358" t="inlineStr">
        <is>
          <t>ÖVERTORNEÅ</t>
        </is>
      </c>
      <c r="G358" t="n">
        <v>8.5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20387-2023</t>
        </is>
      </c>
      <c r="B359" s="1" t="n">
        <v>45054</v>
      </c>
      <c r="C359" s="1" t="n">
        <v>45184</v>
      </c>
      <c r="D359" t="inlineStr">
        <is>
          <t>NORRBOTTENS LÄN</t>
        </is>
      </c>
      <c r="E359" t="inlineStr">
        <is>
          <t>ÖVERTORNEÅ</t>
        </is>
      </c>
      <c r="G359" t="n">
        <v>2.4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19873-2023</t>
        </is>
      </c>
      <c r="B360" s="1" t="n">
        <v>45054</v>
      </c>
      <c r="C360" s="1" t="n">
        <v>45184</v>
      </c>
      <c r="D360" t="inlineStr">
        <is>
          <t>NORRBOTTENS LÄN</t>
        </is>
      </c>
      <c r="E360" t="inlineStr">
        <is>
          <t>ÖVERTORNEÅ</t>
        </is>
      </c>
      <c r="F360" t="inlineStr">
        <is>
          <t>Sveaskog</t>
        </is>
      </c>
      <c r="G360" t="n">
        <v>1.7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21476-2023</t>
        </is>
      </c>
      <c r="B361" s="1" t="n">
        <v>45063</v>
      </c>
      <c r="C361" s="1" t="n">
        <v>45184</v>
      </c>
      <c r="D361" t="inlineStr">
        <is>
          <t>NORRBOTTENS LÄN</t>
        </is>
      </c>
      <c r="E361" t="inlineStr">
        <is>
          <t>ÖVERTORNEÅ</t>
        </is>
      </c>
      <c r="G361" t="n">
        <v>6.8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21938-2023</t>
        </is>
      </c>
      <c r="B362" s="1" t="n">
        <v>45068</v>
      </c>
      <c r="C362" s="1" t="n">
        <v>45184</v>
      </c>
      <c r="D362" t="inlineStr">
        <is>
          <t>NORRBOTTENS LÄN</t>
        </is>
      </c>
      <c r="E362" t="inlineStr">
        <is>
          <t>ÖVERTORNEÅ</t>
        </is>
      </c>
      <c r="F362" t="inlineStr">
        <is>
          <t>Sveaskog</t>
        </is>
      </c>
      <c r="G362" t="n">
        <v>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26556-2023</t>
        </is>
      </c>
      <c r="B363" s="1" t="n">
        <v>45092</v>
      </c>
      <c r="C363" s="1" t="n">
        <v>45184</v>
      </c>
      <c r="D363" t="inlineStr">
        <is>
          <t>NORRBOTTENS LÄN</t>
        </is>
      </c>
      <c r="E363" t="inlineStr">
        <is>
          <t>ÖVERTORNEÅ</t>
        </is>
      </c>
      <c r="F363" t="inlineStr">
        <is>
          <t>Sveaskog</t>
        </is>
      </c>
      <c r="G363" t="n">
        <v>1.2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28839-2023</t>
        </is>
      </c>
      <c r="B364" s="1" t="n">
        <v>45104</v>
      </c>
      <c r="C364" s="1" t="n">
        <v>45184</v>
      </c>
      <c r="D364" t="inlineStr">
        <is>
          <t>NORRBOTTENS LÄN</t>
        </is>
      </c>
      <c r="E364" t="inlineStr">
        <is>
          <t>ÖVERTORNEÅ</t>
        </is>
      </c>
      <c r="G364" t="n">
        <v>18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33523-2023</t>
        </is>
      </c>
      <c r="B365" s="1" t="n">
        <v>45118</v>
      </c>
      <c r="C365" s="1" t="n">
        <v>45184</v>
      </c>
      <c r="D365" t="inlineStr">
        <is>
          <t>NORRBOTTENS LÄN</t>
        </is>
      </c>
      <c r="E365" t="inlineStr">
        <is>
          <t>ÖVERTORNEÅ</t>
        </is>
      </c>
      <c r="G365" t="n">
        <v>1.5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33518-2023</t>
        </is>
      </c>
      <c r="B366" s="1" t="n">
        <v>45118</v>
      </c>
      <c r="C366" s="1" t="n">
        <v>45184</v>
      </c>
      <c r="D366" t="inlineStr">
        <is>
          <t>NORRBOTTENS LÄN</t>
        </is>
      </c>
      <c r="E366" t="inlineStr">
        <is>
          <t>ÖVERTORNEÅ</t>
        </is>
      </c>
      <c r="G366" t="n">
        <v>1.5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34276-2023</t>
        </is>
      </c>
      <c r="B367" s="1" t="n">
        <v>45128</v>
      </c>
      <c r="C367" s="1" t="n">
        <v>45184</v>
      </c>
      <c r="D367" t="inlineStr">
        <is>
          <t>NORRBOTTENS LÄN</t>
        </is>
      </c>
      <c r="E367" t="inlineStr">
        <is>
          <t>ÖVERTORNEÅ</t>
        </is>
      </c>
      <c r="G367" t="n">
        <v>4.1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34145-2023</t>
        </is>
      </c>
      <c r="B368" s="1" t="n">
        <v>45136</v>
      </c>
      <c r="C368" s="1" t="n">
        <v>45184</v>
      </c>
      <c r="D368" t="inlineStr">
        <is>
          <t>NORRBOTTENS LÄN</t>
        </is>
      </c>
      <c r="E368" t="inlineStr">
        <is>
          <t>ÖVERTORNEÅ</t>
        </is>
      </c>
      <c r="G368" t="n">
        <v>0.2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34753-2023</t>
        </is>
      </c>
      <c r="B369" s="1" t="n">
        <v>45139</v>
      </c>
      <c r="C369" s="1" t="n">
        <v>45184</v>
      </c>
      <c r="D369" t="inlineStr">
        <is>
          <t>NORRBOTTENS LÄN</t>
        </is>
      </c>
      <c r="E369" t="inlineStr">
        <is>
          <t>ÖVERTORNEÅ</t>
        </is>
      </c>
      <c r="G369" t="n">
        <v>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35077-2023</t>
        </is>
      </c>
      <c r="B370" s="1" t="n">
        <v>45142</v>
      </c>
      <c r="C370" s="1" t="n">
        <v>45184</v>
      </c>
      <c r="D370" t="inlineStr">
        <is>
          <t>NORRBOTTENS LÄN</t>
        </is>
      </c>
      <c r="E370" t="inlineStr">
        <is>
          <t>ÖVERTORNEÅ</t>
        </is>
      </c>
      <c r="G370" t="n">
        <v>5.3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36117-2023</t>
        </is>
      </c>
      <c r="B371" s="1" t="n">
        <v>45148</v>
      </c>
      <c r="C371" s="1" t="n">
        <v>45184</v>
      </c>
      <c r="D371" t="inlineStr">
        <is>
          <t>NORRBOTTENS LÄN</t>
        </is>
      </c>
      <c r="E371" t="inlineStr">
        <is>
          <t>ÖVERTORNEÅ</t>
        </is>
      </c>
      <c r="G371" t="n">
        <v>15.5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>
      <c r="A372" t="inlineStr">
        <is>
          <t>A 38137-2023</t>
        </is>
      </c>
      <c r="B372" s="1" t="n">
        <v>45161</v>
      </c>
      <c r="C372" s="1" t="n">
        <v>45184</v>
      </c>
      <c r="D372" t="inlineStr">
        <is>
          <t>NORRBOTTENS LÄN</t>
        </is>
      </c>
      <c r="E372" t="inlineStr">
        <is>
          <t>ÖVERTORNEÅ</t>
        </is>
      </c>
      <c r="F372" t="inlineStr">
        <is>
          <t>Sveaskog</t>
        </is>
      </c>
      <c r="G372" t="n">
        <v>1.8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2023-09-15T06:05:02Z</dcterms:created>
  <dcterms:modified xmlns:dcterms="http://purl.org/dc/terms/" xmlns:xsi="http://www.w3.org/2001/XMLSchema-instance" xsi:type="dcterms:W3CDTF">2023-09-15T06:05:02Z</dcterms:modified>
</cp:coreProperties>
</file>