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45189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45189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45189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45189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45189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45189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HYPERLINK("https://klasma.github.io/Logging_ROBERTSFORS/artfynd/A 63239-2020.xlsx", "A 63239-2020")</f>
        <v/>
      </c>
      <c r="T7">
        <f>HYPERLINK("https://klasma.github.io/Logging_ROBERTSFORS/kartor/A 63239-2020.png", "A 63239-2020")</f>
        <v/>
      </c>
      <c r="V7">
        <f>HYPERLINK("https://klasma.github.io/Logging_ROBERTSFORS/klagomål/A 63239-2020.docx", "A 63239-2020")</f>
        <v/>
      </c>
      <c r="W7">
        <f>HYPERLINK("https://klasma.github.io/Logging_ROBERTSFORS/klagomålsmail/A 63239-2020.docx", "A 63239-2020")</f>
        <v/>
      </c>
      <c r="X7">
        <f>HYPERLINK("https://klasma.github.io/Logging_ROBERTSFORS/tillsyn/A 63239-2020.docx", "A 63239-2020")</f>
        <v/>
      </c>
      <c r="Y7">
        <f>HYPERLINK("https://klasma.github.io/Logging_ROBERTSFORS/tillsynsmail/A 63239-2020.docx", "A 63239-2020")</f>
        <v/>
      </c>
    </row>
    <row r="8" ht="15" customHeight="1">
      <c r="A8" t="inlineStr">
        <is>
          <t>A 45968-2020</t>
        </is>
      </c>
      <c r="B8" s="1" t="n">
        <v>44091</v>
      </c>
      <c r="C8" s="1" t="n">
        <v>45189</v>
      </c>
      <c r="D8" t="inlineStr">
        <is>
          <t>VÄSTERBOTTENS LÄN</t>
        </is>
      </c>
      <c r="E8" t="inlineStr">
        <is>
          <t>ROBERTSFORS</t>
        </is>
      </c>
      <c r="G8" t="n">
        <v>2.8</v>
      </c>
      <c r="H8" t="n">
        <v>1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Gränsticka
Lunglav
Vedticka</t>
        </is>
      </c>
      <c r="S8">
        <f>HYPERLINK("https://klasma.github.io/Logging_ROBERTSFORS/artfynd/A 45968-2020.xlsx", "A 45968-2020")</f>
        <v/>
      </c>
      <c r="T8">
        <f>HYPERLINK("https://klasma.github.io/Logging_ROBERTSFORS/kartor/A 45968-2020.png", "A 45968-2020")</f>
        <v/>
      </c>
      <c r="U8">
        <f>HYPERLINK("https://klasma.github.io/Logging_ROBERTSFORS/knärot/A 45968-2020.png", "A 45968-2020")</f>
        <v/>
      </c>
      <c r="V8">
        <f>HYPERLINK("https://klasma.github.io/Logging_ROBERTSFORS/klagomål/A 45968-2020.docx", "A 45968-2020")</f>
        <v/>
      </c>
      <c r="W8">
        <f>HYPERLINK("https://klasma.github.io/Logging_ROBERTSFORS/klagomålsmail/A 45968-2020.docx", "A 45968-2020")</f>
        <v/>
      </c>
      <c r="X8">
        <f>HYPERLINK("https://klasma.github.io/Logging_ROBERTSFORS/tillsyn/A 45968-2020.docx", "A 45968-2020")</f>
        <v/>
      </c>
      <c r="Y8">
        <f>HYPERLINK("https://klasma.github.io/Logging_ROBERTSFORS/tillsynsmail/A 45968-2020.docx", "A 45968-2020")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45189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HYPERLINK("https://klasma.github.io/Logging_ROBERTSFORS/artfynd/A 32211-2023.xlsx", "A 32211-2023")</f>
        <v/>
      </c>
      <c r="T9">
        <f>HYPERLINK("https://klasma.github.io/Logging_ROBERTSFORS/kartor/A 32211-2023.png", "A 32211-2023")</f>
        <v/>
      </c>
      <c r="V9">
        <f>HYPERLINK("https://klasma.github.io/Logging_ROBERTSFORS/klagomål/A 32211-2023.docx", "A 32211-2023")</f>
        <v/>
      </c>
      <c r="W9">
        <f>HYPERLINK("https://klasma.github.io/Logging_ROBERTSFORS/klagomålsmail/A 32211-2023.docx", "A 32211-2023")</f>
        <v/>
      </c>
      <c r="X9">
        <f>HYPERLINK("https://klasma.github.io/Logging_ROBERTSFORS/tillsyn/A 32211-2023.docx", "A 32211-2023")</f>
        <v/>
      </c>
      <c r="Y9">
        <f>HYPERLINK("https://klasma.github.io/Logging_ROBERTSFORS/tillsynsmail/A 32211-2023.docx", "A 32211-2023")</f>
        <v/>
      </c>
    </row>
    <row r="10" ht="15" customHeight="1">
      <c r="A10" t="inlineStr">
        <is>
          <t>A 35626-2023</t>
        </is>
      </c>
      <c r="B10" s="1" t="n">
        <v>45147</v>
      </c>
      <c r="C10" s="1" t="n">
        <v>45189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3.5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Granticka
Ullticka
Violettgrå tagellav
Vedticka</t>
        </is>
      </c>
      <c r="S10">
        <f>HYPERLINK("https://klasma.github.io/Logging_ROBERTSFORS/artfynd/A 35626-2023.xlsx", "A 35626-2023")</f>
        <v/>
      </c>
      <c r="T10">
        <f>HYPERLINK("https://klasma.github.io/Logging_ROBERTSFORS/kartor/A 35626-2023.png", "A 35626-2023")</f>
        <v/>
      </c>
      <c r="U10">
        <f>HYPERLINK("https://klasma.github.io/Logging_ROBERTSFORS/knärot/A 35626-2023.png", "A 35626-2023")</f>
        <v/>
      </c>
      <c r="V10">
        <f>HYPERLINK("https://klasma.github.io/Logging_ROBERTSFORS/klagomål/A 35626-2023.docx", "A 35626-2023")</f>
        <v/>
      </c>
      <c r="W10">
        <f>HYPERLINK("https://klasma.github.io/Logging_ROBERTSFORS/klagomålsmail/A 35626-2023.docx", "A 35626-2023")</f>
        <v/>
      </c>
      <c r="X10">
        <f>HYPERLINK("https://klasma.github.io/Logging_ROBERTSFORS/tillsyn/A 35626-2023.docx", "A 35626-2023")</f>
        <v/>
      </c>
      <c r="Y10">
        <f>HYPERLINK("https://klasma.github.io/Logging_ROBERTSFORS/tillsynsmail/A 35626-2023.docx", "A 35626-2023")</f>
        <v/>
      </c>
    </row>
    <row r="11" ht="15" customHeight="1">
      <c r="A11" t="inlineStr">
        <is>
          <t>A 40122-2023</t>
        </is>
      </c>
      <c r="B11" s="1" t="n">
        <v>45169</v>
      </c>
      <c r="C11" s="1" t="n">
        <v>45189</v>
      </c>
      <c r="D11" t="inlineStr">
        <is>
          <t>VÄSTERBOTTENS LÄN</t>
        </is>
      </c>
      <c r="E11" t="inlineStr">
        <is>
          <t>ROBERTSFORS</t>
        </is>
      </c>
      <c r="G11" t="n">
        <v>10.8</v>
      </c>
      <c r="H11" t="n">
        <v>0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Goliatmusseron
Gammelgransskål
Orange taggsvamp
Dropptaggsvamp</t>
        </is>
      </c>
      <c r="S11">
        <f>HYPERLINK("https://klasma.github.io/Logging_ROBERTSFORS/artfynd/A 40122-2023.xlsx", "A 40122-2023")</f>
        <v/>
      </c>
      <c r="T11">
        <f>HYPERLINK("https://klasma.github.io/Logging_ROBERTSFORS/kartor/A 40122-2023.png", "A 40122-2023")</f>
        <v/>
      </c>
      <c r="V11">
        <f>HYPERLINK("https://klasma.github.io/Logging_ROBERTSFORS/klagomål/A 40122-2023.docx", "A 40122-2023")</f>
        <v/>
      </c>
      <c r="W11">
        <f>HYPERLINK("https://klasma.github.io/Logging_ROBERTSFORS/klagomålsmail/A 40122-2023.docx", "A 40122-2023")</f>
        <v/>
      </c>
      <c r="X11">
        <f>HYPERLINK("https://klasma.github.io/Logging_ROBERTSFORS/tillsyn/A 40122-2023.docx", "A 40122-2023")</f>
        <v/>
      </c>
      <c r="Y11">
        <f>HYPERLINK("https://klasma.github.io/Logging_ROBERTSFORS/tillsynsmail/A 40122-2023.docx", "A 40122-2023")</f>
        <v/>
      </c>
    </row>
    <row r="12" ht="15" customHeight="1">
      <c r="A12" t="inlineStr">
        <is>
          <t>A 56275-2018</t>
        </is>
      </c>
      <c r="B12" s="1" t="n">
        <v>43399</v>
      </c>
      <c r="C12" s="1" t="n">
        <v>45189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Tretåig hackspett
Ullticka
Vedticka</t>
        </is>
      </c>
      <c r="S12">
        <f>HYPERLINK("https://klasma.github.io/Logging_ROBERTSFORS/artfynd/A 56275-2018.xlsx", "A 56275-2018")</f>
        <v/>
      </c>
      <c r="T12">
        <f>HYPERLINK("https://klasma.github.io/Logging_ROBERTSFORS/kartor/A 56275-2018.png", "A 56275-2018")</f>
        <v/>
      </c>
      <c r="V12">
        <f>HYPERLINK("https://klasma.github.io/Logging_ROBERTSFORS/klagomål/A 56275-2018.docx", "A 56275-2018")</f>
        <v/>
      </c>
      <c r="W12">
        <f>HYPERLINK("https://klasma.github.io/Logging_ROBERTSFORS/klagomålsmail/A 56275-2018.docx", "A 56275-2018")</f>
        <v/>
      </c>
      <c r="X12">
        <f>HYPERLINK("https://klasma.github.io/Logging_ROBERTSFORS/tillsyn/A 56275-2018.docx", "A 56275-2018")</f>
        <v/>
      </c>
      <c r="Y12">
        <f>HYPERLINK("https://klasma.github.io/Logging_ROBERTSFORS/tillsynsmail/A 56275-2018.docx", "A 56275-2018")</f>
        <v/>
      </c>
    </row>
    <row r="13" ht="15" customHeight="1">
      <c r="A13" t="inlineStr">
        <is>
          <t>A 40098-2020</t>
        </is>
      </c>
      <c r="B13" s="1" t="n">
        <v>44068</v>
      </c>
      <c r="C13" s="1" t="n">
        <v>45189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4.6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Spillkråka
Tretåig hackspett</t>
        </is>
      </c>
      <c r="S13">
        <f>HYPERLINK("https://klasma.github.io/Logging_ROBERTSFORS/artfynd/A 40098-2020.xlsx", "A 40098-2020")</f>
        <v/>
      </c>
      <c r="T13">
        <f>HYPERLINK("https://klasma.github.io/Logging_ROBERTSFORS/kartor/A 40098-2020.png", "A 40098-2020")</f>
        <v/>
      </c>
      <c r="V13">
        <f>HYPERLINK("https://klasma.github.io/Logging_ROBERTSFORS/klagomål/A 40098-2020.docx", "A 40098-2020")</f>
        <v/>
      </c>
      <c r="W13">
        <f>HYPERLINK("https://klasma.github.io/Logging_ROBERTSFORS/klagomålsmail/A 40098-2020.docx", "A 40098-2020")</f>
        <v/>
      </c>
      <c r="X13">
        <f>HYPERLINK("https://klasma.github.io/Logging_ROBERTSFORS/tillsyn/A 40098-2020.docx", "A 40098-2020")</f>
        <v/>
      </c>
      <c r="Y13">
        <f>HYPERLINK("https://klasma.github.io/Logging_ROBERTSFORS/tillsynsmail/A 40098-2020.docx", "A 40098-2020")</f>
        <v/>
      </c>
    </row>
    <row r="14" ht="15" customHeight="1">
      <c r="A14" t="inlineStr">
        <is>
          <t>A 23338-2023</t>
        </is>
      </c>
      <c r="B14" s="1" t="n">
        <v>45076</v>
      </c>
      <c r="C14" s="1" t="n">
        <v>45189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Gammelgransskål
Garnlav
Spillkråka</t>
        </is>
      </c>
      <c r="S14">
        <f>HYPERLINK("https://klasma.github.io/Logging_ROBERTSFORS/artfynd/A 23338-2023.xlsx", "A 23338-2023")</f>
        <v/>
      </c>
      <c r="T14">
        <f>HYPERLINK("https://klasma.github.io/Logging_ROBERTSFORS/kartor/A 23338-2023.png", "A 23338-2023")</f>
        <v/>
      </c>
      <c r="V14">
        <f>HYPERLINK("https://klasma.github.io/Logging_ROBERTSFORS/klagomål/A 23338-2023.docx", "A 23338-2023")</f>
        <v/>
      </c>
      <c r="W14">
        <f>HYPERLINK("https://klasma.github.io/Logging_ROBERTSFORS/klagomålsmail/A 23338-2023.docx", "A 23338-2023")</f>
        <v/>
      </c>
      <c r="X14">
        <f>HYPERLINK("https://klasma.github.io/Logging_ROBERTSFORS/tillsyn/A 23338-2023.docx", "A 23338-2023")</f>
        <v/>
      </c>
      <c r="Y14">
        <f>HYPERLINK("https://klasma.github.io/Logging_ROBERTSFORS/tillsynsmail/A 23338-2023.docx", "A 23338-2023")</f>
        <v/>
      </c>
    </row>
    <row r="15" ht="15" customHeight="1">
      <c r="A15" t="inlineStr">
        <is>
          <t>A 46738-2018</t>
        </is>
      </c>
      <c r="B15" s="1" t="n">
        <v>43364</v>
      </c>
      <c r="C15" s="1" t="n">
        <v>45189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75.09999999999999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Luddlav
Stuplav</t>
        </is>
      </c>
      <c r="S15">
        <f>HYPERLINK("https://klasma.github.io/Logging_ROBERTSFORS/artfynd/A 46738-2018.xlsx", "A 46738-2018")</f>
        <v/>
      </c>
      <c r="T15">
        <f>HYPERLINK("https://klasma.github.io/Logging_ROBERTSFORS/kartor/A 46738-2018.png", "A 46738-2018")</f>
        <v/>
      </c>
      <c r="V15">
        <f>HYPERLINK("https://klasma.github.io/Logging_ROBERTSFORS/klagomål/A 46738-2018.docx", "A 46738-2018")</f>
        <v/>
      </c>
      <c r="W15">
        <f>HYPERLINK("https://klasma.github.io/Logging_ROBERTSFORS/klagomålsmail/A 46738-2018.docx", "A 46738-2018")</f>
        <v/>
      </c>
      <c r="X15">
        <f>HYPERLINK("https://klasma.github.io/Logging_ROBERTSFORS/tillsyn/A 46738-2018.docx", "A 46738-2018")</f>
        <v/>
      </c>
      <c r="Y15">
        <f>HYPERLINK("https://klasma.github.io/Logging_ROBERTSFORS/tillsynsmail/A 46738-2018.docx", "A 46738-2018")</f>
        <v/>
      </c>
    </row>
    <row r="16" ht="15" customHeight="1">
      <c r="A16" t="inlineStr">
        <is>
          <t>A 51539-2019</t>
        </is>
      </c>
      <c r="B16" s="1" t="n">
        <v>43740</v>
      </c>
      <c r="C16" s="1" t="n">
        <v>45189</v>
      </c>
      <c r="D16" t="inlineStr">
        <is>
          <t>VÄSTERBOTTENS LÄN</t>
        </is>
      </c>
      <c r="E16" t="inlineStr">
        <is>
          <t>ROBERTSFORS</t>
        </is>
      </c>
      <c r="G16" t="n">
        <v>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Stjärntagging</t>
        </is>
      </c>
      <c r="S16">
        <f>HYPERLINK("https://klasma.github.io/Logging_ROBERTSFORS/artfynd/A 51539-2019.xlsx", "A 51539-2019")</f>
        <v/>
      </c>
      <c r="T16">
        <f>HYPERLINK("https://klasma.github.io/Logging_ROBERTSFORS/kartor/A 51539-2019.png", "A 51539-2019")</f>
        <v/>
      </c>
      <c r="V16">
        <f>HYPERLINK("https://klasma.github.io/Logging_ROBERTSFORS/klagomål/A 51539-2019.docx", "A 51539-2019")</f>
        <v/>
      </c>
      <c r="W16">
        <f>HYPERLINK("https://klasma.github.io/Logging_ROBERTSFORS/klagomålsmail/A 51539-2019.docx", "A 51539-2019")</f>
        <v/>
      </c>
      <c r="X16">
        <f>HYPERLINK("https://klasma.github.io/Logging_ROBERTSFORS/tillsyn/A 51539-2019.docx", "A 51539-2019")</f>
        <v/>
      </c>
      <c r="Y16">
        <f>HYPERLINK("https://klasma.github.io/Logging_ROBERTSFORS/tillsynsmail/A 51539-2019.docx", "A 51539-2019")</f>
        <v/>
      </c>
    </row>
    <row r="17" ht="15" customHeight="1">
      <c r="A17" t="inlineStr">
        <is>
          <t>A 63400-2019</t>
        </is>
      </c>
      <c r="B17" s="1" t="n">
        <v>43787</v>
      </c>
      <c r="C17" s="1" t="n">
        <v>45189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SCA</t>
        </is>
      </c>
      <c r="G17" t="n">
        <v>2.1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Nordtagging
Vaddporing</t>
        </is>
      </c>
      <c r="S17">
        <f>HYPERLINK("https://klasma.github.io/Logging_ROBERTSFORS/artfynd/A 63400-2019.xlsx", "A 63400-2019")</f>
        <v/>
      </c>
      <c r="T17">
        <f>HYPERLINK("https://klasma.github.io/Logging_ROBERTSFORS/kartor/A 63400-2019.png", "A 63400-2019")</f>
        <v/>
      </c>
      <c r="V17">
        <f>HYPERLINK("https://klasma.github.io/Logging_ROBERTSFORS/klagomål/A 63400-2019.docx", "A 63400-2019")</f>
        <v/>
      </c>
      <c r="W17">
        <f>HYPERLINK("https://klasma.github.io/Logging_ROBERTSFORS/klagomålsmail/A 63400-2019.docx", "A 63400-2019")</f>
        <v/>
      </c>
      <c r="X17">
        <f>HYPERLINK("https://klasma.github.io/Logging_ROBERTSFORS/tillsyn/A 63400-2019.docx", "A 63400-2019")</f>
        <v/>
      </c>
      <c r="Y17">
        <f>HYPERLINK("https://klasma.github.io/Logging_ROBERTSFORS/tillsynsmail/A 63400-2019.docx", "A 63400-2019")</f>
        <v/>
      </c>
    </row>
    <row r="18" ht="15" customHeight="1">
      <c r="A18" t="inlineStr">
        <is>
          <t>A 54504-2020</t>
        </is>
      </c>
      <c r="B18" s="1" t="n">
        <v>44126</v>
      </c>
      <c r="C18" s="1" t="n">
        <v>45189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6.4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Talltita</t>
        </is>
      </c>
      <c r="S18">
        <f>HYPERLINK("https://klasma.github.io/Logging_ROBERTSFORS/artfynd/A 54504-2020.xlsx", "A 54504-2020")</f>
        <v/>
      </c>
      <c r="T18">
        <f>HYPERLINK("https://klasma.github.io/Logging_ROBERTSFORS/kartor/A 54504-2020.png", "A 54504-2020")</f>
        <v/>
      </c>
      <c r="V18">
        <f>HYPERLINK("https://klasma.github.io/Logging_ROBERTSFORS/klagomål/A 54504-2020.docx", "A 54504-2020")</f>
        <v/>
      </c>
      <c r="W18">
        <f>HYPERLINK("https://klasma.github.io/Logging_ROBERTSFORS/klagomålsmail/A 54504-2020.docx", "A 54504-2020")</f>
        <v/>
      </c>
      <c r="X18">
        <f>HYPERLINK("https://klasma.github.io/Logging_ROBERTSFORS/tillsyn/A 54504-2020.docx", "A 54504-2020")</f>
        <v/>
      </c>
      <c r="Y18">
        <f>HYPERLINK("https://klasma.github.io/Logging_ROBERTSFORS/tillsynsmail/A 54504-2020.docx", "A 54504-2020")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45189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HYPERLINK("https://klasma.github.io/Logging_ROBERTSFORS/artfynd/A 63236-2020.xlsx", "A 63236-2020")</f>
        <v/>
      </c>
      <c r="T19">
        <f>HYPERLINK("https://klasma.github.io/Logging_ROBERTSFORS/kartor/A 63236-2020.png", "A 63236-2020")</f>
        <v/>
      </c>
      <c r="V19">
        <f>HYPERLINK("https://klasma.github.io/Logging_ROBERTSFORS/klagomål/A 63236-2020.docx", "A 63236-2020")</f>
        <v/>
      </c>
      <c r="W19">
        <f>HYPERLINK("https://klasma.github.io/Logging_ROBERTSFORS/klagomålsmail/A 63236-2020.docx", "A 63236-2020")</f>
        <v/>
      </c>
      <c r="X19">
        <f>HYPERLINK("https://klasma.github.io/Logging_ROBERTSFORS/tillsyn/A 63236-2020.docx", "A 63236-2020")</f>
        <v/>
      </c>
      <c r="Y19">
        <f>HYPERLINK("https://klasma.github.io/Logging_ROBERTSFORS/tillsynsmail/A 63236-2020.docx", "A 63236-2020")</f>
        <v/>
      </c>
    </row>
    <row r="20" ht="15" customHeight="1">
      <c r="A20" t="inlineStr">
        <is>
          <t>A 469-2023</t>
        </is>
      </c>
      <c r="B20" s="1" t="n">
        <v>44929</v>
      </c>
      <c r="C20" s="1" t="n">
        <v>45189</v>
      </c>
      <c r="D20" t="inlineStr">
        <is>
          <t>VÄSTERBOTTENS LÄN</t>
        </is>
      </c>
      <c r="E20" t="inlineStr">
        <is>
          <t>ROBERTSFORS</t>
        </is>
      </c>
      <c r="G20" t="n">
        <v>13.8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HYPERLINK("https://klasma.github.io/Logging_ROBERTSFORS/artfynd/A 469-2023.xlsx", "A 469-2023")</f>
        <v/>
      </c>
      <c r="T20">
        <f>HYPERLINK("https://klasma.github.io/Logging_ROBERTSFORS/kartor/A 469-2023.png", "A 469-2023")</f>
        <v/>
      </c>
      <c r="V20">
        <f>HYPERLINK("https://klasma.github.io/Logging_ROBERTSFORS/klagomål/A 469-2023.docx", "A 469-2023")</f>
        <v/>
      </c>
      <c r="W20">
        <f>HYPERLINK("https://klasma.github.io/Logging_ROBERTSFORS/klagomålsmail/A 469-2023.docx", "A 469-2023")</f>
        <v/>
      </c>
      <c r="X20">
        <f>HYPERLINK("https://klasma.github.io/Logging_ROBERTSFORS/tillsyn/A 469-2023.docx", "A 469-2023")</f>
        <v/>
      </c>
      <c r="Y20">
        <f>HYPERLINK("https://klasma.github.io/Logging_ROBERTSFORS/tillsynsmail/A 469-2023.docx", "A 469-2023")</f>
        <v/>
      </c>
    </row>
    <row r="21" ht="15" customHeight="1">
      <c r="A21" t="inlineStr">
        <is>
          <t>A 26029-2023</t>
        </is>
      </c>
      <c r="B21" s="1" t="n">
        <v>45091</v>
      </c>
      <c r="C21" s="1" t="n">
        <v>45189</v>
      </c>
      <c r="D21" t="inlineStr">
        <is>
          <t>VÄSTERBOTTENS LÄN</t>
        </is>
      </c>
      <c r="E21" t="inlineStr">
        <is>
          <t>ROBERTSFORS</t>
        </is>
      </c>
      <c r="G21" t="n">
        <v>3.9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Granticka
Spillkråka</t>
        </is>
      </c>
      <c r="S21">
        <f>HYPERLINK("https://klasma.github.io/Logging_ROBERTSFORS/artfynd/A 26029-2023.xlsx", "A 26029-2023")</f>
        <v/>
      </c>
      <c r="T21">
        <f>HYPERLINK("https://klasma.github.io/Logging_ROBERTSFORS/kartor/A 26029-2023.png", "A 26029-2023")</f>
        <v/>
      </c>
      <c r="V21">
        <f>HYPERLINK("https://klasma.github.io/Logging_ROBERTSFORS/klagomål/A 26029-2023.docx", "A 26029-2023")</f>
        <v/>
      </c>
      <c r="W21">
        <f>HYPERLINK("https://klasma.github.io/Logging_ROBERTSFORS/klagomålsmail/A 26029-2023.docx", "A 26029-2023")</f>
        <v/>
      </c>
      <c r="X21">
        <f>HYPERLINK("https://klasma.github.io/Logging_ROBERTSFORS/tillsyn/A 26029-2023.docx", "A 26029-2023")</f>
        <v/>
      </c>
      <c r="Y21">
        <f>HYPERLINK("https://klasma.github.io/Logging_ROBERTSFORS/tillsynsmail/A 26029-2023.docx", "A 26029-2023")</f>
        <v/>
      </c>
    </row>
    <row r="22" ht="15" customHeight="1">
      <c r="A22" t="inlineStr">
        <is>
          <t>A 36561-2023</t>
        </is>
      </c>
      <c r="B22" s="1" t="n">
        <v>45153</v>
      </c>
      <c r="C22" s="1" t="n">
        <v>45189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2.2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Revlummer</t>
        </is>
      </c>
      <c r="S22">
        <f>HYPERLINK("https://klasma.github.io/Logging_ROBERTSFORS/artfynd/A 36561-2023.xlsx", "A 36561-2023")</f>
        <v/>
      </c>
      <c r="T22">
        <f>HYPERLINK("https://klasma.github.io/Logging_ROBERTSFORS/kartor/A 36561-2023.png", "A 36561-2023")</f>
        <v/>
      </c>
      <c r="V22">
        <f>HYPERLINK("https://klasma.github.io/Logging_ROBERTSFORS/klagomål/A 36561-2023.docx", "A 36561-2023")</f>
        <v/>
      </c>
      <c r="W22">
        <f>HYPERLINK("https://klasma.github.io/Logging_ROBERTSFORS/klagomålsmail/A 36561-2023.docx", "A 36561-2023")</f>
        <v/>
      </c>
      <c r="X22">
        <f>HYPERLINK("https://klasma.github.io/Logging_ROBERTSFORS/tillsyn/A 36561-2023.docx", "A 36561-2023")</f>
        <v/>
      </c>
      <c r="Y22">
        <f>HYPERLINK("https://klasma.github.io/Logging_ROBERTSFORS/tillsynsmail/A 36561-2023.docx", "A 36561-2023")</f>
        <v/>
      </c>
    </row>
    <row r="23" ht="15" customHeight="1">
      <c r="A23" t="inlineStr">
        <is>
          <t>A 39826-2023</t>
        </is>
      </c>
      <c r="B23" s="1" t="n">
        <v>45168</v>
      </c>
      <c r="C23" s="1" t="n">
        <v>45189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5.1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Fläcknycklar
Revlummer</t>
        </is>
      </c>
      <c r="S23">
        <f>HYPERLINK("https://klasma.github.io/Logging_ROBERTSFORS/artfynd/A 39826-2023.xlsx", "A 39826-2023")</f>
        <v/>
      </c>
      <c r="T23">
        <f>HYPERLINK("https://klasma.github.io/Logging_ROBERTSFORS/kartor/A 39826-2023.png", "A 39826-2023")</f>
        <v/>
      </c>
      <c r="V23">
        <f>HYPERLINK("https://klasma.github.io/Logging_ROBERTSFORS/klagomål/A 39826-2023.docx", "A 39826-2023")</f>
        <v/>
      </c>
      <c r="W23">
        <f>HYPERLINK("https://klasma.github.io/Logging_ROBERTSFORS/klagomålsmail/A 39826-2023.docx", "A 39826-2023")</f>
        <v/>
      </c>
      <c r="X23">
        <f>HYPERLINK("https://klasma.github.io/Logging_ROBERTSFORS/tillsyn/A 39826-2023.docx", "A 39826-2023")</f>
        <v/>
      </c>
      <c r="Y23">
        <f>HYPERLINK("https://klasma.github.io/Logging_ROBERTSFORS/tillsynsmail/A 39826-2023.docx", "A 39826-2023")</f>
        <v/>
      </c>
    </row>
    <row r="24" ht="15" customHeight="1">
      <c r="A24" t="inlineStr">
        <is>
          <t>A 43094-2023</t>
        </is>
      </c>
      <c r="B24" s="1" t="n">
        <v>45182</v>
      </c>
      <c r="C24" s="1" t="n">
        <v>45189</v>
      </c>
      <c r="D24" t="inlineStr">
        <is>
          <t>VÄSTERBOTTENS LÄN</t>
        </is>
      </c>
      <c r="E24" t="inlineStr">
        <is>
          <t>ROBERTSFORS</t>
        </is>
      </c>
      <c r="G24" t="n">
        <v>7.7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Svartvit flugsnappare
Ärtsångare</t>
        </is>
      </c>
      <c r="S24">
        <f>HYPERLINK("https://klasma.github.io/Logging_ROBERTSFORS/artfynd/A 43094-2023.xlsx", "A 43094-2023")</f>
        <v/>
      </c>
      <c r="T24">
        <f>HYPERLINK("https://klasma.github.io/Logging_ROBERTSFORS/kartor/A 43094-2023.png", "A 43094-2023")</f>
        <v/>
      </c>
      <c r="V24">
        <f>HYPERLINK("https://klasma.github.io/Logging_ROBERTSFORS/klagomål/A 43094-2023.docx", "A 43094-2023")</f>
        <v/>
      </c>
      <c r="W24">
        <f>HYPERLINK("https://klasma.github.io/Logging_ROBERTSFORS/klagomålsmail/A 43094-2023.docx", "A 43094-2023")</f>
        <v/>
      </c>
      <c r="X24">
        <f>HYPERLINK("https://klasma.github.io/Logging_ROBERTSFORS/tillsyn/A 43094-2023.docx", "A 43094-2023")</f>
        <v/>
      </c>
      <c r="Y24">
        <f>HYPERLINK("https://klasma.github.io/Logging_ROBERTSFORS/tillsynsmail/A 43094-2023.docx", "A 43094-2023")</f>
        <v/>
      </c>
    </row>
    <row r="25" ht="15" customHeight="1">
      <c r="A25" t="inlineStr">
        <is>
          <t>A 14821-2019</t>
        </is>
      </c>
      <c r="B25" s="1" t="n">
        <v>43538</v>
      </c>
      <c r="C25" s="1" t="n">
        <v>45189</v>
      </c>
      <c r="D25" t="inlineStr">
        <is>
          <t>VÄSTERBOTTENS LÄN</t>
        </is>
      </c>
      <c r="E25" t="inlineStr">
        <is>
          <t>ROBERTSFORS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HYPERLINK("https://klasma.github.io/Logging_ROBERTSFORS/artfynd/A 14821-2019.xlsx", "A 14821-2019")</f>
        <v/>
      </c>
      <c r="T25">
        <f>HYPERLINK("https://klasma.github.io/Logging_ROBERTSFORS/kartor/A 14821-2019.png", "A 14821-2019")</f>
        <v/>
      </c>
      <c r="V25">
        <f>HYPERLINK("https://klasma.github.io/Logging_ROBERTSFORS/klagomål/A 14821-2019.docx", "A 14821-2019")</f>
        <v/>
      </c>
      <c r="W25">
        <f>HYPERLINK("https://klasma.github.io/Logging_ROBERTSFORS/klagomålsmail/A 14821-2019.docx", "A 14821-2019")</f>
        <v/>
      </c>
      <c r="X25">
        <f>HYPERLINK("https://klasma.github.io/Logging_ROBERTSFORS/tillsyn/A 14821-2019.docx", "A 14821-2019")</f>
        <v/>
      </c>
      <c r="Y25">
        <f>HYPERLINK("https://klasma.github.io/Logging_ROBERTSFORS/tillsynsmail/A 14821-2019.docx", "A 14821-2019")</f>
        <v/>
      </c>
    </row>
    <row r="26" ht="15" customHeight="1">
      <c r="A26" t="inlineStr">
        <is>
          <t>A 33236-2020</t>
        </is>
      </c>
      <c r="B26" s="1" t="n">
        <v>44022</v>
      </c>
      <c r="C26" s="1" t="n">
        <v>45189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8.800000000000001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HYPERLINK("https://klasma.github.io/Logging_ROBERTSFORS/artfynd/A 33236-2020.xlsx", "A 33236-2020")</f>
        <v/>
      </c>
      <c r="T26">
        <f>HYPERLINK("https://klasma.github.io/Logging_ROBERTSFORS/kartor/A 33236-2020.png", "A 33236-2020")</f>
        <v/>
      </c>
      <c r="V26">
        <f>HYPERLINK("https://klasma.github.io/Logging_ROBERTSFORS/klagomål/A 33236-2020.docx", "A 33236-2020")</f>
        <v/>
      </c>
      <c r="W26">
        <f>HYPERLINK("https://klasma.github.io/Logging_ROBERTSFORS/klagomålsmail/A 33236-2020.docx", "A 33236-2020")</f>
        <v/>
      </c>
      <c r="X26">
        <f>HYPERLINK("https://klasma.github.io/Logging_ROBERTSFORS/tillsyn/A 33236-2020.docx", "A 33236-2020")</f>
        <v/>
      </c>
      <c r="Y26">
        <f>HYPERLINK("https://klasma.github.io/Logging_ROBERTSFORS/tillsynsmail/A 33236-2020.docx", "A 33236-2020")</f>
        <v/>
      </c>
    </row>
    <row r="27" ht="15" customHeight="1">
      <c r="A27" t="inlineStr">
        <is>
          <t>A 63237-2020</t>
        </is>
      </c>
      <c r="B27" s="1" t="n">
        <v>44163</v>
      </c>
      <c r="C27" s="1" t="n">
        <v>45189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HYPERLINK("https://klasma.github.io/Logging_ROBERTSFORS/artfynd/A 63237-2020.xlsx", "A 63237-2020")</f>
        <v/>
      </c>
      <c r="T27">
        <f>HYPERLINK("https://klasma.github.io/Logging_ROBERTSFORS/kartor/A 63237-2020.png", "A 63237-2020")</f>
        <v/>
      </c>
      <c r="V27">
        <f>HYPERLINK("https://klasma.github.io/Logging_ROBERTSFORS/klagomål/A 63237-2020.docx", "A 63237-2020")</f>
        <v/>
      </c>
      <c r="W27">
        <f>HYPERLINK("https://klasma.github.io/Logging_ROBERTSFORS/klagomålsmail/A 63237-2020.docx", "A 63237-2020")</f>
        <v/>
      </c>
      <c r="X27">
        <f>HYPERLINK("https://klasma.github.io/Logging_ROBERTSFORS/tillsyn/A 63237-2020.docx", "A 63237-2020")</f>
        <v/>
      </c>
      <c r="Y27">
        <f>HYPERLINK("https://klasma.github.io/Logging_ROBERTSFORS/tillsynsmail/A 63237-2020.docx", "A 63237-2020")</f>
        <v/>
      </c>
    </row>
    <row r="28" ht="15" customHeight="1">
      <c r="A28" t="inlineStr">
        <is>
          <t>A 60833-2021</t>
        </is>
      </c>
      <c r="B28" s="1" t="n">
        <v>44497</v>
      </c>
      <c r="C28" s="1" t="n">
        <v>45189</v>
      </c>
      <c r="D28" t="inlineStr">
        <is>
          <t>VÄSTERBOTTENS LÄN</t>
        </is>
      </c>
      <c r="E28" t="inlineStr">
        <is>
          <t>ROBERTSFORS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Stuplav</t>
        </is>
      </c>
      <c r="S28">
        <f>HYPERLINK("https://klasma.github.io/Logging_ROBERTSFORS/artfynd/A 60833-2021.xlsx", "A 60833-2021")</f>
        <v/>
      </c>
      <c r="T28">
        <f>HYPERLINK("https://klasma.github.io/Logging_ROBERTSFORS/kartor/A 60833-2021.png", "A 60833-2021")</f>
        <v/>
      </c>
      <c r="V28">
        <f>HYPERLINK("https://klasma.github.io/Logging_ROBERTSFORS/klagomål/A 60833-2021.docx", "A 60833-2021")</f>
        <v/>
      </c>
      <c r="W28">
        <f>HYPERLINK("https://klasma.github.io/Logging_ROBERTSFORS/klagomålsmail/A 60833-2021.docx", "A 60833-2021")</f>
        <v/>
      </c>
      <c r="X28">
        <f>HYPERLINK("https://klasma.github.io/Logging_ROBERTSFORS/tillsyn/A 60833-2021.docx", "A 60833-2021")</f>
        <v/>
      </c>
      <c r="Y28">
        <f>HYPERLINK("https://klasma.github.io/Logging_ROBERTSFORS/tillsynsmail/A 60833-2021.docx", "A 60833-2021")</f>
        <v/>
      </c>
    </row>
    <row r="29" ht="15" customHeight="1">
      <c r="A29" t="inlineStr">
        <is>
          <t>A 24807-2022</t>
        </is>
      </c>
      <c r="B29" s="1" t="n">
        <v>44727</v>
      </c>
      <c r="C29" s="1" t="n">
        <v>45189</v>
      </c>
      <c r="D29" t="inlineStr">
        <is>
          <t>VÄSTERBOTTENS LÄN</t>
        </is>
      </c>
      <c r="E29" t="inlineStr">
        <is>
          <t>ROBERTSFORS</t>
        </is>
      </c>
      <c r="G29" t="n">
        <v>4.1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HYPERLINK("https://klasma.github.io/Logging_ROBERTSFORS/artfynd/A 24807-2022.xlsx", "A 24807-2022")</f>
        <v/>
      </c>
      <c r="T29">
        <f>HYPERLINK("https://klasma.github.io/Logging_ROBERTSFORS/kartor/A 24807-2022.png", "A 24807-2022")</f>
        <v/>
      </c>
      <c r="V29">
        <f>HYPERLINK("https://klasma.github.io/Logging_ROBERTSFORS/klagomål/A 24807-2022.docx", "A 24807-2022")</f>
        <v/>
      </c>
      <c r="W29">
        <f>HYPERLINK("https://klasma.github.io/Logging_ROBERTSFORS/klagomålsmail/A 24807-2022.docx", "A 24807-2022")</f>
        <v/>
      </c>
      <c r="X29">
        <f>HYPERLINK("https://klasma.github.io/Logging_ROBERTSFORS/tillsyn/A 24807-2022.docx", "A 24807-2022")</f>
        <v/>
      </c>
      <c r="Y29">
        <f>HYPERLINK("https://klasma.github.io/Logging_ROBERTSFORS/tillsynsmail/A 24807-2022.docx", "A 24807-2022")</f>
        <v/>
      </c>
    </row>
    <row r="30" ht="15" customHeight="1">
      <c r="A30" t="inlineStr">
        <is>
          <t>A 44222-2022</t>
        </is>
      </c>
      <c r="B30" s="1" t="n">
        <v>44839</v>
      </c>
      <c r="C30" s="1" t="n">
        <v>45189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23.5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Kortskaftad ärgspik</t>
        </is>
      </c>
      <c r="S30">
        <f>HYPERLINK("https://klasma.github.io/Logging_ROBERTSFORS/artfynd/A 44222-2022.xlsx", "A 44222-2022")</f>
        <v/>
      </c>
      <c r="T30">
        <f>HYPERLINK("https://klasma.github.io/Logging_ROBERTSFORS/kartor/A 44222-2022.png", "A 44222-2022")</f>
        <v/>
      </c>
      <c r="V30">
        <f>HYPERLINK("https://klasma.github.io/Logging_ROBERTSFORS/klagomål/A 44222-2022.docx", "A 44222-2022")</f>
        <v/>
      </c>
      <c r="W30">
        <f>HYPERLINK("https://klasma.github.io/Logging_ROBERTSFORS/klagomålsmail/A 44222-2022.docx", "A 44222-2022")</f>
        <v/>
      </c>
      <c r="X30">
        <f>HYPERLINK("https://klasma.github.io/Logging_ROBERTSFORS/tillsyn/A 44222-2022.docx", "A 44222-2022")</f>
        <v/>
      </c>
      <c r="Y30">
        <f>HYPERLINK("https://klasma.github.io/Logging_ROBERTSFORS/tillsynsmail/A 44222-2022.docx", "A 44222-2022")</f>
        <v/>
      </c>
    </row>
    <row r="31" ht="15" customHeight="1">
      <c r="A31" t="inlineStr">
        <is>
          <t>A 44990-2022</t>
        </is>
      </c>
      <c r="B31" s="1" t="n">
        <v>44840</v>
      </c>
      <c r="C31" s="1" t="n">
        <v>45189</v>
      </c>
      <c r="D31" t="inlineStr">
        <is>
          <t>VÄSTERBOTTENS LÄN</t>
        </is>
      </c>
      <c r="E31" t="inlineStr">
        <is>
          <t>ROBERTSFORS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HYPERLINK("https://klasma.github.io/Logging_ROBERTSFORS/artfynd/A 44990-2022.xlsx", "A 44990-2022")</f>
        <v/>
      </c>
      <c r="T31">
        <f>HYPERLINK("https://klasma.github.io/Logging_ROBERTSFORS/kartor/A 44990-2022.png", "A 44990-2022")</f>
        <v/>
      </c>
      <c r="V31">
        <f>HYPERLINK("https://klasma.github.io/Logging_ROBERTSFORS/klagomål/A 44990-2022.docx", "A 44990-2022")</f>
        <v/>
      </c>
      <c r="W31">
        <f>HYPERLINK("https://klasma.github.io/Logging_ROBERTSFORS/klagomålsmail/A 44990-2022.docx", "A 44990-2022")</f>
        <v/>
      </c>
      <c r="X31">
        <f>HYPERLINK("https://klasma.github.io/Logging_ROBERTSFORS/tillsyn/A 44990-2022.docx", "A 44990-2022")</f>
        <v/>
      </c>
      <c r="Y31">
        <f>HYPERLINK("https://klasma.github.io/Logging_ROBERTSFORS/tillsynsmail/A 44990-2022.docx", "A 44990-2022")</f>
        <v/>
      </c>
    </row>
    <row r="32" ht="15" customHeight="1">
      <c r="A32" t="inlineStr">
        <is>
          <t>A 51095-2022</t>
        </is>
      </c>
      <c r="B32" s="1" t="n">
        <v>44865</v>
      </c>
      <c r="C32" s="1" t="n">
        <v>45189</v>
      </c>
      <c r="D32" t="inlineStr">
        <is>
          <t>VÄSTERBOTTENS LÄN</t>
        </is>
      </c>
      <c r="E32" t="inlineStr">
        <is>
          <t>ROBERTSFORS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HYPERLINK("https://klasma.github.io/Logging_ROBERTSFORS/artfynd/A 51095-2022.xlsx", "A 51095-2022")</f>
        <v/>
      </c>
      <c r="T32">
        <f>HYPERLINK("https://klasma.github.io/Logging_ROBERTSFORS/kartor/A 51095-2022.png", "A 51095-2022")</f>
        <v/>
      </c>
      <c r="V32">
        <f>HYPERLINK("https://klasma.github.io/Logging_ROBERTSFORS/klagomål/A 51095-2022.docx", "A 51095-2022")</f>
        <v/>
      </c>
      <c r="W32">
        <f>HYPERLINK("https://klasma.github.io/Logging_ROBERTSFORS/klagomålsmail/A 51095-2022.docx", "A 51095-2022")</f>
        <v/>
      </c>
      <c r="X32">
        <f>HYPERLINK("https://klasma.github.io/Logging_ROBERTSFORS/tillsyn/A 51095-2022.docx", "A 51095-2022")</f>
        <v/>
      </c>
      <c r="Y32">
        <f>HYPERLINK("https://klasma.github.io/Logging_ROBERTSFORS/tillsynsmail/A 51095-2022.docx", "A 51095-2022")</f>
        <v/>
      </c>
    </row>
    <row r="33" ht="15" customHeight="1">
      <c r="A33" t="inlineStr">
        <is>
          <t>A 5376-2023</t>
        </is>
      </c>
      <c r="B33" s="1" t="n">
        <v>44959</v>
      </c>
      <c r="C33" s="1" t="n">
        <v>45189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16.9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Ärtsångare</t>
        </is>
      </c>
      <c r="S33">
        <f>HYPERLINK("https://klasma.github.io/Logging_ROBERTSFORS/artfynd/A 5376-2023.xlsx", "A 5376-2023")</f>
        <v/>
      </c>
      <c r="T33">
        <f>HYPERLINK("https://klasma.github.io/Logging_ROBERTSFORS/kartor/A 5376-2023.png", "A 5376-2023")</f>
        <v/>
      </c>
      <c r="V33">
        <f>HYPERLINK("https://klasma.github.io/Logging_ROBERTSFORS/klagomål/A 5376-2023.docx", "A 5376-2023")</f>
        <v/>
      </c>
      <c r="W33">
        <f>HYPERLINK("https://klasma.github.io/Logging_ROBERTSFORS/klagomålsmail/A 5376-2023.docx", "A 5376-2023")</f>
        <v/>
      </c>
      <c r="X33">
        <f>HYPERLINK("https://klasma.github.io/Logging_ROBERTSFORS/tillsyn/A 5376-2023.docx", "A 5376-2023")</f>
        <v/>
      </c>
      <c r="Y33">
        <f>HYPERLINK("https://klasma.github.io/Logging_ROBERTSFORS/tillsynsmail/A 5376-2023.docx", "A 5376-2023")</f>
        <v/>
      </c>
    </row>
    <row r="34" ht="15" customHeight="1">
      <c r="A34" t="inlineStr">
        <is>
          <t>A 25716-2023</t>
        </is>
      </c>
      <c r="B34" s="1" t="n">
        <v>45090</v>
      </c>
      <c r="C34" s="1" t="n">
        <v>45189</v>
      </c>
      <c r="D34" t="inlineStr">
        <is>
          <t>VÄSTERBOTTENS LÄN</t>
        </is>
      </c>
      <c r="E34" t="inlineStr">
        <is>
          <t>ROBERTSFORS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HYPERLINK("https://klasma.github.io/Logging_ROBERTSFORS/artfynd/A 25716-2023.xlsx", "A 25716-2023")</f>
        <v/>
      </c>
      <c r="T34">
        <f>HYPERLINK("https://klasma.github.io/Logging_ROBERTSFORS/kartor/A 25716-2023.png", "A 25716-2023")</f>
        <v/>
      </c>
      <c r="V34">
        <f>HYPERLINK("https://klasma.github.io/Logging_ROBERTSFORS/klagomål/A 25716-2023.docx", "A 25716-2023")</f>
        <v/>
      </c>
      <c r="W34">
        <f>HYPERLINK("https://klasma.github.io/Logging_ROBERTSFORS/klagomålsmail/A 25716-2023.docx", "A 25716-2023")</f>
        <v/>
      </c>
      <c r="X34">
        <f>HYPERLINK("https://klasma.github.io/Logging_ROBERTSFORS/tillsyn/A 25716-2023.docx", "A 25716-2023")</f>
        <v/>
      </c>
      <c r="Y34">
        <f>HYPERLINK("https://klasma.github.io/Logging_ROBERTSFORS/tillsynsmail/A 25716-2023.docx", "A 25716-2023")</f>
        <v/>
      </c>
    </row>
    <row r="35" ht="15" customHeight="1">
      <c r="A35" t="inlineStr">
        <is>
          <t>A 29774-2023</t>
        </is>
      </c>
      <c r="B35" s="1" t="n">
        <v>45098</v>
      </c>
      <c r="C35" s="1" t="n">
        <v>45189</v>
      </c>
      <c r="D35" t="inlineStr">
        <is>
          <t>VÄSTERBOTTENS LÄN</t>
        </is>
      </c>
      <c r="E35" t="inlineStr">
        <is>
          <t>ROBERTSFORS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Gammelgransskål</t>
        </is>
      </c>
      <c r="S35">
        <f>HYPERLINK("https://klasma.github.io/Logging_ROBERTSFORS/artfynd/A 29774-2023.xlsx", "A 29774-2023")</f>
        <v/>
      </c>
      <c r="T35">
        <f>HYPERLINK("https://klasma.github.io/Logging_ROBERTSFORS/kartor/A 29774-2023.png", "A 29774-2023")</f>
        <v/>
      </c>
      <c r="V35">
        <f>HYPERLINK("https://klasma.github.io/Logging_ROBERTSFORS/klagomål/A 29774-2023.docx", "A 29774-2023")</f>
        <v/>
      </c>
      <c r="W35">
        <f>HYPERLINK("https://klasma.github.io/Logging_ROBERTSFORS/klagomålsmail/A 29774-2023.docx", "A 29774-2023")</f>
        <v/>
      </c>
      <c r="X35">
        <f>HYPERLINK("https://klasma.github.io/Logging_ROBERTSFORS/tillsyn/A 29774-2023.docx", "A 29774-2023")</f>
        <v/>
      </c>
      <c r="Y35">
        <f>HYPERLINK("https://klasma.github.io/Logging_ROBERTSFORS/tillsynsmail/A 29774-2023.docx", "A 29774-2023")</f>
        <v/>
      </c>
    </row>
    <row r="36" ht="15" customHeight="1">
      <c r="A36" t="inlineStr">
        <is>
          <t>A 37847-2023</t>
        </is>
      </c>
      <c r="B36" s="1" t="n">
        <v>45160</v>
      </c>
      <c r="C36" s="1" t="n">
        <v>45189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HYPERLINK("https://klasma.github.io/Logging_ROBERTSFORS/artfynd/A 37847-2023.xlsx", "A 37847-2023")</f>
        <v/>
      </c>
      <c r="T36">
        <f>HYPERLINK("https://klasma.github.io/Logging_ROBERTSFORS/kartor/A 37847-2023.png", "A 37847-2023")</f>
        <v/>
      </c>
      <c r="V36">
        <f>HYPERLINK("https://klasma.github.io/Logging_ROBERTSFORS/klagomål/A 37847-2023.docx", "A 37847-2023")</f>
        <v/>
      </c>
      <c r="W36">
        <f>HYPERLINK("https://klasma.github.io/Logging_ROBERTSFORS/klagomålsmail/A 37847-2023.docx", "A 37847-2023")</f>
        <v/>
      </c>
      <c r="X36">
        <f>HYPERLINK("https://klasma.github.io/Logging_ROBERTSFORS/tillsyn/A 37847-2023.docx", "A 37847-2023")</f>
        <v/>
      </c>
      <c r="Y36">
        <f>HYPERLINK("https://klasma.github.io/Logging_ROBERTSFORS/tillsynsmail/A 37847-2023.docx", "A 37847-2023")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45189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HYPERLINK("https://klasma.github.io/Logging_ROBERTSFORS/artfynd/A 42891-2023.xlsx", "A 42891-2023")</f>
        <v/>
      </c>
      <c r="T37">
        <f>HYPERLINK("https://klasma.github.io/Logging_ROBERTSFORS/kartor/A 42891-2023.png", "A 42891-2023")</f>
        <v/>
      </c>
      <c r="V37">
        <f>HYPERLINK("https://klasma.github.io/Logging_ROBERTSFORS/klagomål/A 42891-2023.docx", "A 42891-2023")</f>
        <v/>
      </c>
      <c r="W37">
        <f>HYPERLINK("https://klasma.github.io/Logging_ROBERTSFORS/klagomålsmail/A 42891-2023.docx", "A 42891-2023")</f>
        <v/>
      </c>
      <c r="X37">
        <f>HYPERLINK("https://klasma.github.io/Logging_ROBERTSFORS/tillsyn/A 42891-2023.docx", "A 42891-2023")</f>
        <v/>
      </c>
      <c r="Y37">
        <f>HYPERLINK("https://klasma.github.io/Logging_ROBERTSFORS/tillsynsmail/A 42891-2023.docx", "A 42891-2023")</f>
        <v/>
      </c>
    </row>
    <row r="38" ht="15" customHeight="1">
      <c r="A38" t="inlineStr">
        <is>
          <t>A 43097-2023</t>
        </is>
      </c>
      <c r="B38" s="1" t="n">
        <v>45182</v>
      </c>
      <c r="C38" s="1" t="n">
        <v>45189</v>
      </c>
      <c r="D38" t="inlineStr">
        <is>
          <t>VÄSTERBOTTENS LÄN</t>
        </is>
      </c>
      <c r="E38" t="inlineStr">
        <is>
          <t>ROBERTSFORS</t>
        </is>
      </c>
      <c r="G38" t="n">
        <v>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HYPERLINK("https://klasma.github.io/Logging_ROBERTSFORS/artfynd/A 43097-2023.xlsx", "A 43097-2023")</f>
        <v/>
      </c>
      <c r="T38">
        <f>HYPERLINK("https://klasma.github.io/Logging_ROBERTSFORS/kartor/A 43097-2023.png", "A 43097-2023")</f>
        <v/>
      </c>
      <c r="V38">
        <f>HYPERLINK("https://klasma.github.io/Logging_ROBERTSFORS/klagomål/A 43097-2023.docx", "A 43097-2023")</f>
        <v/>
      </c>
      <c r="W38">
        <f>HYPERLINK("https://klasma.github.io/Logging_ROBERTSFORS/klagomålsmail/A 43097-2023.docx", "A 43097-2023")</f>
        <v/>
      </c>
      <c r="X38">
        <f>HYPERLINK("https://klasma.github.io/Logging_ROBERTSFORS/tillsyn/A 43097-2023.docx", "A 43097-2023")</f>
        <v/>
      </c>
      <c r="Y38">
        <f>HYPERLINK("https://klasma.github.io/Logging_ROBERTSFORS/tillsynsmail/A 43097-2023.docx", "A 43097-2023")</f>
        <v/>
      </c>
    </row>
    <row r="39" ht="15" customHeight="1">
      <c r="A39" t="inlineStr">
        <is>
          <t>A 43098-2023</t>
        </is>
      </c>
      <c r="B39" s="1" t="n">
        <v>45182</v>
      </c>
      <c r="C39" s="1" t="n">
        <v>45189</v>
      </c>
      <c r="D39" t="inlineStr">
        <is>
          <t>VÄSTERBOTTENS LÄN</t>
        </is>
      </c>
      <c r="E39" t="inlineStr">
        <is>
          <t>ROBERTSFORS</t>
        </is>
      </c>
      <c r="G39" t="n">
        <v>3.1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HYPERLINK("https://klasma.github.io/Logging_ROBERTSFORS/artfynd/A 43098-2023.xlsx", "A 43098-2023")</f>
        <v/>
      </c>
      <c r="T39">
        <f>HYPERLINK("https://klasma.github.io/Logging_ROBERTSFORS/kartor/A 43098-2023.png", "A 43098-2023")</f>
        <v/>
      </c>
      <c r="V39">
        <f>HYPERLINK("https://klasma.github.io/Logging_ROBERTSFORS/klagomål/A 43098-2023.docx", "A 43098-2023")</f>
        <v/>
      </c>
      <c r="W39">
        <f>HYPERLINK("https://klasma.github.io/Logging_ROBERTSFORS/klagomålsmail/A 43098-2023.docx", "A 43098-2023")</f>
        <v/>
      </c>
      <c r="X39">
        <f>HYPERLINK("https://klasma.github.io/Logging_ROBERTSFORS/tillsyn/A 43098-2023.docx", "A 43098-2023")</f>
        <v/>
      </c>
      <c r="Y39">
        <f>HYPERLINK("https://klasma.github.io/Logging_ROBERTSFORS/tillsynsmail/A 43098-2023.docx", "A 43098-2023")</f>
        <v/>
      </c>
    </row>
    <row r="40" ht="15" customHeight="1">
      <c r="A40" t="inlineStr">
        <is>
          <t>A 41780-2018</t>
        </is>
      </c>
      <c r="B40" s="1" t="n">
        <v>43348</v>
      </c>
      <c r="C40" s="1" t="n">
        <v>45189</v>
      </c>
      <c r="D40" t="inlineStr">
        <is>
          <t>VÄSTERBOTTENS LÄN</t>
        </is>
      </c>
      <c r="E40" t="inlineStr">
        <is>
          <t>ROBERTSFORS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43274-2018</t>
        </is>
      </c>
      <c r="B41" s="1" t="n">
        <v>43353</v>
      </c>
      <c r="C41" s="1" t="n">
        <v>45189</v>
      </c>
      <c r="D41" t="inlineStr">
        <is>
          <t>VÄSTERBOTTENS LÄN</t>
        </is>
      </c>
      <c r="E41" t="inlineStr">
        <is>
          <t>ROBERTSFORS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48665-2018</t>
        </is>
      </c>
      <c r="B42" s="1" t="n">
        <v>43371</v>
      </c>
      <c r="C42" s="1" t="n">
        <v>45189</v>
      </c>
      <c r="D42" t="inlineStr">
        <is>
          <t>VÄSTERBOTTENS LÄN</t>
        </is>
      </c>
      <c r="E42" t="inlineStr">
        <is>
          <t>ROBERTSFORS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51124-2018</t>
        </is>
      </c>
      <c r="B43" s="1" t="n">
        <v>43377</v>
      </c>
      <c r="C43" s="1" t="n">
        <v>45189</v>
      </c>
      <c r="D43" t="inlineStr">
        <is>
          <t>VÄSTERBOTTENS LÄN</t>
        </is>
      </c>
      <c r="E43" t="inlineStr">
        <is>
          <t>ROBERTSFORS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51926-2018</t>
        </is>
      </c>
      <c r="B44" s="1" t="n">
        <v>43385</v>
      </c>
      <c r="C44" s="1" t="n">
        <v>45189</v>
      </c>
      <c r="D44" t="inlineStr">
        <is>
          <t>VÄSTERBOTTENS LÄN</t>
        </is>
      </c>
      <c r="E44" t="inlineStr">
        <is>
          <t>ROBERTSFORS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60751-2018</t>
        </is>
      </c>
      <c r="B45" s="1" t="n">
        <v>43409</v>
      </c>
      <c r="C45" s="1" t="n">
        <v>45189</v>
      </c>
      <c r="D45" t="inlineStr">
        <is>
          <t>VÄSTERBOTTENS LÄN</t>
        </is>
      </c>
      <c r="E45" t="inlineStr">
        <is>
          <t>ROBERTSFORS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62760-2018</t>
        </is>
      </c>
      <c r="B46" s="1" t="n">
        <v>43413</v>
      </c>
      <c r="C46" s="1" t="n">
        <v>45189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61547-2018</t>
        </is>
      </c>
      <c r="B47" s="1" t="n">
        <v>43413</v>
      </c>
      <c r="C47" s="1" t="n">
        <v>45189</v>
      </c>
      <c r="D47" t="inlineStr">
        <is>
          <t>VÄSTERBOTTENS LÄN</t>
        </is>
      </c>
      <c r="E47" t="inlineStr">
        <is>
          <t>ROBERTSFORS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62687-2018</t>
        </is>
      </c>
      <c r="B48" s="1" t="n">
        <v>43413</v>
      </c>
      <c r="C48" s="1" t="n">
        <v>45189</v>
      </c>
      <c r="D48" t="inlineStr">
        <is>
          <t>VÄSTERBOTTENS LÄN</t>
        </is>
      </c>
      <c r="E48" t="inlineStr">
        <is>
          <t>ROBERTSFORS</t>
        </is>
      </c>
      <c r="F48" t="inlineStr">
        <is>
          <t>Holmen skog AB</t>
        </is>
      </c>
      <c r="G48" t="n">
        <v>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59497-2018</t>
        </is>
      </c>
      <c r="B49" s="1" t="n">
        <v>43419</v>
      </c>
      <c r="C49" s="1" t="n">
        <v>45189</v>
      </c>
      <c r="D49" t="inlineStr">
        <is>
          <t>VÄSTERBOTTENS LÄN</t>
        </is>
      </c>
      <c r="E49" t="inlineStr">
        <is>
          <t>ROBERTSFORS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59848-2018</t>
        </is>
      </c>
      <c r="B50" s="1" t="n">
        <v>43419</v>
      </c>
      <c r="C50" s="1" t="n">
        <v>45189</v>
      </c>
      <c r="D50" t="inlineStr">
        <is>
          <t>VÄSTERBOTTENS LÄN</t>
        </is>
      </c>
      <c r="E50" t="inlineStr">
        <is>
          <t>ROBERTSFORS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64780-2018</t>
        </is>
      </c>
      <c r="B51" s="1" t="n">
        <v>43423</v>
      </c>
      <c r="C51" s="1" t="n">
        <v>45189</v>
      </c>
      <c r="D51" t="inlineStr">
        <is>
          <t>VÄSTERBOTTENS LÄN</t>
        </is>
      </c>
      <c r="E51" t="inlineStr">
        <is>
          <t>ROBERTSFORS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61654-2018</t>
        </is>
      </c>
      <c r="B52" s="1" t="n">
        <v>43424</v>
      </c>
      <c r="C52" s="1" t="n">
        <v>45189</v>
      </c>
      <c r="D52" t="inlineStr">
        <is>
          <t>VÄSTERBOTTENS LÄN</t>
        </is>
      </c>
      <c r="E52" t="inlineStr">
        <is>
          <t>ROBERTSFORS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545-2019</t>
        </is>
      </c>
      <c r="B53" s="1" t="n">
        <v>43469</v>
      </c>
      <c r="C53" s="1" t="n">
        <v>45189</v>
      </c>
      <c r="D53" t="inlineStr">
        <is>
          <t>VÄSTERBOTTENS LÄN</t>
        </is>
      </c>
      <c r="E53" t="inlineStr">
        <is>
          <t>ROBERTSFORS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2970-2019</t>
        </is>
      </c>
      <c r="B54" s="1" t="n">
        <v>43472</v>
      </c>
      <c r="C54" s="1" t="n">
        <v>45189</v>
      </c>
      <c r="D54" t="inlineStr">
        <is>
          <t>VÄSTERBOTTENS LÄN</t>
        </is>
      </c>
      <c r="E54" t="inlineStr">
        <is>
          <t>ROBERTSFORS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2379-2019</t>
        </is>
      </c>
      <c r="B55" s="1" t="n">
        <v>43476</v>
      </c>
      <c r="C55" s="1" t="n">
        <v>45189</v>
      </c>
      <c r="D55" t="inlineStr">
        <is>
          <t>VÄSTERBOTTENS LÄN</t>
        </is>
      </c>
      <c r="E55" t="inlineStr">
        <is>
          <t>ROBERTSFORS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5715-2019</t>
        </is>
      </c>
      <c r="B56" s="1" t="n">
        <v>43481</v>
      </c>
      <c r="C56" s="1" t="n">
        <v>45189</v>
      </c>
      <c r="D56" t="inlineStr">
        <is>
          <t>VÄSTERBOTTENS LÄN</t>
        </is>
      </c>
      <c r="E56" t="inlineStr">
        <is>
          <t>ROBERTSFORS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5714-2019</t>
        </is>
      </c>
      <c r="B57" s="1" t="n">
        <v>43481</v>
      </c>
      <c r="C57" s="1" t="n">
        <v>45189</v>
      </c>
      <c r="D57" t="inlineStr">
        <is>
          <t>VÄSTERBOTTENS LÄN</t>
        </is>
      </c>
      <c r="E57" t="inlineStr">
        <is>
          <t>ROBERTSFORS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7303-2019</t>
        </is>
      </c>
      <c r="B58" s="1" t="n">
        <v>43490</v>
      </c>
      <c r="C58" s="1" t="n">
        <v>45189</v>
      </c>
      <c r="D58" t="inlineStr">
        <is>
          <t>VÄSTERBOTTENS LÄN</t>
        </is>
      </c>
      <c r="E58" t="inlineStr">
        <is>
          <t>ROBERTSFORS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6291-2019</t>
        </is>
      </c>
      <c r="B59" s="1" t="n">
        <v>43493</v>
      </c>
      <c r="C59" s="1" t="n">
        <v>45189</v>
      </c>
      <c r="D59" t="inlineStr">
        <is>
          <t>VÄSTERBOTTENS LÄN</t>
        </is>
      </c>
      <c r="E59" t="inlineStr">
        <is>
          <t>ROBERTSFORS</t>
        </is>
      </c>
      <c r="F59" t="inlineStr">
        <is>
          <t>Holmen skog AB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8129-2019</t>
        </is>
      </c>
      <c r="B60" s="1" t="n">
        <v>43501</v>
      </c>
      <c r="C60" s="1" t="n">
        <v>45189</v>
      </c>
      <c r="D60" t="inlineStr">
        <is>
          <t>VÄSTERBOTTENS LÄN</t>
        </is>
      </c>
      <c r="E60" t="inlineStr">
        <is>
          <t>ROBERTSFORS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8591-2019</t>
        </is>
      </c>
      <c r="B61" s="1" t="n">
        <v>43502</v>
      </c>
      <c r="C61" s="1" t="n">
        <v>45189</v>
      </c>
      <c r="D61" t="inlineStr">
        <is>
          <t>VÄSTERBOTTENS LÄN</t>
        </is>
      </c>
      <c r="E61" t="inlineStr">
        <is>
          <t>ROBERTSFORS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8923-2019</t>
        </is>
      </c>
      <c r="B62" s="1" t="n">
        <v>43503</v>
      </c>
      <c r="C62" s="1" t="n">
        <v>45189</v>
      </c>
      <c r="D62" t="inlineStr">
        <is>
          <t>VÄSTERBOTTENS LÄN</t>
        </is>
      </c>
      <c r="E62" t="inlineStr">
        <is>
          <t>ROBERTSFORS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9138-2019</t>
        </is>
      </c>
      <c r="B63" s="1" t="n">
        <v>43504</v>
      </c>
      <c r="C63" s="1" t="n">
        <v>45189</v>
      </c>
      <c r="D63" t="inlineStr">
        <is>
          <t>VÄSTERBOTTENS LÄN</t>
        </is>
      </c>
      <c r="E63" t="inlineStr">
        <is>
          <t>ROBERTSFORS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10759-2019</t>
        </is>
      </c>
      <c r="B64" s="1" t="n">
        <v>43514</v>
      </c>
      <c r="C64" s="1" t="n">
        <v>45189</v>
      </c>
      <c r="D64" t="inlineStr">
        <is>
          <t>VÄSTERBOTTENS LÄN</t>
        </is>
      </c>
      <c r="E64" t="inlineStr">
        <is>
          <t>ROBERTSFORS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10783-2019</t>
        </is>
      </c>
      <c r="B65" s="1" t="n">
        <v>43514</v>
      </c>
      <c r="C65" s="1" t="n">
        <v>45189</v>
      </c>
      <c r="D65" t="inlineStr">
        <is>
          <t>VÄSTERBOTTENS LÄN</t>
        </is>
      </c>
      <c r="E65" t="inlineStr">
        <is>
          <t>ROBERTSFORS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11548-2019</t>
        </is>
      </c>
      <c r="B66" s="1" t="n">
        <v>43517</v>
      </c>
      <c r="C66" s="1" t="n">
        <v>45189</v>
      </c>
      <c r="D66" t="inlineStr">
        <is>
          <t>VÄSTERBOTTENS LÄN</t>
        </is>
      </c>
      <c r="E66" t="inlineStr">
        <is>
          <t>ROBERTSFORS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12144-2019</t>
        </is>
      </c>
      <c r="B67" s="1" t="n">
        <v>43522</v>
      </c>
      <c r="C67" s="1" t="n">
        <v>45189</v>
      </c>
      <c r="D67" t="inlineStr">
        <is>
          <t>VÄSTERBOTTENS LÄN</t>
        </is>
      </c>
      <c r="E67" t="inlineStr">
        <is>
          <t>ROBERTSFORS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12853-2019</t>
        </is>
      </c>
      <c r="B68" s="1" t="n">
        <v>43525</v>
      </c>
      <c r="C68" s="1" t="n">
        <v>45189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12851-2019</t>
        </is>
      </c>
      <c r="B69" s="1" t="n">
        <v>43525</v>
      </c>
      <c r="C69" s="1" t="n">
        <v>45189</v>
      </c>
      <c r="D69" t="inlineStr">
        <is>
          <t>VÄSTERBOTTENS LÄN</t>
        </is>
      </c>
      <c r="E69" t="inlineStr">
        <is>
          <t>ROBERTSFORS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17178-2019</t>
        </is>
      </c>
      <c r="B70" s="1" t="n">
        <v>43551</v>
      </c>
      <c r="C70" s="1" t="n">
        <v>45189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17179-2019</t>
        </is>
      </c>
      <c r="B71" s="1" t="n">
        <v>43551</v>
      </c>
      <c r="C71" s="1" t="n">
        <v>45189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18079-2019</t>
        </is>
      </c>
      <c r="B72" s="1" t="n">
        <v>43558</v>
      </c>
      <c r="C72" s="1" t="n">
        <v>45189</v>
      </c>
      <c r="D72" t="inlineStr">
        <is>
          <t>VÄSTERBOTTENS LÄN</t>
        </is>
      </c>
      <c r="E72" t="inlineStr">
        <is>
          <t>ROBERTSFORS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18816-2019</t>
        </is>
      </c>
      <c r="B73" s="1" t="n">
        <v>43560</v>
      </c>
      <c r="C73" s="1" t="n">
        <v>45189</v>
      </c>
      <c r="D73" t="inlineStr">
        <is>
          <t>VÄSTERBOTTENS LÄN</t>
        </is>
      </c>
      <c r="E73" t="inlineStr">
        <is>
          <t>ROBERTSFORS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20871-2019</t>
        </is>
      </c>
      <c r="B74" s="1" t="n">
        <v>43578</v>
      </c>
      <c r="C74" s="1" t="n">
        <v>45189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21469-2019</t>
        </is>
      </c>
      <c r="B75" s="1" t="n">
        <v>43580</v>
      </c>
      <c r="C75" s="1" t="n">
        <v>45189</v>
      </c>
      <c r="D75" t="inlineStr">
        <is>
          <t>VÄSTERBOTTENS LÄN</t>
        </is>
      </c>
      <c r="E75" t="inlineStr">
        <is>
          <t>ROBERTSFORS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21841-2019</t>
        </is>
      </c>
      <c r="B76" s="1" t="n">
        <v>43581</v>
      </c>
      <c r="C76" s="1" t="n">
        <v>45189</v>
      </c>
      <c r="D76" t="inlineStr">
        <is>
          <t>VÄSTERBOTTENS LÄN</t>
        </is>
      </c>
      <c r="E76" t="inlineStr">
        <is>
          <t>ROBERTSFORS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21839-2019</t>
        </is>
      </c>
      <c r="B77" s="1" t="n">
        <v>43581</v>
      </c>
      <c r="C77" s="1" t="n">
        <v>45189</v>
      </c>
      <c r="D77" t="inlineStr">
        <is>
          <t>VÄSTERBOTTENS LÄN</t>
        </is>
      </c>
      <c r="E77" t="inlineStr">
        <is>
          <t>ROBERTSFORS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22493-2019</t>
        </is>
      </c>
      <c r="B78" s="1" t="n">
        <v>43587</v>
      </c>
      <c r="C78" s="1" t="n">
        <v>45189</v>
      </c>
      <c r="D78" t="inlineStr">
        <is>
          <t>VÄSTERBOTTENS LÄN</t>
        </is>
      </c>
      <c r="E78" t="inlineStr">
        <is>
          <t>ROBERTSFORS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23177-2019</t>
        </is>
      </c>
      <c r="B79" s="1" t="n">
        <v>43592</v>
      </c>
      <c r="C79" s="1" t="n">
        <v>45189</v>
      </c>
      <c r="D79" t="inlineStr">
        <is>
          <t>VÄSTERBOTTENS LÄN</t>
        </is>
      </c>
      <c r="E79" t="inlineStr">
        <is>
          <t>ROBERTSFORS</t>
        </is>
      </c>
      <c r="F79" t="inlineStr">
        <is>
          <t>Holmen skog AB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25902-2019</t>
        </is>
      </c>
      <c r="B80" s="1" t="n">
        <v>43608</v>
      </c>
      <c r="C80" s="1" t="n">
        <v>45189</v>
      </c>
      <c r="D80" t="inlineStr">
        <is>
          <t>VÄSTERBOTTENS LÄN</t>
        </is>
      </c>
      <c r="E80" t="inlineStr">
        <is>
          <t>ROBERTSFORS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26297-2019</t>
        </is>
      </c>
      <c r="B81" s="1" t="n">
        <v>43612</v>
      </c>
      <c r="C81" s="1" t="n">
        <v>45189</v>
      </c>
      <c r="D81" t="inlineStr">
        <is>
          <t>VÄSTERBOTTENS LÄN</t>
        </is>
      </c>
      <c r="E81" t="inlineStr">
        <is>
          <t>ROBERTSFORS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28194-2019</t>
        </is>
      </c>
      <c r="B82" s="1" t="n">
        <v>43613</v>
      </c>
      <c r="C82" s="1" t="n">
        <v>45189</v>
      </c>
      <c r="D82" t="inlineStr">
        <is>
          <t>VÄSTERBOTTENS LÄN</t>
        </is>
      </c>
      <c r="E82" t="inlineStr">
        <is>
          <t>ROBERTSFORS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27091-2019</t>
        </is>
      </c>
      <c r="B83" s="1" t="n">
        <v>43614</v>
      </c>
      <c r="C83" s="1" t="n">
        <v>45189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Holmen skog AB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29236-2019</t>
        </is>
      </c>
      <c r="B84" s="1" t="n">
        <v>43629</v>
      </c>
      <c r="C84" s="1" t="n">
        <v>45189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30505-2019</t>
        </is>
      </c>
      <c r="B85" s="1" t="n">
        <v>43634</v>
      </c>
      <c r="C85" s="1" t="n">
        <v>45189</v>
      </c>
      <c r="D85" t="inlineStr">
        <is>
          <t>VÄSTERBOTTENS LÄN</t>
        </is>
      </c>
      <c r="E85" t="inlineStr">
        <is>
          <t>ROBERTSFORS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31933-2019</t>
        </is>
      </c>
      <c r="B86" s="1" t="n">
        <v>43642</v>
      </c>
      <c r="C86" s="1" t="n">
        <v>45189</v>
      </c>
      <c r="D86" t="inlineStr">
        <is>
          <t>VÄSTERBOTTENS LÄN</t>
        </is>
      </c>
      <c r="E86" t="inlineStr">
        <is>
          <t>ROBERTSFORS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33337-2019</t>
        </is>
      </c>
      <c r="B87" s="1" t="n">
        <v>43644</v>
      </c>
      <c r="C87" s="1" t="n">
        <v>45189</v>
      </c>
      <c r="D87" t="inlineStr">
        <is>
          <t>VÄSTERBOTTENS LÄN</t>
        </is>
      </c>
      <c r="E87" t="inlineStr">
        <is>
          <t>ROBERTSFORS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33356-2019</t>
        </is>
      </c>
      <c r="B88" s="1" t="n">
        <v>43644</v>
      </c>
      <c r="C88" s="1" t="n">
        <v>45189</v>
      </c>
      <c r="D88" t="inlineStr">
        <is>
          <t>VÄSTERBOTTENS LÄN</t>
        </is>
      </c>
      <c r="E88" t="inlineStr">
        <is>
          <t>ROBERTSFORS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34568-2019</t>
        </is>
      </c>
      <c r="B89" s="1" t="n">
        <v>43647</v>
      </c>
      <c r="C89" s="1" t="n">
        <v>45189</v>
      </c>
      <c r="D89" t="inlineStr">
        <is>
          <t>VÄSTERBOTTENS LÄN</t>
        </is>
      </c>
      <c r="E89" t="inlineStr">
        <is>
          <t>ROBERTSFORS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33466-2019</t>
        </is>
      </c>
      <c r="B90" s="1" t="n">
        <v>43650</v>
      </c>
      <c r="C90" s="1" t="n">
        <v>45189</v>
      </c>
      <c r="D90" t="inlineStr">
        <is>
          <t>VÄSTERBOTTENS LÄN</t>
        </is>
      </c>
      <c r="E90" t="inlineStr">
        <is>
          <t>ROBERTSFORS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35308-2019</t>
        </is>
      </c>
      <c r="B91" s="1" t="n">
        <v>43651</v>
      </c>
      <c r="C91" s="1" t="n">
        <v>45189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36402-2019</t>
        </is>
      </c>
      <c r="B92" s="1" t="n">
        <v>43663</v>
      </c>
      <c r="C92" s="1" t="n">
        <v>45189</v>
      </c>
      <c r="D92" t="inlineStr">
        <is>
          <t>VÄSTERBOTTENS LÄN</t>
        </is>
      </c>
      <c r="E92" t="inlineStr">
        <is>
          <t>ROBERTSFORS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37198-2019</t>
        </is>
      </c>
      <c r="B93" s="1" t="n">
        <v>43677</v>
      </c>
      <c r="C93" s="1" t="n">
        <v>45189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38414-2019</t>
        </is>
      </c>
      <c r="B94" s="1" t="n">
        <v>43683</v>
      </c>
      <c r="C94" s="1" t="n">
        <v>45189</v>
      </c>
      <c r="D94" t="inlineStr">
        <is>
          <t>VÄSTERBOTTENS LÄN</t>
        </is>
      </c>
      <c r="E94" t="inlineStr">
        <is>
          <t>ROBERTSFORS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39619-2019</t>
        </is>
      </c>
      <c r="B95" s="1" t="n">
        <v>43686</v>
      </c>
      <c r="C95" s="1" t="n">
        <v>45189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40002-2019</t>
        </is>
      </c>
      <c r="B96" s="1" t="n">
        <v>43689</v>
      </c>
      <c r="C96" s="1" t="n">
        <v>45189</v>
      </c>
      <c r="D96" t="inlineStr">
        <is>
          <t>VÄSTERBOTTENS LÄN</t>
        </is>
      </c>
      <c r="E96" t="inlineStr">
        <is>
          <t>ROBERTSFORS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39060-2019</t>
        </is>
      </c>
      <c r="B97" s="1" t="n">
        <v>43689</v>
      </c>
      <c r="C97" s="1" t="n">
        <v>45189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40003-2019</t>
        </is>
      </c>
      <c r="B98" s="1" t="n">
        <v>43689</v>
      </c>
      <c r="C98" s="1" t="n">
        <v>45189</v>
      </c>
      <c r="D98" t="inlineStr">
        <is>
          <t>VÄSTERBOTTENS LÄN</t>
        </is>
      </c>
      <c r="E98" t="inlineStr">
        <is>
          <t>ROBERTSFORS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39324-2019</t>
        </is>
      </c>
      <c r="B99" s="1" t="n">
        <v>43690</v>
      </c>
      <c r="C99" s="1" t="n">
        <v>45189</v>
      </c>
      <c r="D99" t="inlineStr">
        <is>
          <t>VÄSTERBOTTENS LÄN</t>
        </is>
      </c>
      <c r="E99" t="inlineStr">
        <is>
          <t>ROBERTSFORS</t>
        </is>
      </c>
      <c r="F99" t="inlineStr">
        <is>
          <t>Holmen skog AB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39927-2019</t>
        </is>
      </c>
      <c r="B100" s="1" t="n">
        <v>43691</v>
      </c>
      <c r="C100" s="1" t="n">
        <v>45189</v>
      </c>
      <c r="D100" t="inlineStr">
        <is>
          <t>VÄSTERBOTTENS LÄN</t>
        </is>
      </c>
      <c r="E100" t="inlineStr">
        <is>
          <t>ROBERTSFORS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40833-2019</t>
        </is>
      </c>
      <c r="B101" s="1" t="n">
        <v>43692</v>
      </c>
      <c r="C101" s="1" t="n">
        <v>45189</v>
      </c>
      <c r="D101" t="inlineStr">
        <is>
          <t>VÄSTERBOTTENS LÄN</t>
        </is>
      </c>
      <c r="E101" t="inlineStr">
        <is>
          <t>ROBERTSFORS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41121-2019</t>
        </is>
      </c>
      <c r="B102" s="1" t="n">
        <v>43693</v>
      </c>
      <c r="C102" s="1" t="n">
        <v>45189</v>
      </c>
      <c r="D102" t="inlineStr">
        <is>
          <t>VÄSTERBOTTENS LÄN</t>
        </is>
      </c>
      <c r="E102" t="inlineStr">
        <is>
          <t>ROBERTSFORS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40470-2019</t>
        </is>
      </c>
      <c r="B103" s="1" t="n">
        <v>43696</v>
      </c>
      <c r="C103" s="1" t="n">
        <v>45189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40329-2019</t>
        </is>
      </c>
      <c r="B104" s="1" t="n">
        <v>43696</v>
      </c>
      <c r="C104" s="1" t="n">
        <v>45189</v>
      </c>
      <c r="D104" t="inlineStr">
        <is>
          <t>VÄSTERBOTTENS LÄN</t>
        </is>
      </c>
      <c r="E104" t="inlineStr">
        <is>
          <t>ROBERTSFORS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41298-2019</t>
        </is>
      </c>
      <c r="B105" s="1" t="n">
        <v>43696</v>
      </c>
      <c r="C105" s="1" t="n">
        <v>45189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40874-2019</t>
        </is>
      </c>
      <c r="B106" s="1" t="n">
        <v>43697</v>
      </c>
      <c r="C106" s="1" t="n">
        <v>45189</v>
      </c>
      <c r="D106" t="inlineStr">
        <is>
          <t>VÄSTERBOTTENS LÄN</t>
        </is>
      </c>
      <c r="E106" t="inlineStr">
        <is>
          <t>ROBERTSFORS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42063-2019</t>
        </is>
      </c>
      <c r="B107" s="1" t="n">
        <v>43700</v>
      </c>
      <c r="C107" s="1" t="n">
        <v>45189</v>
      </c>
      <c r="D107" t="inlineStr">
        <is>
          <t>VÄSTERBOTTENS LÄN</t>
        </is>
      </c>
      <c r="E107" t="inlineStr">
        <is>
          <t>ROBERTSFORS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42857-2019</t>
        </is>
      </c>
      <c r="B108" s="1" t="n">
        <v>43705</v>
      </c>
      <c r="C108" s="1" t="n">
        <v>45189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46038-2019</t>
        </is>
      </c>
      <c r="B109" s="1" t="n">
        <v>43713</v>
      </c>
      <c r="C109" s="1" t="n">
        <v>45189</v>
      </c>
      <c r="D109" t="inlineStr">
        <is>
          <t>VÄSTERBOTTENS LÄN</t>
        </is>
      </c>
      <c r="E109" t="inlineStr">
        <is>
          <t>ROBERTSFORS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48183-2019</t>
        </is>
      </c>
      <c r="B110" s="1" t="n">
        <v>43725</v>
      </c>
      <c r="C110" s="1" t="n">
        <v>45189</v>
      </c>
      <c r="D110" t="inlineStr">
        <is>
          <t>VÄSTERBOTTENS LÄN</t>
        </is>
      </c>
      <c r="E110" t="inlineStr">
        <is>
          <t>ROBERTSFORS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49684-2019</t>
        </is>
      </c>
      <c r="B111" s="1" t="n">
        <v>43732</v>
      </c>
      <c r="C111" s="1" t="n">
        <v>45189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SCA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49782-2019</t>
        </is>
      </c>
      <c r="B112" s="1" t="n">
        <v>43733</v>
      </c>
      <c r="C112" s="1" t="n">
        <v>45189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53202-2019</t>
        </is>
      </c>
      <c r="B113" s="1" t="n">
        <v>43735</v>
      </c>
      <c r="C113" s="1" t="n">
        <v>45189</v>
      </c>
      <c r="D113" t="inlineStr">
        <is>
          <t>VÄSTERBOTTENS LÄN</t>
        </is>
      </c>
      <c r="E113" t="inlineStr">
        <is>
          <t>ROBERTSFORS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51717-2019</t>
        </is>
      </c>
      <c r="B114" s="1" t="n">
        <v>43741</v>
      </c>
      <c r="C114" s="1" t="n">
        <v>45189</v>
      </c>
      <c r="D114" t="inlineStr">
        <is>
          <t>VÄSTERBOTTENS LÄN</t>
        </is>
      </c>
      <c r="E114" t="inlineStr">
        <is>
          <t>ROBERTSFORS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53860-2019</t>
        </is>
      </c>
      <c r="B115" s="1" t="n">
        <v>43741</v>
      </c>
      <c r="C115" s="1" t="n">
        <v>45189</v>
      </c>
      <c r="D115" t="inlineStr">
        <is>
          <t>VÄSTERBOTTENS LÄN</t>
        </is>
      </c>
      <c r="E115" t="inlineStr">
        <is>
          <t>ROBERTSFORS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52472-2019</t>
        </is>
      </c>
      <c r="B116" s="1" t="n">
        <v>43745</v>
      </c>
      <c r="C116" s="1" t="n">
        <v>45189</v>
      </c>
      <c r="D116" t="inlineStr">
        <is>
          <t>VÄSTERBOTTENS LÄN</t>
        </is>
      </c>
      <c r="E116" t="inlineStr">
        <is>
          <t>ROBERTSFORS</t>
        </is>
      </c>
      <c r="F116" t="inlineStr">
        <is>
          <t>Sveaskog</t>
        </is>
      </c>
      <c r="G116" t="n">
        <v>12.7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52683-2019</t>
        </is>
      </c>
      <c r="B117" s="1" t="n">
        <v>43746</v>
      </c>
      <c r="C117" s="1" t="n">
        <v>45189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54894-2019</t>
        </is>
      </c>
      <c r="B118" s="1" t="n">
        <v>43749</v>
      </c>
      <c r="C118" s="1" t="n">
        <v>45189</v>
      </c>
      <c r="D118" t="inlineStr">
        <is>
          <t>VÄSTERBOTTENS LÄN</t>
        </is>
      </c>
      <c r="E118" t="inlineStr">
        <is>
          <t>ROBERTSFORS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54901-2019</t>
        </is>
      </c>
      <c r="B119" s="1" t="n">
        <v>43755</v>
      </c>
      <c r="C119" s="1" t="n">
        <v>45189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55946-2019</t>
        </is>
      </c>
      <c r="B120" s="1" t="n">
        <v>43755</v>
      </c>
      <c r="C120" s="1" t="n">
        <v>45189</v>
      </c>
      <c r="D120" t="inlineStr">
        <is>
          <t>VÄSTERBOTTENS LÄN</t>
        </is>
      </c>
      <c r="E120" t="inlineStr">
        <is>
          <t>ROBERTSFORS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56258-2019</t>
        </is>
      </c>
      <c r="B121" s="1" t="n">
        <v>43756</v>
      </c>
      <c r="C121" s="1" t="n">
        <v>45189</v>
      </c>
      <c r="D121" t="inlineStr">
        <is>
          <t>VÄSTERBOTTENS LÄN</t>
        </is>
      </c>
      <c r="E121" t="inlineStr">
        <is>
          <t>ROBERTSFORS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55480-2019</t>
        </is>
      </c>
      <c r="B122" s="1" t="n">
        <v>43759</v>
      </c>
      <c r="C122" s="1" t="n">
        <v>45189</v>
      </c>
      <c r="D122" t="inlineStr">
        <is>
          <t>VÄSTERBOTTENS LÄN</t>
        </is>
      </c>
      <c r="E122" t="inlineStr">
        <is>
          <t>ROBERTSFORS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55475-2019</t>
        </is>
      </c>
      <c r="B123" s="1" t="n">
        <v>43759</v>
      </c>
      <c r="C123" s="1" t="n">
        <v>45189</v>
      </c>
      <c r="D123" t="inlineStr">
        <is>
          <t>VÄSTERBOTTENS LÄN</t>
        </is>
      </c>
      <c r="E123" t="inlineStr">
        <is>
          <t>ROBERTSFORS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56648-2019</t>
        </is>
      </c>
      <c r="B124" s="1" t="n">
        <v>43763</v>
      </c>
      <c r="C124" s="1" t="n">
        <v>45189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57374-2019</t>
        </is>
      </c>
      <c r="B125" s="1" t="n">
        <v>43767</v>
      </c>
      <c r="C125" s="1" t="n">
        <v>45189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57206-2019</t>
        </is>
      </c>
      <c r="B126" s="1" t="n">
        <v>43767</v>
      </c>
      <c r="C126" s="1" t="n">
        <v>45189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57312-2019</t>
        </is>
      </c>
      <c r="B127" s="1" t="n">
        <v>43767</v>
      </c>
      <c r="C127" s="1" t="n">
        <v>45189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58063-2019</t>
        </is>
      </c>
      <c r="B128" s="1" t="n">
        <v>43769</v>
      </c>
      <c r="C128" s="1" t="n">
        <v>45189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60179-2019</t>
        </is>
      </c>
      <c r="B129" s="1" t="n">
        <v>43780</v>
      </c>
      <c r="C129" s="1" t="n">
        <v>45189</v>
      </c>
      <c r="D129" t="inlineStr">
        <is>
          <t>VÄSTERBOTTENS LÄN</t>
        </is>
      </c>
      <c r="E129" t="inlineStr">
        <is>
          <t>ROBERTSFORS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60878-2019</t>
        </is>
      </c>
      <c r="B130" s="1" t="n">
        <v>43781</v>
      </c>
      <c r="C130" s="1" t="n">
        <v>45189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61013-2019</t>
        </is>
      </c>
      <c r="B131" s="1" t="n">
        <v>43782</v>
      </c>
      <c r="C131" s="1" t="n">
        <v>45189</v>
      </c>
      <c r="D131" t="inlineStr">
        <is>
          <t>VÄSTERBOTTENS LÄN</t>
        </is>
      </c>
      <c r="E131" t="inlineStr">
        <is>
          <t>ROBERTSFORS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61048-2019</t>
        </is>
      </c>
      <c r="B132" s="1" t="n">
        <v>43782</v>
      </c>
      <c r="C132" s="1" t="n">
        <v>45189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61615-2019</t>
        </is>
      </c>
      <c r="B133" s="1" t="n">
        <v>43784</v>
      </c>
      <c r="C133" s="1" t="n">
        <v>45189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62900-2019</t>
        </is>
      </c>
      <c r="B134" s="1" t="n">
        <v>43784</v>
      </c>
      <c r="C134" s="1" t="n">
        <v>45189</v>
      </c>
      <c r="D134" t="inlineStr">
        <is>
          <t>VÄSTERBOTTENS LÄN</t>
        </is>
      </c>
      <c r="E134" t="inlineStr">
        <is>
          <t>ROBERTSFORS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62358-2019</t>
        </is>
      </c>
      <c r="B135" s="1" t="n">
        <v>43788</v>
      </c>
      <c r="C135" s="1" t="n">
        <v>45189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62883-2019</t>
        </is>
      </c>
      <c r="B136" s="1" t="n">
        <v>43790</v>
      </c>
      <c r="C136" s="1" t="n">
        <v>45189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64348-2019</t>
        </is>
      </c>
      <c r="B137" s="1" t="n">
        <v>43793</v>
      </c>
      <c r="C137" s="1" t="n">
        <v>45189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64847-2019</t>
        </is>
      </c>
      <c r="B138" s="1" t="n">
        <v>43795</v>
      </c>
      <c r="C138" s="1" t="n">
        <v>45189</v>
      </c>
      <c r="D138" t="inlineStr">
        <is>
          <t>VÄSTERBOTTENS LÄN</t>
        </is>
      </c>
      <c r="E138" t="inlineStr">
        <is>
          <t>ROBERTSFORS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64967-2019</t>
        </is>
      </c>
      <c r="B139" s="1" t="n">
        <v>43795</v>
      </c>
      <c r="C139" s="1" t="n">
        <v>45189</v>
      </c>
      <c r="D139" t="inlineStr">
        <is>
          <t>VÄSTERBOTTENS LÄN</t>
        </is>
      </c>
      <c r="E139" t="inlineStr">
        <is>
          <t>ROBERTSFORS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64928-2019</t>
        </is>
      </c>
      <c r="B140" s="1" t="n">
        <v>43795</v>
      </c>
      <c r="C140" s="1" t="n">
        <v>45189</v>
      </c>
      <c r="D140" t="inlineStr">
        <is>
          <t>VÄSTERBOTTENS LÄN</t>
        </is>
      </c>
      <c r="E140" t="inlineStr">
        <is>
          <t>ROBERTSFORS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63924-2019</t>
        </is>
      </c>
      <c r="B141" s="1" t="n">
        <v>43796</v>
      </c>
      <c r="C141" s="1" t="n">
        <v>45189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65386-2019</t>
        </is>
      </c>
      <c r="B142" s="1" t="n">
        <v>43797</v>
      </c>
      <c r="C142" s="1" t="n">
        <v>45189</v>
      </c>
      <c r="D142" t="inlineStr">
        <is>
          <t>VÄSTERBOTTENS LÄN</t>
        </is>
      </c>
      <c r="E142" t="inlineStr">
        <is>
          <t>ROBERTSFORS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64920-2019</t>
        </is>
      </c>
      <c r="B143" s="1" t="n">
        <v>43801</v>
      </c>
      <c r="C143" s="1" t="n">
        <v>45189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67232-2019</t>
        </is>
      </c>
      <c r="B144" s="1" t="n">
        <v>43812</v>
      </c>
      <c r="C144" s="1" t="n">
        <v>45189</v>
      </c>
      <c r="D144" t="inlineStr">
        <is>
          <t>VÄSTERBOTTENS LÄN</t>
        </is>
      </c>
      <c r="E144" t="inlineStr">
        <is>
          <t>ROBERTSFORS</t>
        </is>
      </c>
      <c r="G144" t="n">
        <v>16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67902-2019</t>
        </is>
      </c>
      <c r="B145" s="1" t="n">
        <v>43816</v>
      </c>
      <c r="C145" s="1" t="n">
        <v>45189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1489-2020</t>
        </is>
      </c>
      <c r="B146" s="1" t="n">
        <v>43843</v>
      </c>
      <c r="C146" s="1" t="n">
        <v>45189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3520-2020</t>
        </is>
      </c>
      <c r="B147" s="1" t="n">
        <v>43845</v>
      </c>
      <c r="C147" s="1" t="n">
        <v>45189</v>
      </c>
      <c r="D147" t="inlineStr">
        <is>
          <t>VÄSTERBOTTENS LÄN</t>
        </is>
      </c>
      <c r="E147" t="inlineStr">
        <is>
          <t>ROBERTSFORS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3514-2020</t>
        </is>
      </c>
      <c r="B148" s="1" t="n">
        <v>43845</v>
      </c>
      <c r="C148" s="1" t="n">
        <v>45189</v>
      </c>
      <c r="D148" t="inlineStr">
        <is>
          <t>VÄSTERBOTTENS LÄN</t>
        </is>
      </c>
      <c r="E148" t="inlineStr">
        <is>
          <t>ROBERTSFORS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4366-2020</t>
        </is>
      </c>
      <c r="B149" s="1" t="n">
        <v>43857</v>
      </c>
      <c r="C149" s="1" t="n">
        <v>45189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5535-2020</t>
        </is>
      </c>
      <c r="B150" s="1" t="n">
        <v>43859</v>
      </c>
      <c r="C150" s="1" t="n">
        <v>45189</v>
      </c>
      <c r="D150" t="inlineStr">
        <is>
          <t>VÄSTERBOTTENS LÄN</t>
        </is>
      </c>
      <c r="E150" t="inlineStr">
        <is>
          <t>ROBERTSFORS</t>
        </is>
      </c>
      <c r="G150" t="n">
        <v>17.8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5508-2020</t>
        </is>
      </c>
      <c r="B151" s="1" t="n">
        <v>43861</v>
      </c>
      <c r="C151" s="1" t="n">
        <v>45189</v>
      </c>
      <c r="D151" t="inlineStr">
        <is>
          <t>VÄSTERBOTTENS LÄN</t>
        </is>
      </c>
      <c r="E151" t="inlineStr">
        <is>
          <t>ROBERTSFORS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6027-2020</t>
        </is>
      </c>
      <c r="B152" s="1" t="n">
        <v>43864</v>
      </c>
      <c r="C152" s="1" t="n">
        <v>45189</v>
      </c>
      <c r="D152" t="inlineStr">
        <is>
          <t>VÄSTERBOTTENS LÄN</t>
        </is>
      </c>
      <c r="E152" t="inlineStr">
        <is>
          <t>ROBERTSFORS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6275-2020</t>
        </is>
      </c>
      <c r="B153" s="1" t="n">
        <v>43866</v>
      </c>
      <c r="C153" s="1" t="n">
        <v>45189</v>
      </c>
      <c r="D153" t="inlineStr">
        <is>
          <t>VÄSTERBOTTENS LÄN</t>
        </is>
      </c>
      <c r="E153" t="inlineStr">
        <is>
          <t>ROBERTSFORS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8871-2020</t>
        </is>
      </c>
      <c r="B154" s="1" t="n">
        <v>43878</v>
      </c>
      <c r="C154" s="1" t="n">
        <v>45189</v>
      </c>
      <c r="D154" t="inlineStr">
        <is>
          <t>VÄSTERBOTTENS LÄN</t>
        </is>
      </c>
      <c r="E154" t="inlineStr">
        <is>
          <t>ROBERTSFORS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10056-2020</t>
        </is>
      </c>
      <c r="B155" s="1" t="n">
        <v>43882</v>
      </c>
      <c r="C155" s="1" t="n">
        <v>45189</v>
      </c>
      <c r="D155" t="inlineStr">
        <is>
          <t>VÄSTERBOTTENS LÄN</t>
        </is>
      </c>
      <c r="E155" t="inlineStr">
        <is>
          <t>ROBERTSFORS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12532-2020</t>
        </is>
      </c>
      <c r="B156" s="1" t="n">
        <v>43896</v>
      </c>
      <c r="C156" s="1" t="n">
        <v>45189</v>
      </c>
      <c r="D156" t="inlineStr">
        <is>
          <t>VÄSTERBOTTENS LÄN</t>
        </is>
      </c>
      <c r="E156" t="inlineStr">
        <is>
          <t>ROBERTSFORS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13101-2020</t>
        </is>
      </c>
      <c r="B157" s="1" t="n">
        <v>43901</v>
      </c>
      <c r="C157" s="1" t="n">
        <v>45189</v>
      </c>
      <c r="D157" t="inlineStr">
        <is>
          <t>VÄSTERBOTTENS LÄN</t>
        </is>
      </c>
      <c r="E157" t="inlineStr">
        <is>
          <t>ROBERTSFORS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17361-2020</t>
        </is>
      </c>
      <c r="B158" s="1" t="n">
        <v>43916</v>
      </c>
      <c r="C158" s="1" t="n">
        <v>45189</v>
      </c>
      <c r="D158" t="inlineStr">
        <is>
          <t>VÄSTERBOTTENS LÄN</t>
        </is>
      </c>
      <c r="E158" t="inlineStr">
        <is>
          <t>ROBERTSFORS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17395-2020</t>
        </is>
      </c>
      <c r="B159" s="1" t="n">
        <v>43917</v>
      </c>
      <c r="C159" s="1" t="n">
        <v>45189</v>
      </c>
      <c r="D159" t="inlineStr">
        <is>
          <t>VÄSTERBOTTENS LÄN</t>
        </is>
      </c>
      <c r="E159" t="inlineStr">
        <is>
          <t>ROBERTSFORS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21538-2020</t>
        </is>
      </c>
      <c r="B160" s="1" t="n">
        <v>43951</v>
      </c>
      <c r="C160" s="1" t="n">
        <v>45189</v>
      </c>
      <c r="D160" t="inlineStr">
        <is>
          <t>VÄSTERBOTTENS LÄN</t>
        </is>
      </c>
      <c r="E160" t="inlineStr">
        <is>
          <t>ROBERTSFORS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21248-2020</t>
        </is>
      </c>
      <c r="B161" s="1" t="n">
        <v>43951</v>
      </c>
      <c r="C161" s="1" t="n">
        <v>45189</v>
      </c>
      <c r="D161" t="inlineStr">
        <is>
          <t>VÄSTERBOTTENS LÄN</t>
        </is>
      </c>
      <c r="E161" t="inlineStr">
        <is>
          <t>ROBERTSFORS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21524-2020</t>
        </is>
      </c>
      <c r="B162" s="1" t="n">
        <v>43951</v>
      </c>
      <c r="C162" s="1" t="n">
        <v>45189</v>
      </c>
      <c r="D162" t="inlineStr">
        <is>
          <t>VÄSTERBOTTENS LÄN</t>
        </is>
      </c>
      <c r="E162" t="inlineStr">
        <is>
          <t>ROBERTSFORS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21245-2020</t>
        </is>
      </c>
      <c r="B163" s="1" t="n">
        <v>43955</v>
      </c>
      <c r="C163" s="1" t="n">
        <v>45189</v>
      </c>
      <c r="D163" t="inlineStr">
        <is>
          <t>VÄSTERBOTTENS LÄN</t>
        </is>
      </c>
      <c r="E163" t="inlineStr">
        <is>
          <t>ROBERTSFORS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21405-2020</t>
        </is>
      </c>
      <c r="B164" s="1" t="n">
        <v>43955</v>
      </c>
      <c r="C164" s="1" t="n">
        <v>45189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22159-2020</t>
        </is>
      </c>
      <c r="B165" s="1" t="n">
        <v>43962</v>
      </c>
      <c r="C165" s="1" t="n">
        <v>45189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23080-2020</t>
        </is>
      </c>
      <c r="B166" s="1" t="n">
        <v>43965</v>
      </c>
      <c r="C166" s="1" t="n">
        <v>45189</v>
      </c>
      <c r="D166" t="inlineStr">
        <is>
          <t>VÄSTERBOTTENS LÄN</t>
        </is>
      </c>
      <c r="E166" t="inlineStr">
        <is>
          <t>ROBERTSFORS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23250-2020</t>
        </is>
      </c>
      <c r="B167" s="1" t="n">
        <v>43966</v>
      </c>
      <c r="C167" s="1" t="n">
        <v>45189</v>
      </c>
      <c r="D167" t="inlineStr">
        <is>
          <t>VÄSTERBOTTENS LÄN</t>
        </is>
      </c>
      <c r="E167" t="inlineStr">
        <is>
          <t>ROBERTSFORS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24469-2020</t>
        </is>
      </c>
      <c r="B168" s="1" t="n">
        <v>43976</v>
      </c>
      <c r="C168" s="1" t="n">
        <v>45189</v>
      </c>
      <c r="D168" t="inlineStr">
        <is>
          <t>VÄSTERBOTTENS LÄN</t>
        </is>
      </c>
      <c r="E168" t="inlineStr">
        <is>
          <t>ROBERTSFORS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24680-2020</t>
        </is>
      </c>
      <c r="B169" s="1" t="n">
        <v>43978</v>
      </c>
      <c r="C169" s="1" t="n">
        <v>45189</v>
      </c>
      <c r="D169" t="inlineStr">
        <is>
          <t>VÄSTERBOTTENS LÄN</t>
        </is>
      </c>
      <c r="E169" t="inlineStr">
        <is>
          <t>ROBERTSFORS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24820-2020</t>
        </is>
      </c>
      <c r="B170" s="1" t="n">
        <v>43978</v>
      </c>
      <c r="C170" s="1" t="n">
        <v>45189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24683-2020</t>
        </is>
      </c>
      <c r="B171" s="1" t="n">
        <v>43978</v>
      </c>
      <c r="C171" s="1" t="n">
        <v>45189</v>
      </c>
      <c r="D171" t="inlineStr">
        <is>
          <t>VÄSTERBOTTENS LÄN</t>
        </is>
      </c>
      <c r="E171" t="inlineStr">
        <is>
          <t>ROBERTSFORS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24923-2020</t>
        </is>
      </c>
      <c r="B172" s="1" t="n">
        <v>43979</v>
      </c>
      <c r="C172" s="1" t="n">
        <v>45189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25147-2020</t>
        </is>
      </c>
      <c r="B173" s="1" t="n">
        <v>43980</v>
      </c>
      <c r="C173" s="1" t="n">
        <v>45189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25839-2020</t>
        </is>
      </c>
      <c r="B174" s="1" t="n">
        <v>43983</v>
      </c>
      <c r="C174" s="1" t="n">
        <v>45189</v>
      </c>
      <c r="D174" t="inlineStr">
        <is>
          <t>VÄSTERBOTTENS LÄN</t>
        </is>
      </c>
      <c r="E174" t="inlineStr">
        <is>
          <t>ROBERTSFORS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25972-2020</t>
        </is>
      </c>
      <c r="B175" s="1" t="n">
        <v>43984</v>
      </c>
      <c r="C175" s="1" t="n">
        <v>45189</v>
      </c>
      <c r="D175" t="inlineStr">
        <is>
          <t>VÄSTERBOTTENS LÄN</t>
        </is>
      </c>
      <c r="E175" t="inlineStr">
        <is>
          <t>ROBERTSFORS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26014-2020</t>
        </is>
      </c>
      <c r="B176" s="1" t="n">
        <v>43985</v>
      </c>
      <c r="C176" s="1" t="n">
        <v>45189</v>
      </c>
      <c r="D176" t="inlineStr">
        <is>
          <t>VÄSTERBOTTENS LÄN</t>
        </is>
      </c>
      <c r="E176" t="inlineStr">
        <is>
          <t>ROBERTSFORS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27253-2020</t>
        </is>
      </c>
      <c r="B177" s="1" t="n">
        <v>43992</v>
      </c>
      <c r="C177" s="1" t="n">
        <v>45189</v>
      </c>
      <c r="D177" t="inlineStr">
        <is>
          <t>VÄSTERBOTTENS LÄN</t>
        </is>
      </c>
      <c r="E177" t="inlineStr">
        <is>
          <t>ROBERTSFORS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29893-2020</t>
        </is>
      </c>
      <c r="B178" s="1" t="n">
        <v>44006</v>
      </c>
      <c r="C178" s="1" t="n">
        <v>45189</v>
      </c>
      <c r="D178" t="inlineStr">
        <is>
          <t>VÄSTERBOTTENS LÄN</t>
        </is>
      </c>
      <c r="E178" t="inlineStr">
        <is>
          <t>ROBERTSFORS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30979-2020</t>
        </is>
      </c>
      <c r="B179" s="1" t="n">
        <v>44011</v>
      </c>
      <c r="C179" s="1" t="n">
        <v>45189</v>
      </c>
      <c r="D179" t="inlineStr">
        <is>
          <t>VÄSTERBOTTENS LÄN</t>
        </is>
      </c>
      <c r="E179" t="inlineStr">
        <is>
          <t>ROBERTSFORS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31568-2020</t>
        </is>
      </c>
      <c r="B180" s="1" t="n">
        <v>44013</v>
      </c>
      <c r="C180" s="1" t="n">
        <v>45189</v>
      </c>
      <c r="D180" t="inlineStr">
        <is>
          <t>VÄSTERBOTTENS LÄN</t>
        </is>
      </c>
      <c r="E180" t="inlineStr">
        <is>
          <t>ROBERTSFORS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31570-2020</t>
        </is>
      </c>
      <c r="B181" s="1" t="n">
        <v>44013</v>
      </c>
      <c r="C181" s="1" t="n">
        <v>45189</v>
      </c>
      <c r="D181" t="inlineStr">
        <is>
          <t>VÄSTERBOTTENS LÄN</t>
        </is>
      </c>
      <c r="E181" t="inlineStr">
        <is>
          <t>ROBERTSFORS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31582-2020</t>
        </is>
      </c>
      <c r="B182" s="1" t="n">
        <v>44013</v>
      </c>
      <c r="C182" s="1" t="n">
        <v>45189</v>
      </c>
      <c r="D182" t="inlineStr">
        <is>
          <t>VÄSTERBOTTENS LÄN</t>
        </is>
      </c>
      <c r="E182" t="inlineStr">
        <is>
          <t>ROBERTSFORS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31562-2020</t>
        </is>
      </c>
      <c r="B183" s="1" t="n">
        <v>44013</v>
      </c>
      <c r="C183" s="1" t="n">
        <v>45189</v>
      </c>
      <c r="D183" t="inlineStr">
        <is>
          <t>VÄSTERBOTTENS LÄN</t>
        </is>
      </c>
      <c r="E183" t="inlineStr">
        <is>
          <t>ROBERTSFORS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31572-2020</t>
        </is>
      </c>
      <c r="B184" s="1" t="n">
        <v>44013</v>
      </c>
      <c r="C184" s="1" t="n">
        <v>45189</v>
      </c>
      <c r="D184" t="inlineStr">
        <is>
          <t>VÄSTERBOTTENS LÄN</t>
        </is>
      </c>
      <c r="E184" t="inlineStr">
        <is>
          <t>ROBERTSFORS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31754-2020</t>
        </is>
      </c>
      <c r="B185" s="1" t="n">
        <v>44014</v>
      </c>
      <c r="C185" s="1" t="n">
        <v>45189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32321-2020</t>
        </is>
      </c>
      <c r="B186" s="1" t="n">
        <v>44015</v>
      </c>
      <c r="C186" s="1" t="n">
        <v>45189</v>
      </c>
      <c r="D186" t="inlineStr">
        <is>
          <t>VÄSTERBOTTENS LÄN</t>
        </is>
      </c>
      <c r="E186" t="inlineStr">
        <is>
          <t>ROBERTSFORS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32625-2020</t>
        </is>
      </c>
      <c r="B187" s="1" t="n">
        <v>44019</v>
      </c>
      <c r="C187" s="1" t="n">
        <v>45189</v>
      </c>
      <c r="D187" t="inlineStr">
        <is>
          <t>VÄSTERBOTTENS LÄN</t>
        </is>
      </c>
      <c r="E187" t="inlineStr">
        <is>
          <t>ROBERTSFORS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33593-2020</t>
        </is>
      </c>
      <c r="B188" s="1" t="n">
        <v>44025</v>
      </c>
      <c r="C188" s="1" t="n">
        <v>45189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34521-2020</t>
        </is>
      </c>
      <c r="B189" s="1" t="n">
        <v>44029</v>
      </c>
      <c r="C189" s="1" t="n">
        <v>45189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34920-2020</t>
        </is>
      </c>
      <c r="B190" s="1" t="n">
        <v>44036</v>
      </c>
      <c r="C190" s="1" t="n">
        <v>45189</v>
      </c>
      <c r="D190" t="inlineStr">
        <is>
          <t>VÄSTERBOTTENS LÄN</t>
        </is>
      </c>
      <c r="E190" t="inlineStr">
        <is>
          <t>ROBERTSFORS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34933-2020</t>
        </is>
      </c>
      <c r="B191" s="1" t="n">
        <v>44036</v>
      </c>
      <c r="C191" s="1" t="n">
        <v>45189</v>
      </c>
      <c r="D191" t="inlineStr">
        <is>
          <t>VÄSTERBOTTENS LÄN</t>
        </is>
      </c>
      <c r="E191" t="inlineStr">
        <is>
          <t>ROBERTSFORS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36529-2020</t>
        </is>
      </c>
      <c r="B192" s="1" t="n">
        <v>44050</v>
      </c>
      <c r="C192" s="1" t="n">
        <v>45189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36544-2020</t>
        </is>
      </c>
      <c r="B193" s="1" t="n">
        <v>44050</v>
      </c>
      <c r="C193" s="1" t="n">
        <v>45189</v>
      </c>
      <c r="D193" t="inlineStr">
        <is>
          <t>VÄSTERBOTTENS LÄN</t>
        </is>
      </c>
      <c r="E193" t="inlineStr">
        <is>
          <t>ROBERTSFORS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37285-2020</t>
        </is>
      </c>
      <c r="B194" s="1" t="n">
        <v>44055</v>
      </c>
      <c r="C194" s="1" t="n">
        <v>45189</v>
      </c>
      <c r="D194" t="inlineStr">
        <is>
          <t>VÄSTERBOTTENS LÄN</t>
        </is>
      </c>
      <c r="E194" t="inlineStr">
        <is>
          <t>ROBERTSFORS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38086-2020</t>
        </is>
      </c>
      <c r="B195" s="1" t="n">
        <v>44057</v>
      </c>
      <c r="C195" s="1" t="n">
        <v>45189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38457-2020</t>
        </is>
      </c>
      <c r="B196" s="1" t="n">
        <v>44060</v>
      </c>
      <c r="C196" s="1" t="n">
        <v>45189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SCA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38930-2020</t>
        </is>
      </c>
      <c r="B197" s="1" t="n">
        <v>44061</v>
      </c>
      <c r="C197" s="1" t="n">
        <v>45189</v>
      </c>
      <c r="D197" t="inlineStr">
        <is>
          <t>VÄSTERBOTTENS LÄN</t>
        </is>
      </c>
      <c r="E197" t="inlineStr">
        <is>
          <t>ROBERTSFORS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40854-2020</t>
        </is>
      </c>
      <c r="B198" s="1" t="n">
        <v>44068</v>
      </c>
      <c r="C198" s="1" t="n">
        <v>45189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42083-2020</t>
        </is>
      </c>
      <c r="B199" s="1" t="n">
        <v>44075</v>
      </c>
      <c r="C199" s="1" t="n">
        <v>45189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43714-2020</t>
        </is>
      </c>
      <c r="B200" s="1" t="n">
        <v>44078</v>
      </c>
      <c r="C200" s="1" t="n">
        <v>45189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44323-2020</t>
        </is>
      </c>
      <c r="B201" s="1" t="n">
        <v>44084</v>
      </c>
      <c r="C201" s="1" t="n">
        <v>45189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46713-2020</t>
        </is>
      </c>
      <c r="B202" s="1" t="n">
        <v>44089</v>
      </c>
      <c r="C202" s="1" t="n">
        <v>45189</v>
      </c>
      <c r="D202" t="inlineStr">
        <is>
          <t>VÄSTERBOTTENS LÄN</t>
        </is>
      </c>
      <c r="E202" t="inlineStr">
        <is>
          <t>ROBERTSFORS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46670-2020</t>
        </is>
      </c>
      <c r="B203" s="1" t="n">
        <v>44095</v>
      </c>
      <c r="C203" s="1" t="n">
        <v>45189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47919-2020</t>
        </is>
      </c>
      <c r="B204" s="1" t="n">
        <v>44099</v>
      </c>
      <c r="C204" s="1" t="n">
        <v>45189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48428-2020</t>
        </is>
      </c>
      <c r="B205" s="1" t="n">
        <v>44102</v>
      </c>
      <c r="C205" s="1" t="n">
        <v>45189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49802-2020</t>
        </is>
      </c>
      <c r="B206" s="1" t="n">
        <v>44106</v>
      </c>
      <c r="C206" s="1" t="n">
        <v>45189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49777-2020</t>
        </is>
      </c>
      <c r="B207" s="1" t="n">
        <v>44106</v>
      </c>
      <c r="C207" s="1" t="n">
        <v>45189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50303-2020</t>
        </is>
      </c>
      <c r="B208" s="1" t="n">
        <v>44110</v>
      </c>
      <c r="C208" s="1" t="n">
        <v>45189</v>
      </c>
      <c r="D208" t="inlineStr">
        <is>
          <t>VÄSTERBOTTENS LÄN</t>
        </is>
      </c>
      <c r="E208" t="inlineStr">
        <is>
          <t>ROBERTSFORS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51371-2020</t>
        </is>
      </c>
      <c r="B209" s="1" t="n">
        <v>44112</v>
      </c>
      <c r="C209" s="1" t="n">
        <v>45189</v>
      </c>
      <c r="D209" t="inlineStr">
        <is>
          <t>VÄSTERBOTTENS LÄN</t>
        </is>
      </c>
      <c r="E209" t="inlineStr">
        <is>
          <t>ROBERTSFORS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52579-2020</t>
        </is>
      </c>
      <c r="B210" s="1" t="n">
        <v>44116</v>
      </c>
      <c r="C210" s="1" t="n">
        <v>45189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51783-2020</t>
        </is>
      </c>
      <c r="B211" s="1" t="n">
        <v>44116</v>
      </c>
      <c r="C211" s="1" t="n">
        <v>45189</v>
      </c>
      <c r="D211" t="inlineStr">
        <is>
          <t>VÄSTERBOTTENS LÄN</t>
        </is>
      </c>
      <c r="E211" t="inlineStr">
        <is>
          <t>ROBERTSFORS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52833-2020</t>
        </is>
      </c>
      <c r="B212" s="1" t="n">
        <v>44119</v>
      </c>
      <c r="C212" s="1" t="n">
        <v>45189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53433-2020</t>
        </is>
      </c>
      <c r="B213" s="1" t="n">
        <v>44122</v>
      </c>
      <c r="C213" s="1" t="n">
        <v>45189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53425-2020</t>
        </is>
      </c>
      <c r="B214" s="1" t="n">
        <v>44122</v>
      </c>
      <c r="C214" s="1" t="n">
        <v>45189</v>
      </c>
      <c r="D214" t="inlineStr">
        <is>
          <t>VÄSTERBOTTENS LÄN</t>
        </is>
      </c>
      <c r="E214" t="inlineStr">
        <is>
          <t>ROBERTSFORS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54144-2020</t>
        </is>
      </c>
      <c r="B215" s="1" t="n">
        <v>44123</v>
      </c>
      <c r="C215" s="1" t="n">
        <v>45189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53559-2020</t>
        </is>
      </c>
      <c r="B216" s="1" t="n">
        <v>44124</v>
      </c>
      <c r="C216" s="1" t="n">
        <v>45189</v>
      </c>
      <c r="D216" t="inlineStr">
        <is>
          <t>VÄSTERBOTTENS LÄN</t>
        </is>
      </c>
      <c r="E216" t="inlineStr">
        <is>
          <t>ROBERTSFORS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54438-2020</t>
        </is>
      </c>
      <c r="B217" s="1" t="n">
        <v>44126</v>
      </c>
      <c r="C217" s="1" t="n">
        <v>45189</v>
      </c>
      <c r="D217" t="inlineStr">
        <is>
          <t>VÄSTERBOTTENS LÄN</t>
        </is>
      </c>
      <c r="E217" t="inlineStr">
        <is>
          <t>ROBERTSFORS</t>
        </is>
      </c>
      <c r="F217" t="inlineStr">
        <is>
          <t>Holmen skog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54603-2020</t>
        </is>
      </c>
      <c r="B218" s="1" t="n">
        <v>44127</v>
      </c>
      <c r="C218" s="1" t="n">
        <v>45189</v>
      </c>
      <c r="D218" t="inlineStr">
        <is>
          <t>VÄSTERBOTTENS LÄN</t>
        </is>
      </c>
      <c r="E218" t="inlineStr">
        <is>
          <t>ROBERTSFORS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55602-2020</t>
        </is>
      </c>
      <c r="B219" s="1" t="n">
        <v>44131</v>
      </c>
      <c r="C219" s="1" t="n">
        <v>45189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55697-2020</t>
        </is>
      </c>
      <c r="B220" s="1" t="n">
        <v>44132</v>
      </c>
      <c r="C220" s="1" t="n">
        <v>45189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22.3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55843-2020</t>
        </is>
      </c>
      <c r="B221" s="1" t="n">
        <v>44132</v>
      </c>
      <c r="C221" s="1" t="n">
        <v>45189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56950-2020</t>
        </is>
      </c>
      <c r="B222" s="1" t="n">
        <v>44137</v>
      </c>
      <c r="C222" s="1" t="n">
        <v>45189</v>
      </c>
      <c r="D222" t="inlineStr">
        <is>
          <t>VÄSTERBOTTENS LÄN</t>
        </is>
      </c>
      <c r="E222" t="inlineStr">
        <is>
          <t>ROBERTSFORS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56951-2020</t>
        </is>
      </c>
      <c r="B223" s="1" t="n">
        <v>44137</v>
      </c>
      <c r="C223" s="1" t="n">
        <v>45189</v>
      </c>
      <c r="D223" t="inlineStr">
        <is>
          <t>VÄSTERBOTTENS LÄN</t>
        </is>
      </c>
      <c r="E223" t="inlineStr">
        <is>
          <t>ROBERTSFORS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57564-2020</t>
        </is>
      </c>
      <c r="B224" s="1" t="n">
        <v>44140</v>
      </c>
      <c r="C224" s="1" t="n">
        <v>45189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59253-2020</t>
        </is>
      </c>
      <c r="B225" s="1" t="n">
        <v>44147</v>
      </c>
      <c r="C225" s="1" t="n">
        <v>45189</v>
      </c>
      <c r="D225" t="inlineStr">
        <is>
          <t>VÄSTERBOTTENS LÄN</t>
        </is>
      </c>
      <c r="E225" t="inlineStr">
        <is>
          <t>ROBERTSFORS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60088-2020</t>
        </is>
      </c>
      <c r="B226" s="1" t="n">
        <v>44152</v>
      </c>
      <c r="C226" s="1" t="n">
        <v>45189</v>
      </c>
      <c r="D226" t="inlineStr">
        <is>
          <t>VÄSTERBOTTENS LÄN</t>
        </is>
      </c>
      <c r="E226" t="inlineStr">
        <is>
          <t>ROBERTSFORS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62289-2020</t>
        </is>
      </c>
      <c r="B227" s="1" t="n">
        <v>44160</v>
      </c>
      <c r="C227" s="1" t="n">
        <v>45189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62884-2020</t>
        </is>
      </c>
      <c r="B228" s="1" t="n">
        <v>44161</v>
      </c>
      <c r="C228" s="1" t="n">
        <v>45189</v>
      </c>
      <c r="D228" t="inlineStr">
        <is>
          <t>VÄSTERBOTTENS LÄN</t>
        </is>
      </c>
      <c r="E228" t="inlineStr">
        <is>
          <t>ROBERTSFORS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45189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45189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45189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45189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45189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45189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45189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45189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45189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45189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45189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45189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45189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45189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45189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45189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45189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45189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45189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45189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45189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45189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45189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45189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45189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45189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45189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45189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45189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45189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45189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45189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45189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45189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45189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45189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45189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45189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45189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45189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45189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45189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45189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45189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45189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45189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45189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45189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45189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45189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45189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45189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45189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45189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45189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45189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45189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45189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45189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45189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45189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45189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45189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45189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45189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45189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45189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45189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45189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45189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45189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45189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45189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45189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45189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45189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45189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45189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45189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45189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45189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45189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45189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45189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45189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45189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45189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45189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45189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45189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45189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45189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45189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45189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45189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45189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45189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45189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45189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45189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45189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45189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45189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45189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45189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45189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45189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45189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45189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45189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45189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45189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45189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45189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45189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45189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45189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45189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45189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45189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45189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45189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45189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45189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45189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45189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45189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45189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45189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45189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45189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45189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45189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45189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45189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45189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45189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45189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45189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45189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45189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45189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45189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45189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45189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45189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45189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45189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45189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45189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45189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45189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45189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45189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45189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45189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45189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45189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45189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45189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45189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45189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45189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45189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45189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45189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45189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45189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45189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45189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45189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45189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45189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45189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45189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45189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45189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45189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45189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45189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45189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45189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45189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45189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45189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45189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45189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45189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45189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45189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45189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45189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45189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45189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45189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45189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45189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45189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45189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45189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45189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45189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45189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45189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45189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45189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45189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45189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45189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45189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45189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45189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45189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45189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45189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45189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45189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45189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45189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45189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45189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45189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45189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45189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45189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45189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45189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45189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45189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45189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45189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45189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45189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45189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45189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45189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45189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45189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45189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45189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45189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45189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45189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45189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45189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45189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45189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45189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45189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45189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45189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45189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45189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45189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45189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45189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43095-2023</t>
        </is>
      </c>
      <c r="B485" s="1" t="n">
        <v>45182</v>
      </c>
      <c r="C485" s="1" t="n">
        <v>45189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43647-2023</t>
        </is>
      </c>
      <c r="B486" s="1" t="n">
        <v>45187</v>
      </c>
      <c r="C486" s="1" t="n">
        <v>45189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>
      <c r="A487" t="inlineStr">
        <is>
          <t>A 43649-2023</t>
        </is>
      </c>
      <c r="B487" s="1" t="n">
        <v>45187</v>
      </c>
      <c r="C487" s="1" t="n">
        <v>45189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2023-09-20T07:10:26Z</dcterms:created>
  <dcterms:modified xmlns:dcterms="http://purl.org/dc/terms/" xmlns:xsi="http://www.w3.org/2001/XMLSchema-instance" xsi:type="dcterms:W3CDTF">2023-09-20T07:10:26Z</dcterms:modified>
</cp:coreProperties>
</file>