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45206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46602-2019.xlsx", "A 46602-2019")</f>
        <v/>
      </c>
      <c r="T2">
        <f>HYPERLINK("https://klasma.github.io/Logging_SKINNSKATTEBERG/kartor/A 46602-2019.png", "A 46602-2019")</f>
        <v/>
      </c>
      <c r="V2">
        <f>HYPERLINK("https://klasma.github.io/Logging_SKINNSKATTEBERG/klagomål/A 46602-2019.docx", "A 46602-2019")</f>
        <v/>
      </c>
      <c r="W2">
        <f>HYPERLINK("https://klasma.github.io/Logging_SKINNSKATTEBERG/klagomålsmail/A 46602-2019.docx", "A 46602-2019")</f>
        <v/>
      </c>
      <c r="X2">
        <f>HYPERLINK("https://klasma.github.io/Logging_SKINNSKATTEBERG/tillsyn/A 46602-2019.docx", "A 46602-2019")</f>
        <v/>
      </c>
      <c r="Y2">
        <f>HYPERLINK("https://klasma.github.io/Logging_SKINNSKATTEBERG/tillsynsmail/A 46602-2019.docx", "A 46602-2019")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45206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51340-2019.xlsx", "A 51340-2019")</f>
        <v/>
      </c>
      <c r="T3">
        <f>HYPERLINK("https://klasma.github.io/Logging_SKINNSKATTEBERG/kartor/A 51340-2019.png", "A 51340-2019")</f>
        <v/>
      </c>
      <c r="V3">
        <f>HYPERLINK("https://klasma.github.io/Logging_SKINNSKATTEBERG/klagomål/A 51340-2019.docx", "A 51340-2019")</f>
        <v/>
      </c>
      <c r="W3">
        <f>HYPERLINK("https://klasma.github.io/Logging_SKINNSKATTEBERG/klagomålsmail/A 51340-2019.docx", "A 51340-2019")</f>
        <v/>
      </c>
      <c r="X3">
        <f>HYPERLINK("https://klasma.github.io/Logging_SKINNSKATTEBERG/tillsyn/A 51340-2019.docx", "A 51340-2019")</f>
        <v/>
      </c>
      <c r="Y3">
        <f>HYPERLINK("https://klasma.github.io/Logging_SKINNSKATTEBERG/tillsynsmail/A 51340-2019.docx", "A 51340-2019")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45206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24089-2023.xlsx", "A 24089-2023")</f>
        <v/>
      </c>
      <c r="T4">
        <f>HYPERLINK("https://klasma.github.io/Logging_SKINNSKATTEBERG/kartor/A 24089-2023.png", "A 24089-2023")</f>
        <v/>
      </c>
      <c r="V4">
        <f>HYPERLINK("https://klasma.github.io/Logging_SKINNSKATTEBERG/klagomål/A 24089-2023.docx", "A 24089-2023")</f>
        <v/>
      </c>
      <c r="W4">
        <f>HYPERLINK("https://klasma.github.io/Logging_SKINNSKATTEBERG/klagomålsmail/A 24089-2023.docx", "A 24089-2023")</f>
        <v/>
      </c>
      <c r="X4">
        <f>HYPERLINK("https://klasma.github.io/Logging_SKINNSKATTEBERG/tillsyn/A 24089-2023.docx", "A 24089-2023")</f>
        <v/>
      </c>
      <c r="Y4">
        <f>HYPERLINK("https://klasma.github.io/Logging_SKINNSKATTEBERG/tillsynsmail/A 24089-2023.docx", "A 24089-2023")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45206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46592-2019.xlsx", "A 46592-2019")</f>
        <v/>
      </c>
      <c r="T5">
        <f>HYPERLINK("https://klasma.github.io/Logging_SKINNSKATTEBERG/kartor/A 46592-2019.png", "A 46592-2019")</f>
        <v/>
      </c>
      <c r="V5">
        <f>HYPERLINK("https://klasma.github.io/Logging_SKINNSKATTEBERG/klagomål/A 46592-2019.docx", "A 46592-2019")</f>
        <v/>
      </c>
      <c r="W5">
        <f>HYPERLINK("https://klasma.github.io/Logging_SKINNSKATTEBERG/klagomålsmail/A 46592-2019.docx", "A 46592-2019")</f>
        <v/>
      </c>
      <c r="X5">
        <f>HYPERLINK("https://klasma.github.io/Logging_SKINNSKATTEBERG/tillsyn/A 46592-2019.docx", "A 46592-2019")</f>
        <v/>
      </c>
      <c r="Y5">
        <f>HYPERLINK("https://klasma.github.io/Logging_SKINNSKATTEBERG/tillsynsmail/A 46592-2019.docx", "A 46592-2019")</f>
        <v/>
      </c>
    </row>
    <row r="6" ht="15" customHeight="1">
      <c r="A6" t="inlineStr">
        <is>
          <t>A 51399-2019</t>
        </is>
      </c>
      <c r="B6" s="1" t="n">
        <v>43740</v>
      </c>
      <c r="C6" s="1" t="n">
        <v>45206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5.1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Motaggsvamp
Skarp dropptaggsvamp</t>
        </is>
      </c>
      <c r="S6">
        <f>HYPERLINK("https://klasma.github.io/Logging_SKINNSKATTEBERG/artfynd/A 51399-2019.xlsx", "A 51399-2019")</f>
        <v/>
      </c>
      <c r="T6">
        <f>HYPERLINK("https://klasma.github.io/Logging_SKINNSKATTEBERG/kartor/A 51399-2019.png", "A 51399-2019")</f>
        <v/>
      </c>
      <c r="V6">
        <f>HYPERLINK("https://klasma.github.io/Logging_SKINNSKATTEBERG/klagomål/A 51399-2019.docx", "A 51399-2019")</f>
        <v/>
      </c>
      <c r="W6">
        <f>HYPERLINK("https://klasma.github.io/Logging_SKINNSKATTEBERG/klagomålsmail/A 51399-2019.docx", "A 51399-2019")</f>
        <v/>
      </c>
      <c r="X6">
        <f>HYPERLINK("https://klasma.github.io/Logging_SKINNSKATTEBERG/tillsyn/A 51399-2019.docx", "A 51399-2019")</f>
        <v/>
      </c>
      <c r="Y6">
        <f>HYPERLINK("https://klasma.github.io/Logging_SKINNSKATTEBERG/tillsynsmail/A 51399-2019.docx", "A 51399-2019")</f>
        <v/>
      </c>
    </row>
    <row r="7" ht="15" customHeight="1">
      <c r="A7" t="inlineStr">
        <is>
          <t>A 51396-2019</t>
        </is>
      </c>
      <c r="B7" s="1" t="n">
        <v>43740</v>
      </c>
      <c r="C7" s="1" t="n">
        <v>45206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5.1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Skarp dropptaggsvamp</t>
        </is>
      </c>
      <c r="S7">
        <f>HYPERLINK("https://klasma.github.io/Logging_SKINNSKATTEBERG/artfynd/A 51396-2019.xlsx", "A 51396-2019")</f>
        <v/>
      </c>
      <c r="T7">
        <f>HYPERLINK("https://klasma.github.io/Logging_SKINNSKATTEBERG/kartor/A 51396-2019.png", "A 51396-2019")</f>
        <v/>
      </c>
      <c r="V7">
        <f>HYPERLINK("https://klasma.github.io/Logging_SKINNSKATTEBERG/klagomål/A 51396-2019.docx", "A 51396-2019")</f>
        <v/>
      </c>
      <c r="W7">
        <f>HYPERLINK("https://klasma.github.io/Logging_SKINNSKATTEBERG/klagomålsmail/A 51396-2019.docx", "A 51396-2019")</f>
        <v/>
      </c>
      <c r="X7">
        <f>HYPERLINK("https://klasma.github.io/Logging_SKINNSKATTEBERG/tillsyn/A 51396-2019.docx", "A 51396-2019")</f>
        <v/>
      </c>
      <c r="Y7">
        <f>HYPERLINK("https://klasma.github.io/Logging_SKINNSKATTEBERG/tillsynsmail/A 51396-2019.docx", "A 51396-2019")</f>
        <v/>
      </c>
    </row>
    <row r="8" ht="15" customHeight="1">
      <c r="A8" t="inlineStr">
        <is>
          <t>A 56822-2019</t>
        </is>
      </c>
      <c r="B8" s="1" t="n">
        <v>43764</v>
      </c>
      <c r="C8" s="1" t="n">
        <v>45206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5.2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Mindre märgborre
Vedticka</t>
        </is>
      </c>
      <c r="S8">
        <f>HYPERLINK("https://klasma.github.io/Logging_SKINNSKATTEBERG/artfynd/A 56822-2019.xlsx", "A 56822-2019")</f>
        <v/>
      </c>
      <c r="T8">
        <f>HYPERLINK("https://klasma.github.io/Logging_SKINNSKATTEBERG/kartor/A 56822-2019.png", "A 56822-2019")</f>
        <v/>
      </c>
      <c r="V8">
        <f>HYPERLINK("https://klasma.github.io/Logging_SKINNSKATTEBERG/klagomål/A 56822-2019.docx", "A 56822-2019")</f>
        <v/>
      </c>
      <c r="W8">
        <f>HYPERLINK("https://klasma.github.io/Logging_SKINNSKATTEBERG/klagomålsmail/A 56822-2019.docx", "A 56822-2019")</f>
        <v/>
      </c>
      <c r="X8">
        <f>HYPERLINK("https://klasma.github.io/Logging_SKINNSKATTEBERG/tillsyn/A 56822-2019.docx", "A 56822-2019")</f>
        <v/>
      </c>
      <c r="Y8">
        <f>HYPERLINK("https://klasma.github.io/Logging_SKINNSKATTEBERG/tillsynsmail/A 56822-2019.docx", "A 56822-2019")</f>
        <v/>
      </c>
    </row>
    <row r="9" ht="15" customHeight="1">
      <c r="A9" t="inlineStr">
        <is>
          <t>A 56823-2019</t>
        </is>
      </c>
      <c r="B9" s="1" t="n">
        <v>43764</v>
      </c>
      <c r="C9" s="1" t="n">
        <v>45206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3.3</v>
      </c>
      <c r="H9" t="n">
        <v>0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Tallgångbagge
Mindre märgborre</t>
        </is>
      </c>
      <c r="S9">
        <f>HYPERLINK("https://klasma.github.io/Logging_SKINNSKATTEBERG/artfynd/A 56823-2019.xlsx", "A 56823-2019")</f>
        <v/>
      </c>
      <c r="T9">
        <f>HYPERLINK("https://klasma.github.io/Logging_SKINNSKATTEBERG/kartor/A 56823-2019.png", "A 56823-2019")</f>
        <v/>
      </c>
      <c r="V9">
        <f>HYPERLINK("https://klasma.github.io/Logging_SKINNSKATTEBERG/klagomål/A 56823-2019.docx", "A 56823-2019")</f>
        <v/>
      </c>
      <c r="W9">
        <f>HYPERLINK("https://klasma.github.io/Logging_SKINNSKATTEBERG/klagomålsmail/A 56823-2019.docx", "A 56823-2019")</f>
        <v/>
      </c>
      <c r="X9">
        <f>HYPERLINK("https://klasma.github.io/Logging_SKINNSKATTEBERG/tillsyn/A 56823-2019.docx", "A 56823-2019")</f>
        <v/>
      </c>
      <c r="Y9">
        <f>HYPERLINK("https://klasma.github.io/Logging_SKINNSKATTEBERG/tillsynsmail/A 56823-2019.docx", "A 56823-2019")</f>
        <v/>
      </c>
    </row>
    <row r="10" ht="15" customHeight="1">
      <c r="A10" t="inlineStr">
        <is>
          <t>A 50960-2020</t>
        </is>
      </c>
      <c r="B10" s="1" t="n">
        <v>44111</v>
      </c>
      <c r="C10" s="1" t="n">
        <v>45206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1.8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Motaggsvamp
Dropptaggsvamp</t>
        </is>
      </c>
      <c r="S10">
        <f>HYPERLINK("https://klasma.github.io/Logging_SKINNSKATTEBERG/artfynd/A 50960-2020.xlsx", "A 50960-2020")</f>
        <v/>
      </c>
      <c r="T10">
        <f>HYPERLINK("https://klasma.github.io/Logging_SKINNSKATTEBERG/kartor/A 50960-2020.png", "A 50960-2020")</f>
        <v/>
      </c>
      <c r="V10">
        <f>HYPERLINK("https://klasma.github.io/Logging_SKINNSKATTEBERG/klagomål/A 50960-2020.docx", "A 50960-2020")</f>
        <v/>
      </c>
      <c r="W10">
        <f>HYPERLINK("https://klasma.github.io/Logging_SKINNSKATTEBERG/klagomålsmail/A 50960-2020.docx", "A 50960-2020")</f>
        <v/>
      </c>
      <c r="X10">
        <f>HYPERLINK("https://klasma.github.io/Logging_SKINNSKATTEBERG/tillsyn/A 50960-2020.docx", "A 50960-2020")</f>
        <v/>
      </c>
      <c r="Y10">
        <f>HYPERLINK("https://klasma.github.io/Logging_SKINNSKATTEBERG/tillsynsmail/A 50960-2020.docx", "A 50960-2020")</f>
        <v/>
      </c>
    </row>
    <row r="11" ht="15" customHeight="1">
      <c r="A11" t="inlineStr">
        <is>
          <t>A 65300-2021</t>
        </is>
      </c>
      <c r="B11" s="1" t="n">
        <v>44515</v>
      </c>
      <c r="C11" s="1" t="n">
        <v>45206</v>
      </c>
      <c r="D11" t="inlineStr">
        <is>
          <t>VÄSTMANLANDS LÄN</t>
        </is>
      </c>
      <c r="E11" t="inlineStr">
        <is>
          <t>SKINNSKATTEBERG</t>
        </is>
      </c>
      <c r="G11" t="n">
        <v>30.2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Platt fjädermossa
Blåsippa</t>
        </is>
      </c>
      <c r="S11">
        <f>HYPERLINK("https://klasma.github.io/Logging_SKINNSKATTEBERG/artfynd/A 65300-2021.xlsx", "A 65300-2021")</f>
        <v/>
      </c>
      <c r="T11">
        <f>HYPERLINK("https://klasma.github.io/Logging_SKINNSKATTEBERG/kartor/A 65300-2021.png", "A 65300-2021")</f>
        <v/>
      </c>
      <c r="V11">
        <f>HYPERLINK("https://klasma.github.io/Logging_SKINNSKATTEBERG/klagomål/A 65300-2021.docx", "A 65300-2021")</f>
        <v/>
      </c>
      <c r="W11">
        <f>HYPERLINK("https://klasma.github.io/Logging_SKINNSKATTEBERG/klagomålsmail/A 65300-2021.docx", "A 65300-2021")</f>
        <v/>
      </c>
      <c r="X11">
        <f>HYPERLINK("https://klasma.github.io/Logging_SKINNSKATTEBERG/tillsyn/A 65300-2021.docx", "A 65300-2021")</f>
        <v/>
      </c>
      <c r="Y11">
        <f>HYPERLINK("https://klasma.github.io/Logging_SKINNSKATTEBERG/tillsynsmail/A 65300-2021.docx", "A 65300-2021")</f>
        <v/>
      </c>
    </row>
    <row r="12" ht="15" customHeight="1">
      <c r="A12" t="inlineStr">
        <is>
          <t>A 6182-2023</t>
        </is>
      </c>
      <c r="B12" s="1" t="n">
        <v>44964</v>
      </c>
      <c r="C12" s="1" t="n">
        <v>45206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6.4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HYPERLINK("https://klasma.github.io/Logging_SKINNSKATTEBERG/artfynd/A 6182-2023.xlsx", "A 6182-2023")</f>
        <v/>
      </c>
      <c r="T12">
        <f>HYPERLINK("https://klasma.github.io/Logging_SKINNSKATTEBERG/kartor/A 6182-2023.png", "A 6182-2023")</f>
        <v/>
      </c>
      <c r="V12">
        <f>HYPERLINK("https://klasma.github.io/Logging_SKINNSKATTEBERG/klagomål/A 6182-2023.docx", "A 6182-2023")</f>
        <v/>
      </c>
      <c r="W12">
        <f>HYPERLINK("https://klasma.github.io/Logging_SKINNSKATTEBERG/klagomålsmail/A 6182-2023.docx", "A 6182-2023")</f>
        <v/>
      </c>
      <c r="X12">
        <f>HYPERLINK("https://klasma.github.io/Logging_SKINNSKATTEBERG/tillsyn/A 6182-2023.docx", "A 6182-2023")</f>
        <v/>
      </c>
      <c r="Y12">
        <f>HYPERLINK("https://klasma.github.io/Logging_SKINNSKATTEBERG/tillsynsmail/A 6182-2023.docx", "A 6182-2023")</f>
        <v/>
      </c>
    </row>
    <row r="13" ht="15" customHeight="1">
      <c r="A13" t="inlineStr">
        <is>
          <t>A 64229-2018</t>
        </is>
      </c>
      <c r="B13" s="1" t="n">
        <v>43430</v>
      </c>
      <c r="C13" s="1" t="n">
        <v>45206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3.3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Gräsull</t>
        </is>
      </c>
      <c r="S13">
        <f>HYPERLINK("https://klasma.github.io/Logging_SKINNSKATTEBERG/artfynd/A 64229-2018.xlsx", "A 64229-2018")</f>
        <v/>
      </c>
      <c r="T13">
        <f>HYPERLINK("https://klasma.github.io/Logging_SKINNSKATTEBERG/kartor/A 64229-2018.png", "A 64229-2018")</f>
        <v/>
      </c>
      <c r="V13">
        <f>HYPERLINK("https://klasma.github.io/Logging_SKINNSKATTEBERG/klagomål/A 64229-2018.docx", "A 64229-2018")</f>
        <v/>
      </c>
      <c r="W13">
        <f>HYPERLINK("https://klasma.github.io/Logging_SKINNSKATTEBERG/klagomålsmail/A 64229-2018.docx", "A 64229-2018")</f>
        <v/>
      </c>
      <c r="X13">
        <f>HYPERLINK("https://klasma.github.io/Logging_SKINNSKATTEBERG/tillsyn/A 64229-2018.docx", "A 64229-2018")</f>
        <v/>
      </c>
      <c r="Y13">
        <f>HYPERLINK("https://klasma.github.io/Logging_SKINNSKATTEBERG/tillsynsmail/A 64229-2018.docx", "A 64229-2018")</f>
        <v/>
      </c>
    </row>
    <row r="14" ht="15" customHeight="1">
      <c r="A14" t="inlineStr">
        <is>
          <t>A 27670-2019</t>
        </is>
      </c>
      <c r="B14" s="1" t="n">
        <v>43619</v>
      </c>
      <c r="C14" s="1" t="n">
        <v>45206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0.9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HYPERLINK("https://klasma.github.io/Logging_SKINNSKATTEBERG/artfynd/A 27670-2019.xlsx", "A 27670-2019")</f>
        <v/>
      </c>
      <c r="T14">
        <f>HYPERLINK("https://klasma.github.io/Logging_SKINNSKATTEBERG/kartor/A 27670-2019.png", "A 27670-2019")</f>
        <v/>
      </c>
      <c r="V14">
        <f>HYPERLINK("https://klasma.github.io/Logging_SKINNSKATTEBERG/klagomål/A 27670-2019.docx", "A 27670-2019")</f>
        <v/>
      </c>
      <c r="W14">
        <f>HYPERLINK("https://klasma.github.io/Logging_SKINNSKATTEBERG/klagomålsmail/A 27670-2019.docx", "A 27670-2019")</f>
        <v/>
      </c>
      <c r="X14">
        <f>HYPERLINK("https://klasma.github.io/Logging_SKINNSKATTEBERG/tillsyn/A 27670-2019.docx", "A 27670-2019")</f>
        <v/>
      </c>
      <c r="Y14">
        <f>HYPERLINK("https://klasma.github.io/Logging_SKINNSKATTEBERG/tillsynsmail/A 27670-2019.docx", "A 27670-2019")</f>
        <v/>
      </c>
    </row>
    <row r="15" ht="15" customHeight="1">
      <c r="A15" t="inlineStr">
        <is>
          <t>A 51400-2019</t>
        </is>
      </c>
      <c r="B15" s="1" t="n">
        <v>43740</v>
      </c>
      <c r="C15" s="1" t="n">
        <v>45206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HYPERLINK("https://klasma.github.io/Logging_SKINNSKATTEBERG/artfynd/A 51400-2019.xlsx", "A 51400-2019")</f>
        <v/>
      </c>
      <c r="T15">
        <f>HYPERLINK("https://klasma.github.io/Logging_SKINNSKATTEBERG/kartor/A 51400-2019.png", "A 51400-2019")</f>
        <v/>
      </c>
      <c r="V15">
        <f>HYPERLINK("https://klasma.github.io/Logging_SKINNSKATTEBERG/klagomål/A 51400-2019.docx", "A 51400-2019")</f>
        <v/>
      </c>
      <c r="W15">
        <f>HYPERLINK("https://klasma.github.io/Logging_SKINNSKATTEBERG/klagomålsmail/A 51400-2019.docx", "A 51400-2019")</f>
        <v/>
      </c>
      <c r="X15">
        <f>HYPERLINK("https://klasma.github.io/Logging_SKINNSKATTEBERG/tillsyn/A 51400-2019.docx", "A 51400-2019")</f>
        <v/>
      </c>
      <c r="Y15">
        <f>HYPERLINK("https://klasma.github.io/Logging_SKINNSKATTEBERG/tillsynsmail/A 51400-2019.docx", "A 51400-2019")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45206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59346-2019.xlsx", "A 59346-2019")</f>
        <v/>
      </c>
      <c r="T16">
        <f>HYPERLINK("https://klasma.github.io/Logging_SKINNSKATTEBERG/kartor/A 59346-2019.png", "A 59346-2019")</f>
        <v/>
      </c>
      <c r="V16">
        <f>HYPERLINK("https://klasma.github.io/Logging_SKINNSKATTEBERG/klagomål/A 59346-2019.docx", "A 59346-2019")</f>
        <v/>
      </c>
      <c r="W16">
        <f>HYPERLINK("https://klasma.github.io/Logging_SKINNSKATTEBERG/klagomålsmail/A 59346-2019.docx", "A 59346-2019")</f>
        <v/>
      </c>
      <c r="X16">
        <f>HYPERLINK("https://klasma.github.io/Logging_SKINNSKATTEBERG/tillsyn/A 59346-2019.docx", "A 59346-2019")</f>
        <v/>
      </c>
      <c r="Y16">
        <f>HYPERLINK("https://klasma.github.io/Logging_SKINNSKATTEBERG/tillsynsmail/A 59346-2019.docx", "A 59346-2019")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45206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12592-2020.xlsx", "A 12592-2020")</f>
        <v/>
      </c>
      <c r="T17">
        <f>HYPERLINK("https://klasma.github.io/Logging_SKINNSKATTEBERG/kartor/A 12592-2020.png", "A 12592-2020")</f>
        <v/>
      </c>
      <c r="V17">
        <f>HYPERLINK("https://klasma.github.io/Logging_SKINNSKATTEBERG/klagomål/A 12592-2020.docx", "A 12592-2020")</f>
        <v/>
      </c>
      <c r="W17">
        <f>HYPERLINK("https://klasma.github.io/Logging_SKINNSKATTEBERG/klagomålsmail/A 12592-2020.docx", "A 12592-2020")</f>
        <v/>
      </c>
      <c r="X17">
        <f>HYPERLINK("https://klasma.github.io/Logging_SKINNSKATTEBERG/tillsyn/A 12592-2020.docx", "A 12592-2020")</f>
        <v/>
      </c>
      <c r="Y17">
        <f>HYPERLINK("https://klasma.github.io/Logging_SKINNSKATTEBERG/tillsynsmail/A 12592-2020.docx", "A 12592-2020")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45206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33393-2020.xlsx", "A 33393-2020")</f>
        <v/>
      </c>
      <c r="T18">
        <f>HYPERLINK("https://klasma.github.io/Logging_SKINNSKATTEBERG/kartor/A 33393-2020.png", "A 33393-2020")</f>
        <v/>
      </c>
      <c r="V18">
        <f>HYPERLINK("https://klasma.github.io/Logging_SKINNSKATTEBERG/klagomål/A 33393-2020.docx", "A 33393-2020")</f>
        <v/>
      </c>
      <c r="W18">
        <f>HYPERLINK("https://klasma.github.io/Logging_SKINNSKATTEBERG/klagomålsmail/A 33393-2020.docx", "A 33393-2020")</f>
        <v/>
      </c>
      <c r="X18">
        <f>HYPERLINK("https://klasma.github.io/Logging_SKINNSKATTEBERG/tillsyn/A 33393-2020.docx", "A 33393-2020")</f>
        <v/>
      </c>
      <c r="Y18">
        <f>HYPERLINK("https://klasma.github.io/Logging_SKINNSKATTEBERG/tillsynsmail/A 33393-2020.docx", "A 33393-2020")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45206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38226-2020.xlsx", "A 38226-2020")</f>
        <v/>
      </c>
      <c r="T19">
        <f>HYPERLINK("https://klasma.github.io/Logging_SKINNSKATTEBERG/kartor/A 38226-2020.png", "A 38226-2020")</f>
        <v/>
      </c>
      <c r="V19">
        <f>HYPERLINK("https://klasma.github.io/Logging_SKINNSKATTEBERG/klagomål/A 38226-2020.docx", "A 38226-2020")</f>
        <v/>
      </c>
      <c r="W19">
        <f>HYPERLINK("https://klasma.github.io/Logging_SKINNSKATTEBERG/klagomålsmail/A 38226-2020.docx", "A 38226-2020")</f>
        <v/>
      </c>
      <c r="X19">
        <f>HYPERLINK("https://klasma.github.io/Logging_SKINNSKATTEBERG/tillsyn/A 38226-2020.docx", "A 38226-2020")</f>
        <v/>
      </c>
      <c r="Y19">
        <f>HYPERLINK("https://klasma.github.io/Logging_SKINNSKATTEBERG/tillsynsmail/A 38226-2020.docx", "A 38226-2020")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45206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22099-2021.xlsx", "A 22099-2021")</f>
        <v/>
      </c>
      <c r="T20">
        <f>HYPERLINK("https://klasma.github.io/Logging_SKINNSKATTEBERG/kartor/A 22099-2021.png", "A 22099-2021")</f>
        <v/>
      </c>
      <c r="V20">
        <f>HYPERLINK("https://klasma.github.io/Logging_SKINNSKATTEBERG/klagomål/A 22099-2021.docx", "A 22099-2021")</f>
        <v/>
      </c>
      <c r="W20">
        <f>HYPERLINK("https://klasma.github.io/Logging_SKINNSKATTEBERG/klagomålsmail/A 22099-2021.docx", "A 22099-2021")</f>
        <v/>
      </c>
      <c r="X20">
        <f>HYPERLINK("https://klasma.github.io/Logging_SKINNSKATTEBERG/tillsyn/A 22099-2021.docx", "A 22099-2021")</f>
        <v/>
      </c>
      <c r="Y20">
        <f>HYPERLINK("https://klasma.github.io/Logging_SKINNSKATTEBERG/tillsynsmail/A 22099-2021.docx", "A 22099-2021")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45206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42073-2021.xlsx", "A 42073-2021")</f>
        <v/>
      </c>
      <c r="T21">
        <f>HYPERLINK("https://klasma.github.io/Logging_SKINNSKATTEBERG/kartor/A 42073-2021.png", "A 42073-2021")</f>
        <v/>
      </c>
      <c r="V21">
        <f>HYPERLINK("https://klasma.github.io/Logging_SKINNSKATTEBERG/klagomål/A 42073-2021.docx", "A 42073-2021")</f>
        <v/>
      </c>
      <c r="W21">
        <f>HYPERLINK("https://klasma.github.io/Logging_SKINNSKATTEBERG/klagomålsmail/A 42073-2021.docx", "A 42073-2021")</f>
        <v/>
      </c>
      <c r="X21">
        <f>HYPERLINK("https://klasma.github.io/Logging_SKINNSKATTEBERG/tillsyn/A 42073-2021.docx", "A 42073-2021")</f>
        <v/>
      </c>
      <c r="Y21">
        <f>HYPERLINK("https://klasma.github.io/Logging_SKINNSKATTEBERG/tillsynsmail/A 42073-2021.docx", "A 42073-2021")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45206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60242-2021.xlsx", "A 60242-2021")</f>
        <v/>
      </c>
      <c r="T22">
        <f>HYPERLINK("https://klasma.github.io/Logging_SKINNSKATTEBERG/kartor/A 60242-2021.png", "A 60242-2021")</f>
        <v/>
      </c>
      <c r="V22">
        <f>HYPERLINK("https://klasma.github.io/Logging_SKINNSKATTEBERG/klagomål/A 60242-2021.docx", "A 60242-2021")</f>
        <v/>
      </c>
      <c r="W22">
        <f>HYPERLINK("https://klasma.github.io/Logging_SKINNSKATTEBERG/klagomålsmail/A 60242-2021.docx", "A 60242-2021")</f>
        <v/>
      </c>
      <c r="X22">
        <f>HYPERLINK("https://klasma.github.io/Logging_SKINNSKATTEBERG/tillsyn/A 60242-2021.docx", "A 60242-2021")</f>
        <v/>
      </c>
      <c r="Y22">
        <f>HYPERLINK("https://klasma.github.io/Logging_SKINNSKATTEBERG/tillsynsmail/A 60242-2021.docx", "A 60242-2021")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45206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56915-2022.xlsx", "A 56915-2022")</f>
        <v/>
      </c>
      <c r="T23">
        <f>HYPERLINK("https://klasma.github.io/Logging_SKINNSKATTEBERG/kartor/A 56915-2022.png", "A 56915-2022")</f>
        <v/>
      </c>
      <c r="V23">
        <f>HYPERLINK("https://klasma.github.io/Logging_SKINNSKATTEBERG/klagomål/A 56915-2022.docx", "A 56915-2022")</f>
        <v/>
      </c>
      <c r="W23">
        <f>HYPERLINK("https://klasma.github.io/Logging_SKINNSKATTEBERG/klagomålsmail/A 56915-2022.docx", "A 56915-2022")</f>
        <v/>
      </c>
      <c r="X23">
        <f>HYPERLINK("https://klasma.github.io/Logging_SKINNSKATTEBERG/tillsyn/A 56915-2022.docx", "A 56915-2022")</f>
        <v/>
      </c>
      <c r="Y23">
        <f>HYPERLINK("https://klasma.github.io/Logging_SKINNSKATTEBERG/tillsynsmail/A 56915-2022.docx", "A 56915-2022")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45206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14171-2023.xlsx", "A 14171-2023")</f>
        <v/>
      </c>
      <c r="T24">
        <f>HYPERLINK("https://klasma.github.io/Logging_SKINNSKATTEBERG/kartor/A 14171-2023.png", "A 14171-2023")</f>
        <v/>
      </c>
      <c r="V24">
        <f>HYPERLINK("https://klasma.github.io/Logging_SKINNSKATTEBERG/klagomål/A 14171-2023.docx", "A 14171-2023")</f>
        <v/>
      </c>
      <c r="W24">
        <f>HYPERLINK("https://klasma.github.io/Logging_SKINNSKATTEBERG/klagomålsmail/A 14171-2023.docx", "A 14171-2023")</f>
        <v/>
      </c>
      <c r="X24">
        <f>HYPERLINK("https://klasma.github.io/Logging_SKINNSKATTEBERG/tillsyn/A 14171-2023.docx", "A 14171-2023")</f>
        <v/>
      </c>
      <c r="Y24">
        <f>HYPERLINK("https://klasma.github.io/Logging_SKINNSKATTEBERG/tillsynsmail/A 14171-2023.docx", "A 14171-2023")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45206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18648-2023.xlsx", "A 18648-2023")</f>
        <v/>
      </c>
      <c r="T25">
        <f>HYPERLINK("https://klasma.github.io/Logging_SKINNSKATTEBERG/kartor/A 18648-2023.png", "A 18648-2023")</f>
        <v/>
      </c>
      <c r="V25">
        <f>HYPERLINK("https://klasma.github.io/Logging_SKINNSKATTEBERG/klagomål/A 18648-2023.docx", "A 18648-2023")</f>
        <v/>
      </c>
      <c r="W25">
        <f>HYPERLINK("https://klasma.github.io/Logging_SKINNSKATTEBERG/klagomålsmail/A 18648-2023.docx", "A 18648-2023")</f>
        <v/>
      </c>
      <c r="X25">
        <f>HYPERLINK("https://klasma.github.io/Logging_SKINNSKATTEBERG/tillsyn/A 18648-2023.docx", "A 18648-2023")</f>
        <v/>
      </c>
      <c r="Y25">
        <f>HYPERLINK("https://klasma.github.io/Logging_SKINNSKATTEBERG/tillsynsmail/A 18648-2023.docx", "A 18648-2023")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45206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38712-2023.xlsx", "A 38712-2023")</f>
        <v/>
      </c>
      <c r="T26">
        <f>HYPERLINK("https://klasma.github.io/Logging_SKINNSKATTEBERG/kartor/A 38712-2023.png", "A 38712-2023")</f>
        <v/>
      </c>
      <c r="V26">
        <f>HYPERLINK("https://klasma.github.io/Logging_SKINNSKATTEBERG/klagomål/A 38712-2023.docx", "A 38712-2023")</f>
        <v/>
      </c>
      <c r="W26">
        <f>HYPERLINK("https://klasma.github.io/Logging_SKINNSKATTEBERG/klagomålsmail/A 38712-2023.docx", "A 38712-2023")</f>
        <v/>
      </c>
      <c r="X26">
        <f>HYPERLINK("https://klasma.github.io/Logging_SKINNSKATTEBERG/tillsyn/A 38712-2023.docx", "A 38712-2023")</f>
        <v/>
      </c>
      <c r="Y26">
        <f>HYPERLINK("https://klasma.github.io/Logging_SKINNSKATTEBERG/tillsynsmail/A 38712-2023.docx", "A 38712-2023")</f>
        <v/>
      </c>
    </row>
    <row r="27" ht="15" customHeight="1">
      <c r="A27" t="inlineStr">
        <is>
          <t>A 45374-2023</t>
        </is>
      </c>
      <c r="B27" s="1" t="n">
        <v>45193</v>
      </c>
      <c r="C27" s="1" t="n">
        <v>45206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Purpurmylia</t>
        </is>
      </c>
      <c r="S27">
        <f>HYPERLINK("https://klasma.github.io/Logging_SKINNSKATTEBERG/artfynd/A 45374-2023.xlsx", "A 45374-2023")</f>
        <v/>
      </c>
      <c r="T27">
        <f>HYPERLINK("https://klasma.github.io/Logging_SKINNSKATTEBERG/kartor/A 45374-2023.png", "A 45374-2023")</f>
        <v/>
      </c>
      <c r="V27">
        <f>HYPERLINK("https://klasma.github.io/Logging_SKINNSKATTEBERG/klagomål/A 45374-2023.docx", "A 45374-2023")</f>
        <v/>
      </c>
      <c r="W27">
        <f>HYPERLINK("https://klasma.github.io/Logging_SKINNSKATTEBERG/klagomålsmail/A 45374-2023.docx", "A 45374-2023")</f>
        <v/>
      </c>
      <c r="X27">
        <f>HYPERLINK("https://klasma.github.io/Logging_SKINNSKATTEBERG/tillsyn/A 45374-2023.docx", "A 45374-2023")</f>
        <v/>
      </c>
      <c r="Y27">
        <f>HYPERLINK("https://klasma.github.io/Logging_SKINNSKATTEBERG/tillsynsmail/A 45374-2023.docx", "A 45374-2023")</f>
        <v/>
      </c>
    </row>
    <row r="28" ht="15" customHeight="1">
      <c r="A28" t="inlineStr">
        <is>
          <t>A 36958-2018</t>
        </is>
      </c>
      <c r="B28" s="1" t="n">
        <v>43332</v>
      </c>
      <c r="C28" s="1" t="n">
        <v>45206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37035-2018</t>
        </is>
      </c>
      <c r="B29" s="1" t="n">
        <v>43333</v>
      </c>
      <c r="C29" s="1" t="n">
        <v>45206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38339-2018</t>
        </is>
      </c>
      <c r="B30" s="1" t="n">
        <v>43339</v>
      </c>
      <c r="C30" s="1" t="n">
        <v>45206</v>
      </c>
      <c r="D30" t="inlineStr">
        <is>
          <t>VÄSTMANLANDS LÄN</t>
        </is>
      </c>
      <c r="E30" t="inlineStr">
        <is>
          <t>SKINNSKATTEBERG</t>
        </is>
      </c>
      <c r="F30" t="inlineStr">
        <is>
          <t>Sveaskog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39350-2018</t>
        </is>
      </c>
      <c r="B31" s="1" t="n">
        <v>43341</v>
      </c>
      <c r="C31" s="1" t="n">
        <v>45206</v>
      </c>
      <c r="D31" t="inlineStr">
        <is>
          <t>VÄSTMANLANDS LÄN</t>
        </is>
      </c>
      <c r="E31" t="inlineStr">
        <is>
          <t>SKINNSKATTEBERG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40715-2018</t>
        </is>
      </c>
      <c r="B32" s="1" t="n">
        <v>43347</v>
      </c>
      <c r="C32" s="1" t="n">
        <v>45206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41290-2018</t>
        </is>
      </c>
      <c r="B33" s="1" t="n">
        <v>43349</v>
      </c>
      <c r="C33" s="1" t="n">
        <v>45206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46293-2018</t>
        </is>
      </c>
      <c r="B34" s="1" t="n">
        <v>43367</v>
      </c>
      <c r="C34" s="1" t="n">
        <v>45206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48335-2018</t>
        </is>
      </c>
      <c r="B35" s="1" t="n">
        <v>43373</v>
      </c>
      <c r="C35" s="1" t="n">
        <v>45206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48367-2018</t>
        </is>
      </c>
      <c r="B36" s="1" t="n">
        <v>43374</v>
      </c>
      <c r="C36" s="1" t="n">
        <v>45206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48366-2018</t>
        </is>
      </c>
      <c r="B37" s="1" t="n">
        <v>43374</v>
      </c>
      <c r="C37" s="1" t="n">
        <v>45206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48899-2018</t>
        </is>
      </c>
      <c r="B38" s="1" t="n">
        <v>43375</v>
      </c>
      <c r="C38" s="1" t="n">
        <v>45206</v>
      </c>
      <c r="D38" t="inlineStr">
        <is>
          <t>VÄSTMANLANDS LÄN</t>
        </is>
      </c>
      <c r="E38" t="inlineStr">
        <is>
          <t>SKINNSKATTEBERG</t>
        </is>
      </c>
      <c r="F38" t="inlineStr">
        <is>
          <t>Sveaskog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59556-2018</t>
        </is>
      </c>
      <c r="B39" s="1" t="n">
        <v>43419</v>
      </c>
      <c r="C39" s="1" t="n">
        <v>45206</v>
      </c>
      <c r="D39" t="inlineStr">
        <is>
          <t>VÄSTMANLANDS LÄN</t>
        </is>
      </c>
      <c r="E39" t="inlineStr">
        <is>
          <t>SKINNSKATTEBERG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64093-2018</t>
        </is>
      </c>
      <c r="B40" s="1" t="n">
        <v>43430</v>
      </c>
      <c r="C40" s="1" t="n">
        <v>45206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64099-2018</t>
        </is>
      </c>
      <c r="B41" s="1" t="n">
        <v>43430</v>
      </c>
      <c r="C41" s="1" t="n">
        <v>45206</v>
      </c>
      <c r="D41" t="inlineStr">
        <is>
          <t>VÄSTMANLANDS LÄN</t>
        </is>
      </c>
      <c r="E41" t="inlineStr">
        <is>
          <t>SKINNSKATTEBERG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67957-2018</t>
        </is>
      </c>
      <c r="B42" s="1" t="n">
        <v>43434</v>
      </c>
      <c r="C42" s="1" t="n">
        <v>45206</v>
      </c>
      <c r="D42" t="inlineStr">
        <is>
          <t>VÄSTMANLANDS LÄN</t>
        </is>
      </c>
      <c r="E42" t="inlineStr">
        <is>
          <t>SKINNSKATTEBERG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2254-2019</t>
        </is>
      </c>
      <c r="B43" s="1" t="n">
        <v>43475</v>
      </c>
      <c r="C43" s="1" t="n">
        <v>45206</v>
      </c>
      <c r="D43" t="inlineStr">
        <is>
          <t>VÄSTMANLANDS LÄN</t>
        </is>
      </c>
      <c r="E43" t="inlineStr">
        <is>
          <t>SKINNSKATTEBERG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8468-2019</t>
        </is>
      </c>
      <c r="B44" s="1" t="n">
        <v>43502</v>
      </c>
      <c r="C44" s="1" t="n">
        <v>45206</v>
      </c>
      <c r="D44" t="inlineStr">
        <is>
          <t>VÄSTMANLANDS LÄN</t>
        </is>
      </c>
      <c r="E44" t="inlineStr">
        <is>
          <t>SKINNSKATTEBERG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8420-2019</t>
        </is>
      </c>
      <c r="B45" s="1" t="n">
        <v>43502</v>
      </c>
      <c r="C45" s="1" t="n">
        <v>45206</v>
      </c>
      <c r="D45" t="inlineStr">
        <is>
          <t>VÄSTMANLANDS LÄN</t>
        </is>
      </c>
      <c r="E45" t="inlineStr">
        <is>
          <t>SKINNSKATTEBERG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8429-2019</t>
        </is>
      </c>
      <c r="B46" s="1" t="n">
        <v>43502</v>
      </c>
      <c r="C46" s="1" t="n">
        <v>45206</v>
      </c>
      <c r="D46" t="inlineStr">
        <is>
          <t>VÄSTMANLANDS LÄN</t>
        </is>
      </c>
      <c r="E46" t="inlineStr">
        <is>
          <t>SKINNSKATTEBERG</t>
        </is>
      </c>
      <c r="G46" t="n">
        <v>13.5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8471-2019</t>
        </is>
      </c>
      <c r="B47" s="1" t="n">
        <v>43502</v>
      </c>
      <c r="C47" s="1" t="n">
        <v>45206</v>
      </c>
      <c r="D47" t="inlineStr">
        <is>
          <t>VÄSTMANLANDS LÄN</t>
        </is>
      </c>
      <c r="E47" t="inlineStr">
        <is>
          <t>SKINNSKATTEBERG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13357-2019</t>
        </is>
      </c>
      <c r="B48" s="1" t="n">
        <v>43529</v>
      </c>
      <c r="C48" s="1" t="n">
        <v>45206</v>
      </c>
      <c r="D48" t="inlineStr">
        <is>
          <t>VÄSTMANLANDS LÄN</t>
        </is>
      </c>
      <c r="E48" t="inlineStr">
        <is>
          <t>SKINNSKATTEBERG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20254-2019</t>
        </is>
      </c>
      <c r="B49" s="1" t="n">
        <v>43571</v>
      </c>
      <c r="C49" s="1" t="n">
        <v>45206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21997-2019</t>
        </is>
      </c>
      <c r="B50" s="1" t="n">
        <v>43584</v>
      </c>
      <c r="C50" s="1" t="n">
        <v>45206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23090-2019</t>
        </is>
      </c>
      <c r="B51" s="1" t="n">
        <v>43592</v>
      </c>
      <c r="C51" s="1" t="n">
        <v>45206</v>
      </c>
      <c r="D51" t="inlineStr">
        <is>
          <t>VÄSTMANLANDS LÄN</t>
        </is>
      </c>
      <c r="E51" t="inlineStr">
        <is>
          <t>SKINNSKATTEBERG</t>
        </is>
      </c>
      <c r="F51" t="inlineStr">
        <is>
          <t>Sveaskog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23433-2019</t>
        </is>
      </c>
      <c r="B52" s="1" t="n">
        <v>43593</v>
      </c>
      <c r="C52" s="1" t="n">
        <v>45206</v>
      </c>
      <c r="D52" t="inlineStr">
        <is>
          <t>VÄSTMANLANDS LÄN</t>
        </is>
      </c>
      <c r="E52" t="inlineStr">
        <is>
          <t>SKINNSKATTEBERG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24383-2019</t>
        </is>
      </c>
      <c r="B53" s="1" t="n">
        <v>43599</v>
      </c>
      <c r="C53" s="1" t="n">
        <v>45206</v>
      </c>
      <c r="D53" t="inlineStr">
        <is>
          <t>VÄSTMANLANDS LÄN</t>
        </is>
      </c>
      <c r="E53" t="inlineStr">
        <is>
          <t>SKINNSKATTEBERG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24539-2019</t>
        </is>
      </c>
      <c r="B54" s="1" t="n">
        <v>43600</v>
      </c>
      <c r="C54" s="1" t="n">
        <v>45206</v>
      </c>
      <c r="D54" t="inlineStr">
        <is>
          <t>VÄSTMANLANDS LÄN</t>
        </is>
      </c>
      <c r="E54" t="inlineStr">
        <is>
          <t>SKINNSKATTEBERG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24882-2019</t>
        </is>
      </c>
      <c r="B55" s="1" t="n">
        <v>43602</v>
      </c>
      <c r="C55" s="1" t="n">
        <v>45206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24985-2019</t>
        </is>
      </c>
      <c r="B56" s="1" t="n">
        <v>43602</v>
      </c>
      <c r="C56" s="1" t="n">
        <v>45206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24892-2019</t>
        </is>
      </c>
      <c r="B57" s="1" t="n">
        <v>43602</v>
      </c>
      <c r="C57" s="1" t="n">
        <v>45206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24978-2019</t>
        </is>
      </c>
      <c r="B58" s="1" t="n">
        <v>43602</v>
      </c>
      <c r="C58" s="1" t="n">
        <v>45206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25324-2019</t>
        </is>
      </c>
      <c r="B59" s="1" t="n">
        <v>43606</v>
      </c>
      <c r="C59" s="1" t="n">
        <v>45206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25743-2019</t>
        </is>
      </c>
      <c r="B60" s="1" t="n">
        <v>43608</v>
      </c>
      <c r="C60" s="1" t="n">
        <v>45206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26472-2019</t>
        </is>
      </c>
      <c r="B61" s="1" t="n">
        <v>43612</v>
      </c>
      <c r="C61" s="1" t="n">
        <v>45206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26467-2019</t>
        </is>
      </c>
      <c r="B62" s="1" t="n">
        <v>43612</v>
      </c>
      <c r="C62" s="1" t="n">
        <v>45206</v>
      </c>
      <c r="D62" t="inlineStr">
        <is>
          <t>VÄSTMANLANDS LÄN</t>
        </is>
      </c>
      <c r="E62" t="inlineStr">
        <is>
          <t>SKINNSKATTEBERG</t>
        </is>
      </c>
      <c r="F62" t="inlineStr">
        <is>
          <t>Sveaskog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27093-2019</t>
        </is>
      </c>
      <c r="B63" s="1" t="n">
        <v>43614</v>
      </c>
      <c r="C63" s="1" t="n">
        <v>45206</v>
      </c>
      <c r="D63" t="inlineStr">
        <is>
          <t>VÄSTMANLANDS LÄN</t>
        </is>
      </c>
      <c r="E63" t="inlineStr">
        <is>
          <t>SKINNSKATTEBERG</t>
        </is>
      </c>
      <c r="G63" t="n">
        <v>5.6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27472-2019</t>
        </is>
      </c>
      <c r="B64" s="1" t="n">
        <v>43619</v>
      </c>
      <c r="C64" s="1" t="n">
        <v>45206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27832-2019</t>
        </is>
      </c>
      <c r="B65" s="1" t="n">
        <v>43620</v>
      </c>
      <c r="C65" s="1" t="n">
        <v>45206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29418-2019</t>
        </is>
      </c>
      <c r="B66" s="1" t="n">
        <v>43629</v>
      </c>
      <c r="C66" s="1" t="n">
        <v>45206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30161-2019</t>
        </is>
      </c>
      <c r="B67" s="1" t="n">
        <v>43634</v>
      </c>
      <c r="C67" s="1" t="n">
        <v>45206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31643-2019</t>
        </is>
      </c>
      <c r="B68" s="1" t="n">
        <v>43642</v>
      </c>
      <c r="C68" s="1" t="n">
        <v>45206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31721-2019</t>
        </is>
      </c>
      <c r="B69" s="1" t="n">
        <v>43642</v>
      </c>
      <c r="C69" s="1" t="n">
        <v>45206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31725-2019</t>
        </is>
      </c>
      <c r="B70" s="1" t="n">
        <v>43642</v>
      </c>
      <c r="C70" s="1" t="n">
        <v>45206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32430-2019</t>
        </is>
      </c>
      <c r="B71" s="1" t="n">
        <v>43644</v>
      </c>
      <c r="C71" s="1" t="n">
        <v>45206</v>
      </c>
      <c r="D71" t="inlineStr">
        <is>
          <t>VÄSTMANLANDS LÄN</t>
        </is>
      </c>
      <c r="E71" t="inlineStr">
        <is>
          <t>SKINNSKATTEBERG</t>
        </is>
      </c>
      <c r="F71" t="inlineStr">
        <is>
          <t>Sveaskog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34565-2019</t>
        </is>
      </c>
      <c r="B72" s="1" t="n">
        <v>43647</v>
      </c>
      <c r="C72" s="1" t="n">
        <v>45206</v>
      </c>
      <c r="D72" t="inlineStr">
        <is>
          <t>VÄSTMANLANDS LÄN</t>
        </is>
      </c>
      <c r="E72" t="inlineStr">
        <is>
          <t>SKINNSKATTEBERG</t>
        </is>
      </c>
      <c r="G72" t="n">
        <v>5.3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32856-2019</t>
        </is>
      </c>
      <c r="B73" s="1" t="n">
        <v>43648</v>
      </c>
      <c r="C73" s="1" t="n">
        <v>45206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32850-2019</t>
        </is>
      </c>
      <c r="B74" s="1" t="n">
        <v>43648</v>
      </c>
      <c r="C74" s="1" t="n">
        <v>45206</v>
      </c>
      <c r="D74" t="inlineStr">
        <is>
          <t>VÄSTMANLANDS LÄN</t>
        </is>
      </c>
      <c r="E74" t="inlineStr">
        <is>
          <t>SKINNSKATTEBERG</t>
        </is>
      </c>
      <c r="F74" t="inlineStr">
        <is>
          <t>Sveaskog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33581-2019</t>
        </is>
      </c>
      <c r="B75" s="1" t="n">
        <v>43651</v>
      </c>
      <c r="C75" s="1" t="n">
        <v>45206</v>
      </c>
      <c r="D75" t="inlineStr">
        <is>
          <t>VÄSTMANLANDS LÄN</t>
        </is>
      </c>
      <c r="E75" t="inlineStr">
        <is>
          <t>SKINNSKATTEBERG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33647-2019</t>
        </is>
      </c>
      <c r="B76" s="1" t="n">
        <v>43651</v>
      </c>
      <c r="C76" s="1" t="n">
        <v>45206</v>
      </c>
      <c r="D76" t="inlineStr">
        <is>
          <t>VÄSTMANLANDS LÄN</t>
        </is>
      </c>
      <c r="E76" t="inlineStr">
        <is>
          <t>SKINNSKATTEBERG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38158-2019</t>
        </is>
      </c>
      <c r="B77" s="1" t="n">
        <v>43683</v>
      </c>
      <c r="C77" s="1" t="n">
        <v>45206</v>
      </c>
      <c r="D77" t="inlineStr">
        <is>
          <t>VÄSTMANLANDS LÄN</t>
        </is>
      </c>
      <c r="E77" t="inlineStr">
        <is>
          <t>SKINNSKATTEBERG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38087-2019</t>
        </is>
      </c>
      <c r="B78" s="1" t="n">
        <v>43683</v>
      </c>
      <c r="C78" s="1" t="n">
        <v>45206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Kyrkan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40598-2019</t>
        </is>
      </c>
      <c r="B79" s="1" t="n">
        <v>43696</v>
      </c>
      <c r="C79" s="1" t="n">
        <v>45206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40439-2019</t>
        </is>
      </c>
      <c r="B80" s="1" t="n">
        <v>43696</v>
      </c>
      <c r="C80" s="1" t="n">
        <v>45206</v>
      </c>
      <c r="D80" t="inlineStr">
        <is>
          <t>VÄSTMANLANDS LÄN</t>
        </is>
      </c>
      <c r="E80" t="inlineStr">
        <is>
          <t>SKINNSKATTEBERG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41300-2019</t>
        </is>
      </c>
      <c r="B81" s="1" t="n">
        <v>43698</v>
      </c>
      <c r="C81" s="1" t="n">
        <v>45206</v>
      </c>
      <c r="D81" t="inlineStr">
        <is>
          <t>VÄSTMANLANDS LÄN</t>
        </is>
      </c>
      <c r="E81" t="inlineStr">
        <is>
          <t>SKINNSKATTEBERG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41630-2019</t>
        </is>
      </c>
      <c r="B82" s="1" t="n">
        <v>43699</v>
      </c>
      <c r="C82" s="1" t="n">
        <v>45206</v>
      </c>
      <c r="D82" t="inlineStr">
        <is>
          <t>VÄSTMANLANDS LÄN</t>
        </is>
      </c>
      <c r="E82" t="inlineStr">
        <is>
          <t>SKINNSKATTEBERG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43865-2019</t>
        </is>
      </c>
      <c r="B83" s="1" t="n">
        <v>43707</v>
      </c>
      <c r="C83" s="1" t="n">
        <v>45206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43866-2019</t>
        </is>
      </c>
      <c r="B84" s="1" t="n">
        <v>43707</v>
      </c>
      <c r="C84" s="1" t="n">
        <v>45206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46586-2019</t>
        </is>
      </c>
      <c r="B85" s="1" t="n">
        <v>43719</v>
      </c>
      <c r="C85" s="1" t="n">
        <v>45206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46523-2019</t>
        </is>
      </c>
      <c r="B86" s="1" t="n">
        <v>43719</v>
      </c>
      <c r="C86" s="1" t="n">
        <v>45206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46591-2019</t>
        </is>
      </c>
      <c r="B87" s="1" t="n">
        <v>43719</v>
      </c>
      <c r="C87" s="1" t="n">
        <v>45206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46588-2019</t>
        </is>
      </c>
      <c r="B88" s="1" t="n">
        <v>43719</v>
      </c>
      <c r="C88" s="1" t="n">
        <v>45206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47351-2019</t>
        </is>
      </c>
      <c r="B89" s="1" t="n">
        <v>43721</v>
      </c>
      <c r="C89" s="1" t="n">
        <v>45206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47354-2019</t>
        </is>
      </c>
      <c r="B90" s="1" t="n">
        <v>43721</v>
      </c>
      <c r="C90" s="1" t="n">
        <v>45206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47465-2019</t>
        </is>
      </c>
      <c r="B91" s="1" t="n">
        <v>43724</v>
      </c>
      <c r="C91" s="1" t="n">
        <v>45206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47500-2019</t>
        </is>
      </c>
      <c r="B92" s="1" t="n">
        <v>43724</v>
      </c>
      <c r="C92" s="1" t="n">
        <v>45206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48451-2019</t>
        </is>
      </c>
      <c r="B93" s="1" t="n">
        <v>43727</v>
      </c>
      <c r="C93" s="1" t="n">
        <v>45206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49138-2019</t>
        </is>
      </c>
      <c r="B94" s="1" t="n">
        <v>43731</v>
      </c>
      <c r="C94" s="1" t="n">
        <v>45206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49409-2019</t>
        </is>
      </c>
      <c r="B95" s="1" t="n">
        <v>43732</v>
      </c>
      <c r="C95" s="1" t="n">
        <v>45206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50839-2019</t>
        </is>
      </c>
      <c r="B96" s="1" t="n">
        <v>43738</v>
      </c>
      <c r="C96" s="1" t="n">
        <v>45206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50877-2019</t>
        </is>
      </c>
      <c r="B97" s="1" t="n">
        <v>43738</v>
      </c>
      <c r="C97" s="1" t="n">
        <v>45206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51129-2019</t>
        </is>
      </c>
      <c r="B98" s="1" t="n">
        <v>43739</v>
      </c>
      <c r="C98" s="1" t="n">
        <v>45206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51224-2019</t>
        </is>
      </c>
      <c r="B99" s="1" t="n">
        <v>43739</v>
      </c>
      <c r="C99" s="1" t="n">
        <v>45206</v>
      </c>
      <c r="D99" t="inlineStr">
        <is>
          <t>VÄSTMANLANDS LÄN</t>
        </is>
      </c>
      <c r="E99" t="inlineStr">
        <is>
          <t>SKINNSKATTEBERG</t>
        </is>
      </c>
      <c r="F99" t="inlineStr">
        <is>
          <t>Sveaskog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52765-2019</t>
        </is>
      </c>
      <c r="B100" s="1" t="n">
        <v>43739</v>
      </c>
      <c r="C100" s="1" t="n">
        <v>45206</v>
      </c>
      <c r="D100" t="inlineStr">
        <is>
          <t>VÄSTMANLANDS LÄN</t>
        </is>
      </c>
      <c r="E100" t="inlineStr">
        <is>
          <t>SKINNSKATTEBERG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51345-2019</t>
        </is>
      </c>
      <c r="B101" s="1" t="n">
        <v>43740</v>
      </c>
      <c r="C101" s="1" t="n">
        <v>45206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52669-2019</t>
        </is>
      </c>
      <c r="B102" s="1" t="n">
        <v>43746</v>
      </c>
      <c r="C102" s="1" t="n">
        <v>45206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53637-2019</t>
        </is>
      </c>
      <c r="B103" s="1" t="n">
        <v>43749</v>
      </c>
      <c r="C103" s="1" t="n">
        <v>45206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53640-2019</t>
        </is>
      </c>
      <c r="B104" s="1" t="n">
        <v>43749</v>
      </c>
      <c r="C104" s="1" t="n">
        <v>45206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8.300000000000001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53641-2019</t>
        </is>
      </c>
      <c r="B105" s="1" t="n">
        <v>43749</v>
      </c>
      <c r="C105" s="1" t="n">
        <v>45206</v>
      </c>
      <c r="D105" t="inlineStr">
        <is>
          <t>VÄSTMANLANDS LÄN</t>
        </is>
      </c>
      <c r="E105" t="inlineStr">
        <is>
          <t>SKINNSKATTEBERG</t>
        </is>
      </c>
      <c r="F105" t="inlineStr">
        <is>
          <t>Sveaskog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54076-2019</t>
        </is>
      </c>
      <c r="B106" s="1" t="n">
        <v>43752</v>
      </c>
      <c r="C106" s="1" t="n">
        <v>45206</v>
      </c>
      <c r="D106" t="inlineStr">
        <is>
          <t>VÄSTMANLANDS LÄN</t>
        </is>
      </c>
      <c r="E106" t="inlineStr">
        <is>
          <t>SKINNSKATTEBERG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55253-2019</t>
        </is>
      </c>
      <c r="B107" s="1" t="n">
        <v>43756</v>
      </c>
      <c r="C107" s="1" t="n">
        <v>45206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55254-2019</t>
        </is>
      </c>
      <c r="B108" s="1" t="n">
        <v>43756</v>
      </c>
      <c r="C108" s="1" t="n">
        <v>45206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59444-2019</t>
        </is>
      </c>
      <c r="B109" s="1" t="n">
        <v>43776</v>
      </c>
      <c r="C109" s="1" t="n">
        <v>45206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59875-2019</t>
        </is>
      </c>
      <c r="B110" s="1" t="n">
        <v>43777</v>
      </c>
      <c r="C110" s="1" t="n">
        <v>45206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59878-2019</t>
        </is>
      </c>
      <c r="B111" s="1" t="n">
        <v>43777</v>
      </c>
      <c r="C111" s="1" t="n">
        <v>45206</v>
      </c>
      <c r="D111" t="inlineStr">
        <is>
          <t>VÄSTMANLANDS LÄN</t>
        </is>
      </c>
      <c r="E111" t="inlineStr">
        <is>
          <t>SKINNSKATTEBERG</t>
        </is>
      </c>
      <c r="F111" t="inlineStr">
        <is>
          <t>Sveaskog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61102-2019</t>
        </is>
      </c>
      <c r="B112" s="1" t="n">
        <v>43780</v>
      </c>
      <c r="C112" s="1" t="n">
        <v>45206</v>
      </c>
      <c r="D112" t="inlineStr">
        <is>
          <t>VÄSTMANLANDS LÄN</t>
        </is>
      </c>
      <c r="E112" t="inlineStr">
        <is>
          <t>SKINNSKATTEBERG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61414-2019</t>
        </is>
      </c>
      <c r="B113" s="1" t="n">
        <v>43780</v>
      </c>
      <c r="C113" s="1" t="n">
        <v>45206</v>
      </c>
      <c r="D113" t="inlineStr">
        <is>
          <t>VÄSTMANLANDS LÄN</t>
        </is>
      </c>
      <c r="E113" t="inlineStr">
        <is>
          <t>SKINNSKATTEBERG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60781-2019</t>
        </is>
      </c>
      <c r="B114" s="1" t="n">
        <v>43781</v>
      </c>
      <c r="C114" s="1" t="n">
        <v>45206</v>
      </c>
      <c r="D114" t="inlineStr">
        <is>
          <t>VÄSTMANLANDS LÄN</t>
        </is>
      </c>
      <c r="E114" t="inlineStr">
        <is>
          <t>SKINNSKATTEBERG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61155-2019</t>
        </is>
      </c>
      <c r="B115" s="1" t="n">
        <v>43782</v>
      </c>
      <c r="C115" s="1" t="n">
        <v>45206</v>
      </c>
      <c r="D115" t="inlineStr">
        <is>
          <t>VÄSTMANLANDS LÄN</t>
        </is>
      </c>
      <c r="E115" t="inlineStr">
        <is>
          <t>SKINNSKATTEBERG</t>
        </is>
      </c>
      <c r="G115" t="n">
        <v>7.2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61166-2019</t>
        </is>
      </c>
      <c r="B116" s="1" t="n">
        <v>43782</v>
      </c>
      <c r="C116" s="1" t="n">
        <v>45206</v>
      </c>
      <c r="D116" t="inlineStr">
        <is>
          <t>VÄSTMANLANDS LÄN</t>
        </is>
      </c>
      <c r="E116" t="inlineStr">
        <is>
          <t>SKINNSKATTEBERG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61034-2019</t>
        </is>
      </c>
      <c r="B117" s="1" t="n">
        <v>43782</v>
      </c>
      <c r="C117" s="1" t="n">
        <v>45206</v>
      </c>
      <c r="D117" t="inlineStr">
        <is>
          <t>VÄSTMANLANDS LÄN</t>
        </is>
      </c>
      <c r="E117" t="inlineStr">
        <is>
          <t>SKINNSKATTEBERG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61146-2019</t>
        </is>
      </c>
      <c r="B118" s="1" t="n">
        <v>43782</v>
      </c>
      <c r="C118" s="1" t="n">
        <v>45206</v>
      </c>
      <c r="D118" t="inlineStr">
        <is>
          <t>VÄSTMANLANDS LÄN</t>
        </is>
      </c>
      <c r="E118" t="inlineStr">
        <is>
          <t>SKINNSKATTEBERG</t>
        </is>
      </c>
      <c r="G118" t="n">
        <v>6.4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61445-2019</t>
        </is>
      </c>
      <c r="B119" s="1" t="n">
        <v>43783</v>
      </c>
      <c r="C119" s="1" t="n">
        <v>45206</v>
      </c>
      <c r="D119" t="inlineStr">
        <is>
          <t>VÄSTMANLANDS LÄN</t>
        </is>
      </c>
      <c r="E119" t="inlineStr">
        <is>
          <t>SKINNSKATTEBERG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62752-2019</t>
        </is>
      </c>
      <c r="B120" s="1" t="n">
        <v>43790</v>
      </c>
      <c r="C120" s="1" t="n">
        <v>45206</v>
      </c>
      <c r="D120" t="inlineStr">
        <is>
          <t>VÄSTMANLANDS LÄN</t>
        </is>
      </c>
      <c r="E120" t="inlineStr">
        <is>
          <t>SKINNSKATTEBERG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63296-2019</t>
        </is>
      </c>
      <c r="B121" s="1" t="n">
        <v>43794</v>
      </c>
      <c r="C121" s="1" t="n">
        <v>45206</v>
      </c>
      <c r="D121" t="inlineStr">
        <is>
          <t>VÄSTMANLANDS LÄN</t>
        </is>
      </c>
      <c r="E121" t="inlineStr">
        <is>
          <t>SKINNSKATTEBERG</t>
        </is>
      </c>
      <c r="G121" t="n">
        <v>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64512-2019</t>
        </is>
      </c>
      <c r="B122" s="1" t="n">
        <v>43796</v>
      </c>
      <c r="C122" s="1" t="n">
        <v>45206</v>
      </c>
      <c r="D122" t="inlineStr">
        <is>
          <t>VÄSTMANLANDS LÄN</t>
        </is>
      </c>
      <c r="E122" t="inlineStr">
        <is>
          <t>SKINNSKATTEBERG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67284-2019</t>
        </is>
      </c>
      <c r="B123" s="1" t="n">
        <v>43796</v>
      </c>
      <c r="C123" s="1" t="n">
        <v>45206</v>
      </c>
      <c r="D123" t="inlineStr">
        <is>
          <t>VÄSTMANLANDS LÄN</t>
        </is>
      </c>
      <c r="E123" t="inlineStr">
        <is>
          <t>SKINNSKATTEBERG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65953-2019</t>
        </is>
      </c>
      <c r="B124" s="1" t="n">
        <v>43805</v>
      </c>
      <c r="C124" s="1" t="n">
        <v>45206</v>
      </c>
      <c r="D124" t="inlineStr">
        <is>
          <t>VÄSTMANLANDS LÄN</t>
        </is>
      </c>
      <c r="E124" t="inlineStr">
        <is>
          <t>SKINNSKATTEBERG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65950-2019</t>
        </is>
      </c>
      <c r="B125" s="1" t="n">
        <v>43805</v>
      </c>
      <c r="C125" s="1" t="n">
        <v>45206</v>
      </c>
      <c r="D125" t="inlineStr">
        <is>
          <t>VÄSTMANLANDS LÄN</t>
        </is>
      </c>
      <c r="E125" t="inlineStr">
        <is>
          <t>SKINNSKATTEBERG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65955-2019</t>
        </is>
      </c>
      <c r="B126" s="1" t="n">
        <v>43805</v>
      </c>
      <c r="C126" s="1" t="n">
        <v>45206</v>
      </c>
      <c r="D126" t="inlineStr">
        <is>
          <t>VÄSTMANLANDS LÄN</t>
        </is>
      </c>
      <c r="E126" t="inlineStr">
        <is>
          <t>SKINNSKATTEBERG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67357-2019</t>
        </is>
      </c>
      <c r="B127" s="1" t="n">
        <v>43812</v>
      </c>
      <c r="C127" s="1" t="n">
        <v>45206</v>
      </c>
      <c r="D127" t="inlineStr">
        <is>
          <t>VÄSTMANLANDS LÄN</t>
        </is>
      </c>
      <c r="E127" t="inlineStr">
        <is>
          <t>SKINNSKATTEBERG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67602-2019</t>
        </is>
      </c>
      <c r="B128" s="1" t="n">
        <v>43815</v>
      </c>
      <c r="C128" s="1" t="n">
        <v>45206</v>
      </c>
      <c r="D128" t="inlineStr">
        <is>
          <t>VÄSTMANLANDS LÄN</t>
        </is>
      </c>
      <c r="E128" t="inlineStr">
        <is>
          <t>SKINNSKATTEBERG</t>
        </is>
      </c>
      <c r="F128" t="inlineStr">
        <is>
          <t>Sveaskog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68366-2019</t>
        </is>
      </c>
      <c r="B129" s="1" t="n">
        <v>43818</v>
      </c>
      <c r="C129" s="1" t="n">
        <v>45206</v>
      </c>
      <c r="D129" t="inlineStr">
        <is>
          <t>VÄSTMANLANDS LÄN</t>
        </is>
      </c>
      <c r="E129" t="inlineStr">
        <is>
          <t>SKINNSKATTEBERG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2429-2020</t>
        </is>
      </c>
      <c r="B130" s="1" t="n">
        <v>43847</v>
      </c>
      <c r="C130" s="1" t="n">
        <v>45206</v>
      </c>
      <c r="D130" t="inlineStr">
        <is>
          <t>VÄSTMANLANDS LÄN</t>
        </is>
      </c>
      <c r="E130" t="inlineStr">
        <is>
          <t>SKINNSKATTEBERG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5110-2020</t>
        </is>
      </c>
      <c r="B131" s="1" t="n">
        <v>43853</v>
      </c>
      <c r="C131" s="1" t="n">
        <v>45206</v>
      </c>
      <c r="D131" t="inlineStr">
        <is>
          <t>VÄSTMANLANDS LÄN</t>
        </is>
      </c>
      <c r="E131" t="inlineStr">
        <is>
          <t>SKINNSKATTEBERG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5551-2020</t>
        </is>
      </c>
      <c r="B132" s="1" t="n">
        <v>43859</v>
      </c>
      <c r="C132" s="1" t="n">
        <v>45206</v>
      </c>
      <c r="D132" t="inlineStr">
        <is>
          <t>VÄSTMANLANDS LÄN</t>
        </is>
      </c>
      <c r="E132" t="inlineStr">
        <is>
          <t>SKINNSKATTEBERG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5560-2020</t>
        </is>
      </c>
      <c r="B133" s="1" t="n">
        <v>43859</v>
      </c>
      <c r="C133" s="1" t="n">
        <v>45206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5561-2020</t>
        </is>
      </c>
      <c r="B134" s="1" t="n">
        <v>43859</v>
      </c>
      <c r="C134" s="1" t="n">
        <v>45206</v>
      </c>
      <c r="D134" t="inlineStr">
        <is>
          <t>VÄSTMANLANDS LÄN</t>
        </is>
      </c>
      <c r="E134" t="inlineStr">
        <is>
          <t>SKINNSKATTEBERG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5554-2020</t>
        </is>
      </c>
      <c r="B135" s="1" t="n">
        <v>43859</v>
      </c>
      <c r="C135" s="1" t="n">
        <v>45206</v>
      </c>
      <c r="D135" t="inlineStr">
        <is>
          <t>VÄSTMANLANDS LÄN</t>
        </is>
      </c>
      <c r="E135" t="inlineStr">
        <is>
          <t>SKINNSKATTEBERG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6330-2020</t>
        </is>
      </c>
      <c r="B136" s="1" t="n">
        <v>43866</v>
      </c>
      <c r="C136" s="1" t="n">
        <v>45206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6327-2020</t>
        </is>
      </c>
      <c r="B137" s="1" t="n">
        <v>43866</v>
      </c>
      <c r="C137" s="1" t="n">
        <v>45206</v>
      </c>
      <c r="D137" t="inlineStr">
        <is>
          <t>VÄSTMANLANDS LÄN</t>
        </is>
      </c>
      <c r="E137" t="inlineStr">
        <is>
          <t>SKINNSKATTEBERG</t>
        </is>
      </c>
      <c r="F137" t="inlineStr">
        <is>
          <t>Sveaskog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7269-2020</t>
        </is>
      </c>
      <c r="B138" s="1" t="n">
        <v>43871</v>
      </c>
      <c r="C138" s="1" t="n">
        <v>45206</v>
      </c>
      <c r="D138" t="inlineStr">
        <is>
          <t>VÄSTMANLANDS LÄN</t>
        </is>
      </c>
      <c r="E138" t="inlineStr">
        <is>
          <t>SKINNSKATTEBERG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7797-2020</t>
        </is>
      </c>
      <c r="B139" s="1" t="n">
        <v>43873</v>
      </c>
      <c r="C139" s="1" t="n">
        <v>45206</v>
      </c>
      <c r="D139" t="inlineStr">
        <is>
          <t>VÄSTMANLANDS LÄN</t>
        </is>
      </c>
      <c r="E139" t="inlineStr">
        <is>
          <t>SKINNSKATTEBERG</t>
        </is>
      </c>
      <c r="F139" t="inlineStr">
        <is>
          <t>Sveaskog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9896-2020</t>
        </is>
      </c>
      <c r="B140" s="1" t="n">
        <v>43882</v>
      </c>
      <c r="C140" s="1" t="n">
        <v>45206</v>
      </c>
      <c r="D140" t="inlineStr">
        <is>
          <t>VÄSTMANLANDS LÄN</t>
        </is>
      </c>
      <c r="E140" t="inlineStr">
        <is>
          <t>SKINNSKATTEBERG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11912-2020</t>
        </is>
      </c>
      <c r="B141" s="1" t="n">
        <v>43888</v>
      </c>
      <c r="C141" s="1" t="n">
        <v>45206</v>
      </c>
      <c r="D141" t="inlineStr">
        <is>
          <t>VÄSTMANLANDS LÄN</t>
        </is>
      </c>
      <c r="E141" t="inlineStr">
        <is>
          <t>SKINNSKATTEBERG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11551-2020</t>
        </is>
      </c>
      <c r="B142" s="1" t="n">
        <v>43893</v>
      </c>
      <c r="C142" s="1" t="n">
        <v>45206</v>
      </c>
      <c r="D142" t="inlineStr">
        <is>
          <t>VÄSTMANLANDS LÄN</t>
        </is>
      </c>
      <c r="E142" t="inlineStr">
        <is>
          <t>SKINNSKATTEBERG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23108-2020</t>
        </is>
      </c>
      <c r="B143" s="1" t="n">
        <v>43965</v>
      </c>
      <c r="C143" s="1" t="n">
        <v>45206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25416-2020</t>
        </is>
      </c>
      <c r="B144" s="1" t="n">
        <v>43982</v>
      </c>
      <c r="C144" s="1" t="n">
        <v>45206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25477-2020</t>
        </is>
      </c>
      <c r="B145" s="1" t="n">
        <v>43983</v>
      </c>
      <c r="C145" s="1" t="n">
        <v>45206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26221-2020</t>
        </is>
      </c>
      <c r="B146" s="1" t="n">
        <v>43986</v>
      </c>
      <c r="C146" s="1" t="n">
        <v>45206</v>
      </c>
      <c r="D146" t="inlineStr">
        <is>
          <t>VÄSTMANLANDS LÄN</t>
        </is>
      </c>
      <c r="E146" t="inlineStr">
        <is>
          <t>SKINNSKATTEBERG</t>
        </is>
      </c>
      <c r="F146" t="inlineStr">
        <is>
          <t>Kyrkan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26455-2020</t>
        </is>
      </c>
      <c r="B147" s="1" t="n">
        <v>43987</v>
      </c>
      <c r="C147" s="1" t="n">
        <v>45206</v>
      </c>
      <c r="D147" t="inlineStr">
        <is>
          <t>VÄSTMANLANDS LÄN</t>
        </is>
      </c>
      <c r="E147" t="inlineStr">
        <is>
          <t>SKINNSKATTEBERG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29457-2020</t>
        </is>
      </c>
      <c r="B148" s="1" t="n">
        <v>44004</v>
      </c>
      <c r="C148" s="1" t="n">
        <v>45206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31151-2020</t>
        </is>
      </c>
      <c r="B149" s="1" t="n">
        <v>44012</v>
      </c>
      <c r="C149" s="1" t="n">
        <v>45206</v>
      </c>
      <c r="D149" t="inlineStr">
        <is>
          <t>VÄSTMANLANDS LÄN</t>
        </is>
      </c>
      <c r="E149" t="inlineStr">
        <is>
          <t>SKINNSKATTEBERG</t>
        </is>
      </c>
      <c r="F149" t="inlineStr">
        <is>
          <t>Sveaskog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31671-2020</t>
        </is>
      </c>
      <c r="B150" s="1" t="n">
        <v>44014</v>
      </c>
      <c r="C150" s="1" t="n">
        <v>45206</v>
      </c>
      <c r="D150" t="inlineStr">
        <is>
          <t>VÄSTMANLANDS LÄN</t>
        </is>
      </c>
      <c r="E150" t="inlineStr">
        <is>
          <t>SKINNSKATTEBERG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32361-2020</t>
        </is>
      </c>
      <c r="B151" s="1" t="n">
        <v>44017</v>
      </c>
      <c r="C151" s="1" t="n">
        <v>45206</v>
      </c>
      <c r="D151" t="inlineStr">
        <is>
          <t>VÄSTMANLANDS LÄN</t>
        </is>
      </c>
      <c r="E151" t="inlineStr">
        <is>
          <t>SKINNSKATTEBERG</t>
        </is>
      </c>
      <c r="F151" t="inlineStr">
        <is>
          <t>Sveaskog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33358-2020</t>
        </is>
      </c>
      <c r="B152" s="1" t="n">
        <v>44022</v>
      </c>
      <c r="C152" s="1" t="n">
        <v>45206</v>
      </c>
      <c r="D152" t="inlineStr">
        <is>
          <t>VÄSTMANLANDS LÄN</t>
        </is>
      </c>
      <c r="E152" t="inlineStr">
        <is>
          <t>SKINNSKATTEBERG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33363-2020</t>
        </is>
      </c>
      <c r="B153" s="1" t="n">
        <v>44022</v>
      </c>
      <c r="C153" s="1" t="n">
        <v>45206</v>
      </c>
      <c r="D153" t="inlineStr">
        <is>
          <t>VÄSTMANLANDS LÄN</t>
        </is>
      </c>
      <c r="E153" t="inlineStr">
        <is>
          <t>SKINNSKATTEBERG</t>
        </is>
      </c>
      <c r="G153" t="n">
        <v>10.4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34402-2020</t>
        </is>
      </c>
      <c r="B154" s="1" t="n">
        <v>44029</v>
      </c>
      <c r="C154" s="1" t="n">
        <v>45206</v>
      </c>
      <c r="D154" t="inlineStr">
        <is>
          <t>VÄSTMANLANDS LÄN</t>
        </is>
      </c>
      <c r="E154" t="inlineStr">
        <is>
          <t>SKINNSKATTEBERG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34602-2020</t>
        </is>
      </c>
      <c r="B155" s="1" t="n">
        <v>44034</v>
      </c>
      <c r="C155" s="1" t="n">
        <v>45206</v>
      </c>
      <c r="D155" t="inlineStr">
        <is>
          <t>VÄSTMANLANDS LÄN</t>
        </is>
      </c>
      <c r="E155" t="inlineStr">
        <is>
          <t>SKINNSKATTEBERG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35765-2020</t>
        </is>
      </c>
      <c r="B156" s="1" t="n">
        <v>44046</v>
      </c>
      <c r="C156" s="1" t="n">
        <v>45206</v>
      </c>
      <c r="D156" t="inlineStr">
        <is>
          <t>VÄSTMANLANDS LÄN</t>
        </is>
      </c>
      <c r="E156" t="inlineStr">
        <is>
          <t>SKINNSKATTEBERG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36598-2020</t>
        </is>
      </c>
      <c r="B157" s="1" t="n">
        <v>44050</v>
      </c>
      <c r="C157" s="1" t="n">
        <v>45206</v>
      </c>
      <c r="D157" t="inlineStr">
        <is>
          <t>VÄSTMANLANDS LÄN</t>
        </is>
      </c>
      <c r="E157" t="inlineStr">
        <is>
          <t>SKINNSKATTEBERG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39709-2020</t>
        </is>
      </c>
      <c r="B158" s="1" t="n">
        <v>44066</v>
      </c>
      <c r="C158" s="1" t="n">
        <v>45206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39706-2020</t>
        </is>
      </c>
      <c r="B159" s="1" t="n">
        <v>44066</v>
      </c>
      <c r="C159" s="1" t="n">
        <v>45206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39707-2020</t>
        </is>
      </c>
      <c r="B160" s="1" t="n">
        <v>44066</v>
      </c>
      <c r="C160" s="1" t="n">
        <v>45206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39705-2020</t>
        </is>
      </c>
      <c r="B161" s="1" t="n">
        <v>44066</v>
      </c>
      <c r="C161" s="1" t="n">
        <v>45206</v>
      </c>
      <c r="D161" t="inlineStr">
        <is>
          <t>VÄSTMANLANDS LÄN</t>
        </is>
      </c>
      <c r="E161" t="inlineStr">
        <is>
          <t>SKINNSKATTEBERG</t>
        </is>
      </c>
      <c r="F161" t="inlineStr">
        <is>
          <t>Sveaskog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39876-2020</t>
        </is>
      </c>
      <c r="B162" s="1" t="n">
        <v>44067</v>
      </c>
      <c r="C162" s="1" t="n">
        <v>45206</v>
      </c>
      <c r="D162" t="inlineStr">
        <is>
          <t>VÄSTMANLANDS LÄN</t>
        </is>
      </c>
      <c r="E162" t="inlineStr">
        <is>
          <t>SKINNSKATTEBERG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41420-2020</t>
        </is>
      </c>
      <c r="B163" s="1" t="n">
        <v>44073</v>
      </c>
      <c r="C163" s="1" t="n">
        <v>45206</v>
      </c>
      <c r="D163" t="inlineStr">
        <is>
          <t>VÄSTMANLANDS LÄN</t>
        </is>
      </c>
      <c r="E163" t="inlineStr">
        <is>
          <t>SKINNSKATTEBERG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41441-2020</t>
        </is>
      </c>
      <c r="B164" s="1" t="n">
        <v>44073</v>
      </c>
      <c r="C164" s="1" t="n">
        <v>45206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41987-2020</t>
        </is>
      </c>
      <c r="B165" s="1" t="n">
        <v>44075</v>
      </c>
      <c r="C165" s="1" t="n">
        <v>45206</v>
      </c>
      <c r="D165" t="inlineStr">
        <is>
          <t>VÄSTMANLANDS LÄN</t>
        </is>
      </c>
      <c r="E165" t="inlineStr">
        <is>
          <t>SKINNSKATTEBERG</t>
        </is>
      </c>
      <c r="F165" t="inlineStr">
        <is>
          <t>Sveaskog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44152-2020</t>
        </is>
      </c>
      <c r="B166" s="1" t="n">
        <v>44083</v>
      </c>
      <c r="C166" s="1" t="n">
        <v>45206</v>
      </c>
      <c r="D166" t="inlineStr">
        <is>
          <t>VÄSTMANLANDS LÄN</t>
        </is>
      </c>
      <c r="E166" t="inlineStr">
        <is>
          <t>SKINNSKATTEBERG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46416-2020</t>
        </is>
      </c>
      <c r="B167" s="1" t="n">
        <v>44094</v>
      </c>
      <c r="C167" s="1" t="n">
        <v>45206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46417-2020</t>
        </is>
      </c>
      <c r="B168" s="1" t="n">
        <v>44094</v>
      </c>
      <c r="C168" s="1" t="n">
        <v>45206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46415-2020</t>
        </is>
      </c>
      <c r="B169" s="1" t="n">
        <v>44094</v>
      </c>
      <c r="C169" s="1" t="n">
        <v>45206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46412-2020</t>
        </is>
      </c>
      <c r="B170" s="1" t="n">
        <v>44094</v>
      </c>
      <c r="C170" s="1" t="n">
        <v>45206</v>
      </c>
      <c r="D170" t="inlineStr">
        <is>
          <t>VÄSTMANLANDS LÄN</t>
        </is>
      </c>
      <c r="E170" t="inlineStr">
        <is>
          <t>SKINNSKATTEBERG</t>
        </is>
      </c>
      <c r="F170" t="inlineStr">
        <is>
          <t>Sveaskog</t>
        </is>
      </c>
      <c r="G170" t="n">
        <v>6.6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47772-2020</t>
        </is>
      </c>
      <c r="B171" s="1" t="n">
        <v>44096</v>
      </c>
      <c r="C171" s="1" t="n">
        <v>45206</v>
      </c>
      <c r="D171" t="inlineStr">
        <is>
          <t>VÄSTMANLANDS LÄN</t>
        </is>
      </c>
      <c r="E171" t="inlineStr">
        <is>
          <t>SKINNSKATTEBERG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47804-2020</t>
        </is>
      </c>
      <c r="B172" s="1" t="n">
        <v>44098</v>
      </c>
      <c r="C172" s="1" t="n">
        <v>45206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47810-2020</t>
        </is>
      </c>
      <c r="B173" s="1" t="n">
        <v>44098</v>
      </c>
      <c r="C173" s="1" t="n">
        <v>45206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47795-2020</t>
        </is>
      </c>
      <c r="B174" s="1" t="n">
        <v>44098</v>
      </c>
      <c r="C174" s="1" t="n">
        <v>45206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47805-2020</t>
        </is>
      </c>
      <c r="B175" s="1" t="n">
        <v>44098</v>
      </c>
      <c r="C175" s="1" t="n">
        <v>45206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47813-2020</t>
        </is>
      </c>
      <c r="B176" s="1" t="n">
        <v>44098</v>
      </c>
      <c r="C176" s="1" t="n">
        <v>45206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47803-2020</t>
        </is>
      </c>
      <c r="B177" s="1" t="n">
        <v>44098</v>
      </c>
      <c r="C177" s="1" t="n">
        <v>45206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47807-2020</t>
        </is>
      </c>
      <c r="B178" s="1" t="n">
        <v>44098</v>
      </c>
      <c r="C178" s="1" t="n">
        <v>45206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47801-2020</t>
        </is>
      </c>
      <c r="B179" s="1" t="n">
        <v>44098</v>
      </c>
      <c r="C179" s="1" t="n">
        <v>45206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47806-2020</t>
        </is>
      </c>
      <c r="B180" s="1" t="n">
        <v>44098</v>
      </c>
      <c r="C180" s="1" t="n">
        <v>45206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48084-2020</t>
        </is>
      </c>
      <c r="B181" s="1" t="n">
        <v>44100</v>
      </c>
      <c r="C181" s="1" t="n">
        <v>45206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48108-2020</t>
        </is>
      </c>
      <c r="B182" s="1" t="n">
        <v>44101</v>
      </c>
      <c r="C182" s="1" t="n">
        <v>45206</v>
      </c>
      <c r="D182" t="inlineStr">
        <is>
          <t>VÄSTMANLANDS LÄN</t>
        </is>
      </c>
      <c r="E182" t="inlineStr">
        <is>
          <t>SKINNSKATTEBERG</t>
        </is>
      </c>
      <c r="F182" t="inlineStr">
        <is>
          <t>Sveaskog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49554-2020</t>
        </is>
      </c>
      <c r="B183" s="1" t="n">
        <v>44103</v>
      </c>
      <c r="C183" s="1" t="n">
        <v>45206</v>
      </c>
      <c r="D183" t="inlineStr">
        <is>
          <t>VÄSTMANLANDS LÄN</t>
        </is>
      </c>
      <c r="E183" t="inlineStr">
        <is>
          <t>SKINNSKATTEBERG</t>
        </is>
      </c>
      <c r="G183" t="n">
        <v>21.8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49110-2020</t>
        </is>
      </c>
      <c r="B184" s="1" t="n">
        <v>44104</v>
      </c>
      <c r="C184" s="1" t="n">
        <v>45206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49114-2020</t>
        </is>
      </c>
      <c r="B185" s="1" t="n">
        <v>44104</v>
      </c>
      <c r="C185" s="1" t="n">
        <v>45206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49113-2020</t>
        </is>
      </c>
      <c r="B186" s="1" t="n">
        <v>44104</v>
      </c>
      <c r="C186" s="1" t="n">
        <v>45206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49112-2020</t>
        </is>
      </c>
      <c r="B187" s="1" t="n">
        <v>44104</v>
      </c>
      <c r="C187" s="1" t="n">
        <v>45206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49117-2020</t>
        </is>
      </c>
      <c r="B188" s="1" t="n">
        <v>44104</v>
      </c>
      <c r="C188" s="1" t="n">
        <v>45206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49111-2020</t>
        </is>
      </c>
      <c r="B189" s="1" t="n">
        <v>44104</v>
      </c>
      <c r="C189" s="1" t="n">
        <v>45206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49115-2020</t>
        </is>
      </c>
      <c r="B190" s="1" t="n">
        <v>44104</v>
      </c>
      <c r="C190" s="1" t="n">
        <v>45206</v>
      </c>
      <c r="D190" t="inlineStr">
        <is>
          <t>VÄSTMANLANDS LÄN</t>
        </is>
      </c>
      <c r="E190" t="inlineStr">
        <is>
          <t>SKINNSKATTEBERG</t>
        </is>
      </c>
      <c r="F190" t="inlineStr">
        <is>
          <t>Sveaskog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50172-2020</t>
        </is>
      </c>
      <c r="B191" s="1" t="n">
        <v>44109</v>
      </c>
      <c r="C191" s="1" t="n">
        <v>45206</v>
      </c>
      <c r="D191" t="inlineStr">
        <is>
          <t>VÄSTMANLANDS LÄN</t>
        </is>
      </c>
      <c r="E191" t="inlineStr">
        <is>
          <t>SKINNSKATTEBERG</t>
        </is>
      </c>
      <c r="G191" t="n">
        <v>9.4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52084-2020</t>
        </is>
      </c>
      <c r="B192" s="1" t="n">
        <v>44117</v>
      </c>
      <c r="C192" s="1" t="n">
        <v>45206</v>
      </c>
      <c r="D192" t="inlineStr">
        <is>
          <t>VÄSTMANLANDS LÄN</t>
        </is>
      </c>
      <c r="E192" t="inlineStr">
        <is>
          <t>SKINNSKATTEBERG</t>
        </is>
      </c>
      <c r="F192" t="inlineStr">
        <is>
          <t>Sveaskog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54423-2020</t>
        </is>
      </c>
      <c r="B193" s="1" t="n">
        <v>44126</v>
      </c>
      <c r="C193" s="1" t="n">
        <v>45206</v>
      </c>
      <c r="D193" t="inlineStr">
        <is>
          <t>VÄSTMANLANDS LÄN</t>
        </is>
      </c>
      <c r="E193" t="inlineStr">
        <is>
          <t>SKINNSKATTEBERG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54977-2020</t>
        </is>
      </c>
      <c r="B194" s="1" t="n">
        <v>44130</v>
      </c>
      <c r="C194" s="1" t="n">
        <v>45206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57923-2020</t>
        </is>
      </c>
      <c r="B195" s="1" t="n">
        <v>44141</v>
      </c>
      <c r="C195" s="1" t="n">
        <v>45206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58015-2020</t>
        </is>
      </c>
      <c r="B196" s="1" t="n">
        <v>44144</v>
      </c>
      <c r="C196" s="1" t="n">
        <v>45206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58008-2020</t>
        </is>
      </c>
      <c r="B197" s="1" t="n">
        <v>44144</v>
      </c>
      <c r="C197" s="1" t="n">
        <v>45206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58494-2020</t>
        </is>
      </c>
      <c r="B198" s="1" t="n">
        <v>44145</v>
      </c>
      <c r="C198" s="1" t="n">
        <v>45206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58734-2020</t>
        </is>
      </c>
      <c r="B199" s="1" t="n">
        <v>44146</v>
      </c>
      <c r="C199" s="1" t="n">
        <v>45206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58737-2020</t>
        </is>
      </c>
      <c r="B200" s="1" t="n">
        <v>44146</v>
      </c>
      <c r="C200" s="1" t="n">
        <v>45206</v>
      </c>
      <c r="D200" t="inlineStr">
        <is>
          <t>VÄSTMANLANDS LÄN</t>
        </is>
      </c>
      <c r="E200" t="inlineStr">
        <is>
          <t>SKINNSKATTEBERG</t>
        </is>
      </c>
      <c r="F200" t="inlineStr">
        <is>
          <t>Sveaskog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59395-2020</t>
        </is>
      </c>
      <c r="B201" s="1" t="n">
        <v>44147</v>
      </c>
      <c r="C201" s="1" t="n">
        <v>45206</v>
      </c>
      <c r="D201" t="inlineStr">
        <is>
          <t>VÄSTMANLANDS LÄN</t>
        </is>
      </c>
      <c r="E201" t="inlineStr">
        <is>
          <t>SKINNSKATTEBERG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60134-2020</t>
        </is>
      </c>
      <c r="B202" s="1" t="n">
        <v>44152</v>
      </c>
      <c r="C202" s="1" t="n">
        <v>45206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  <c r="U202">
        <f>HYPERLINK("https://klasma.github.io/Logging_SKINNSKATTEBERG/knärot/A 60134-2020.png", "A 60134-2020")</f>
        <v/>
      </c>
      <c r="V202">
        <f>HYPERLINK("https://klasma.github.io/Logging_SKINNSKATTEBERG/klagomål/A 60134-2020.docx", "A 60134-2020")</f>
        <v/>
      </c>
      <c r="W202">
        <f>HYPERLINK("https://klasma.github.io/Logging_SKINNSKATTEBERG/klagomålsmail/A 60134-2020.docx", "A 60134-2020")</f>
        <v/>
      </c>
      <c r="X202">
        <f>HYPERLINK("https://klasma.github.io/Logging_SKINNSKATTEBERG/tillsyn/A 60134-2020.docx", "A 60134-2020")</f>
        <v/>
      </c>
      <c r="Y202">
        <f>HYPERLINK("https://klasma.github.io/Logging_SKINNSKATTEBERG/tillsynsmail/A 60134-2020.docx", "A 60134-2020")</f>
        <v/>
      </c>
    </row>
    <row r="203" ht="15" customHeight="1">
      <c r="A203" t="inlineStr">
        <is>
          <t>A 60797-2020</t>
        </is>
      </c>
      <c r="B203" s="1" t="n">
        <v>44154</v>
      </c>
      <c r="C203" s="1" t="n">
        <v>45206</v>
      </c>
      <c r="D203" t="inlineStr">
        <is>
          <t>VÄSTMANLANDS LÄN</t>
        </is>
      </c>
      <c r="E203" t="inlineStr">
        <is>
          <t>SKINNSKATTEBERG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62395-2020</t>
        </is>
      </c>
      <c r="B204" s="1" t="n">
        <v>44160</v>
      </c>
      <c r="C204" s="1" t="n">
        <v>45206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63457-2020</t>
        </is>
      </c>
      <c r="B205" s="1" t="n">
        <v>44165</v>
      </c>
      <c r="C205" s="1" t="n">
        <v>45206</v>
      </c>
      <c r="D205" t="inlineStr">
        <is>
          <t>VÄSTMANLANDS LÄN</t>
        </is>
      </c>
      <c r="E205" t="inlineStr">
        <is>
          <t>SKINNSKATTEBERG</t>
        </is>
      </c>
      <c r="F205" t="inlineStr">
        <is>
          <t>Sveaskog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64464-2020</t>
        </is>
      </c>
      <c r="B206" s="1" t="n">
        <v>44168</v>
      </c>
      <c r="C206" s="1" t="n">
        <v>45206</v>
      </c>
      <c r="D206" t="inlineStr">
        <is>
          <t>VÄSTMANLANDS LÄN</t>
        </is>
      </c>
      <c r="E206" t="inlineStr">
        <is>
          <t>SKINNSKATTEBERG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65521-2020</t>
        </is>
      </c>
      <c r="B207" s="1" t="n">
        <v>44173</v>
      </c>
      <c r="C207" s="1" t="n">
        <v>45206</v>
      </c>
      <c r="D207" t="inlineStr">
        <is>
          <t>VÄSTMANLANDS LÄN</t>
        </is>
      </c>
      <c r="E207" t="inlineStr">
        <is>
          <t>SKINNSKATTEBERG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66704-2020</t>
        </is>
      </c>
      <c r="B208" s="1" t="n">
        <v>44179</v>
      </c>
      <c r="C208" s="1" t="n">
        <v>45206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5.9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66952-2020</t>
        </is>
      </c>
      <c r="B209" s="1" t="n">
        <v>44180</v>
      </c>
      <c r="C209" s="1" t="n">
        <v>45206</v>
      </c>
      <c r="D209" t="inlineStr">
        <is>
          <t>VÄSTMANLANDS LÄN</t>
        </is>
      </c>
      <c r="E209" t="inlineStr">
        <is>
          <t>SKINNSKATTEBERG</t>
        </is>
      </c>
      <c r="F209" t="inlineStr">
        <is>
          <t>Sveaskog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68824-2020</t>
        </is>
      </c>
      <c r="B210" s="1" t="n">
        <v>44186</v>
      </c>
      <c r="C210" s="1" t="n">
        <v>45206</v>
      </c>
      <c r="D210" t="inlineStr">
        <is>
          <t>VÄSTMANLANDS LÄN</t>
        </is>
      </c>
      <c r="E210" t="inlineStr">
        <is>
          <t>SKINNSKATTEBERG</t>
        </is>
      </c>
      <c r="G210" t="n">
        <v>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238-2021</t>
        </is>
      </c>
      <c r="B211" s="1" t="n">
        <v>44200</v>
      </c>
      <c r="C211" s="1" t="n">
        <v>45206</v>
      </c>
      <c r="D211" t="inlineStr">
        <is>
          <t>VÄSTMANLANDS LÄN</t>
        </is>
      </c>
      <c r="E211" t="inlineStr">
        <is>
          <t>SKINNSKATTEBERG</t>
        </is>
      </c>
      <c r="F211" t="inlineStr">
        <is>
          <t>Sveaskog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852-2021</t>
        </is>
      </c>
      <c r="B212" s="1" t="n">
        <v>44204</v>
      </c>
      <c r="C212" s="1" t="n">
        <v>45206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5687-2021</t>
        </is>
      </c>
      <c r="B213" s="1" t="n">
        <v>44230</v>
      </c>
      <c r="C213" s="1" t="n">
        <v>45206</v>
      </c>
      <c r="D213" t="inlineStr">
        <is>
          <t>VÄSTMANLANDS LÄN</t>
        </is>
      </c>
      <c r="E213" t="inlineStr">
        <is>
          <t>SKINNSKATTEBERG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5700-2021</t>
        </is>
      </c>
      <c r="B214" s="1" t="n">
        <v>44230</v>
      </c>
      <c r="C214" s="1" t="n">
        <v>45206</v>
      </c>
      <c r="D214" t="inlineStr">
        <is>
          <t>VÄSTMANLANDS LÄN</t>
        </is>
      </c>
      <c r="E214" t="inlineStr">
        <is>
          <t>SKINNSKATTEBERG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6518-2021</t>
        </is>
      </c>
      <c r="B215" s="1" t="n">
        <v>44236</v>
      </c>
      <c r="C215" s="1" t="n">
        <v>45206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6516-2021</t>
        </is>
      </c>
      <c r="B216" s="1" t="n">
        <v>44236</v>
      </c>
      <c r="C216" s="1" t="n">
        <v>45206</v>
      </c>
      <c r="D216" t="inlineStr">
        <is>
          <t>VÄSTMANLANDS LÄN</t>
        </is>
      </c>
      <c r="E216" t="inlineStr">
        <is>
          <t>SKINNSKATTEBERG</t>
        </is>
      </c>
      <c r="F216" t="inlineStr">
        <is>
          <t>Sveaskog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12671-2021</t>
        </is>
      </c>
      <c r="B217" s="1" t="n">
        <v>44267</v>
      </c>
      <c r="C217" s="1" t="n">
        <v>45206</v>
      </c>
      <c r="D217" t="inlineStr">
        <is>
          <t>VÄSTMANLANDS LÄN</t>
        </is>
      </c>
      <c r="E217" t="inlineStr">
        <is>
          <t>SKINNSKATTEBERG</t>
        </is>
      </c>
      <c r="G217" t="n">
        <v>14.7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12672-2021</t>
        </is>
      </c>
      <c r="B218" s="1" t="n">
        <v>44267</v>
      </c>
      <c r="C218" s="1" t="n">
        <v>45206</v>
      </c>
      <c r="D218" t="inlineStr">
        <is>
          <t>VÄSTMANLANDS LÄN</t>
        </is>
      </c>
      <c r="E218" t="inlineStr">
        <is>
          <t>SKINNSKATTEBERG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12500-2021</t>
        </is>
      </c>
      <c r="B219" s="1" t="n">
        <v>44268</v>
      </c>
      <c r="C219" s="1" t="n">
        <v>45206</v>
      </c>
      <c r="D219" t="inlineStr">
        <is>
          <t>VÄSTMANLANDS LÄN</t>
        </is>
      </c>
      <c r="E219" t="inlineStr">
        <is>
          <t>SKINNSKATTEBERG</t>
        </is>
      </c>
      <c r="G219" t="n">
        <v>18.1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14124-2021</t>
        </is>
      </c>
      <c r="B220" s="1" t="n">
        <v>44278</v>
      </c>
      <c r="C220" s="1" t="n">
        <v>45206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Sveaskog</t>
        </is>
      </c>
      <c r="G220" t="n">
        <v>4.5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15793-2021</t>
        </is>
      </c>
      <c r="B221" s="1" t="n">
        <v>44286</v>
      </c>
      <c r="C221" s="1" t="n">
        <v>45206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16415-2021</t>
        </is>
      </c>
      <c r="B222" s="1" t="n">
        <v>44293</v>
      </c>
      <c r="C222" s="1" t="n">
        <v>45206</v>
      </c>
      <c r="D222" t="inlineStr">
        <is>
          <t>VÄSTMANLANDS LÄN</t>
        </is>
      </c>
      <c r="E222" t="inlineStr">
        <is>
          <t>SKINNSKATTEBERG</t>
        </is>
      </c>
      <c r="F222" t="inlineStr">
        <is>
          <t>Sveaskog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17506-2021</t>
        </is>
      </c>
      <c r="B223" s="1" t="n">
        <v>44298</v>
      </c>
      <c r="C223" s="1" t="n">
        <v>45206</v>
      </c>
      <c r="D223" t="inlineStr">
        <is>
          <t>VÄSTMANLANDS LÄN</t>
        </is>
      </c>
      <c r="E223" t="inlineStr">
        <is>
          <t>SKINNSKATTEBERG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19016-2021</t>
        </is>
      </c>
      <c r="B224" s="1" t="n">
        <v>44308</v>
      </c>
      <c r="C224" s="1" t="n">
        <v>45206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19035-2021</t>
        </is>
      </c>
      <c r="B225" s="1" t="n">
        <v>44308</v>
      </c>
      <c r="C225" s="1" t="n">
        <v>45206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19013-2021</t>
        </is>
      </c>
      <c r="B226" s="1" t="n">
        <v>44308</v>
      </c>
      <c r="C226" s="1" t="n">
        <v>45206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22097-2021</t>
        </is>
      </c>
      <c r="B227" s="1" t="n">
        <v>44323</v>
      </c>
      <c r="C227" s="1" t="n">
        <v>45206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25386-2021</t>
        </is>
      </c>
      <c r="B228" s="1" t="n">
        <v>44342</v>
      </c>
      <c r="C228" s="1" t="n">
        <v>45206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25387-2021</t>
        </is>
      </c>
      <c r="B229" s="1" t="n">
        <v>44342</v>
      </c>
      <c r="C229" s="1" t="n">
        <v>45206</v>
      </c>
      <c r="D229" t="inlineStr">
        <is>
          <t>VÄSTMANLANDS LÄN</t>
        </is>
      </c>
      <c r="E229" t="inlineStr">
        <is>
          <t>SKINNSKATTEBERG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25536-2021</t>
        </is>
      </c>
      <c r="B230" s="1" t="n">
        <v>44343</v>
      </c>
      <c r="C230" s="1" t="n">
        <v>45206</v>
      </c>
      <c r="D230" t="inlineStr">
        <is>
          <t>VÄSTMANLANDS LÄN</t>
        </is>
      </c>
      <c r="E230" t="inlineStr">
        <is>
          <t>SKINNSKATTEBERG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28173-2021</t>
        </is>
      </c>
      <c r="B231" s="1" t="n">
        <v>44355</v>
      </c>
      <c r="C231" s="1" t="n">
        <v>45206</v>
      </c>
      <c r="D231" t="inlineStr">
        <is>
          <t>VÄSTMANLANDS LÄN</t>
        </is>
      </c>
      <c r="E231" t="inlineStr">
        <is>
          <t>SKINNSKATTEBERG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34897-2021</t>
        </is>
      </c>
      <c r="B232" s="1" t="n">
        <v>44383</v>
      </c>
      <c r="C232" s="1" t="n">
        <v>45206</v>
      </c>
      <c r="D232" t="inlineStr">
        <is>
          <t>VÄSTMANLANDS LÄN</t>
        </is>
      </c>
      <c r="E232" t="inlineStr">
        <is>
          <t>SKINNSKATTEBERG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38728-2021</t>
        </is>
      </c>
      <c r="B233" s="1" t="n">
        <v>44410</v>
      </c>
      <c r="C233" s="1" t="n">
        <v>45206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8.6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38727-2021</t>
        </is>
      </c>
      <c r="B234" s="1" t="n">
        <v>44410</v>
      </c>
      <c r="C234" s="1" t="n">
        <v>45206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38732-2021</t>
        </is>
      </c>
      <c r="B235" s="1" t="n">
        <v>44410</v>
      </c>
      <c r="C235" s="1" t="n">
        <v>45206</v>
      </c>
      <c r="D235" t="inlineStr">
        <is>
          <t>VÄSTMANLANDS LÄN</t>
        </is>
      </c>
      <c r="E235" t="inlineStr">
        <is>
          <t>SKINNSKATTEBERG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40910-2021</t>
        </is>
      </c>
      <c r="B236" s="1" t="n">
        <v>44421</v>
      </c>
      <c r="C236" s="1" t="n">
        <v>45206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40918-2021</t>
        </is>
      </c>
      <c r="B237" s="1" t="n">
        <v>44421</v>
      </c>
      <c r="C237" s="1" t="n">
        <v>45206</v>
      </c>
      <c r="D237" t="inlineStr">
        <is>
          <t>VÄSTMANLANDS LÄN</t>
        </is>
      </c>
      <c r="E237" t="inlineStr">
        <is>
          <t>SKINNSKATTEBERG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40913-2021</t>
        </is>
      </c>
      <c r="B238" s="1" t="n">
        <v>44421</v>
      </c>
      <c r="C238" s="1" t="n">
        <v>45206</v>
      </c>
      <c r="D238" t="inlineStr">
        <is>
          <t>VÄSTMANLANDS LÄN</t>
        </is>
      </c>
      <c r="E238" t="inlineStr">
        <is>
          <t>SKINNSKATTEBERG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42078-2021</t>
        </is>
      </c>
      <c r="B239" s="1" t="n">
        <v>44426</v>
      </c>
      <c r="C239" s="1" t="n">
        <v>45206</v>
      </c>
      <c r="D239" t="inlineStr">
        <is>
          <t>VÄSTMANLANDS LÄN</t>
        </is>
      </c>
      <c r="E239" t="inlineStr">
        <is>
          <t>SKINNSKATTEBERG</t>
        </is>
      </c>
      <c r="F239" t="inlineStr">
        <is>
          <t>Sveaskog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46469-2021</t>
        </is>
      </c>
      <c r="B240" s="1" t="n">
        <v>44445</v>
      </c>
      <c r="C240" s="1" t="n">
        <v>45206</v>
      </c>
      <c r="D240" t="inlineStr">
        <is>
          <t>VÄSTMANLANDS LÄN</t>
        </is>
      </c>
      <c r="E240" t="inlineStr">
        <is>
          <t>SKINNSKATTEBERG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47136-2021</t>
        </is>
      </c>
      <c r="B241" s="1" t="n">
        <v>44446</v>
      </c>
      <c r="C241" s="1" t="n">
        <v>45206</v>
      </c>
      <c r="D241" t="inlineStr">
        <is>
          <t>VÄSTMANLANDS LÄN</t>
        </is>
      </c>
      <c r="E241" t="inlineStr">
        <is>
          <t>SKINNSKATTEBERG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51508-2021</t>
        </is>
      </c>
      <c r="B242" s="1" t="n">
        <v>44462</v>
      </c>
      <c r="C242" s="1" t="n">
        <v>45206</v>
      </c>
      <c r="D242" t="inlineStr">
        <is>
          <t>VÄSTMANLANDS LÄN</t>
        </is>
      </c>
      <c r="E242" t="inlineStr">
        <is>
          <t>SKINNSKATTEBERG</t>
        </is>
      </c>
      <c r="F242" t="inlineStr">
        <is>
          <t>Sveaskog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52587-2021</t>
        </is>
      </c>
      <c r="B243" s="1" t="n">
        <v>44466</v>
      </c>
      <c r="C243" s="1" t="n">
        <v>45206</v>
      </c>
      <c r="D243" t="inlineStr">
        <is>
          <t>VÄSTMANLANDS LÄN</t>
        </is>
      </c>
      <c r="E243" t="inlineStr">
        <is>
          <t>SKINNSKATTEBERG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53183-2021</t>
        </is>
      </c>
      <c r="B244" s="1" t="n">
        <v>44468</v>
      </c>
      <c r="C244" s="1" t="n">
        <v>45206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55369-2021</t>
        </is>
      </c>
      <c r="B245" s="1" t="n">
        <v>44475</v>
      </c>
      <c r="C245" s="1" t="n">
        <v>45206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55428-2021</t>
        </is>
      </c>
      <c r="B246" s="1" t="n">
        <v>44475</v>
      </c>
      <c r="C246" s="1" t="n">
        <v>45206</v>
      </c>
      <c r="D246" t="inlineStr">
        <is>
          <t>VÄSTMANLANDS LÄN</t>
        </is>
      </c>
      <c r="E246" t="inlineStr">
        <is>
          <t>SKINNSKATTEBERG</t>
        </is>
      </c>
      <c r="F246" t="inlineStr">
        <is>
          <t>Sveaskog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59119-2021</t>
        </is>
      </c>
      <c r="B247" s="1" t="n">
        <v>44489</v>
      </c>
      <c r="C247" s="1" t="n">
        <v>45206</v>
      </c>
      <c r="D247" t="inlineStr">
        <is>
          <t>VÄSTMANLANDS LÄN</t>
        </is>
      </c>
      <c r="E247" t="inlineStr">
        <is>
          <t>SKINNSKATTEBERG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59417-2021</t>
        </is>
      </c>
      <c r="B248" s="1" t="n">
        <v>44491</v>
      </c>
      <c r="C248" s="1" t="n">
        <v>45206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62302-2021</t>
        </is>
      </c>
      <c r="B249" s="1" t="n">
        <v>44503</v>
      </c>
      <c r="C249" s="1" t="n">
        <v>45206</v>
      </c>
      <c r="D249" t="inlineStr">
        <is>
          <t>VÄSTMANLANDS LÄN</t>
        </is>
      </c>
      <c r="E249" t="inlineStr">
        <is>
          <t>SKINNSKATTEBERG</t>
        </is>
      </c>
      <c r="F249" t="inlineStr">
        <is>
          <t>Sveaskog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65387-2021</t>
        </is>
      </c>
      <c r="B250" s="1" t="n">
        <v>44515</v>
      </c>
      <c r="C250" s="1" t="n">
        <v>45206</v>
      </c>
      <c r="D250" t="inlineStr">
        <is>
          <t>VÄSTMANLANDS LÄN</t>
        </is>
      </c>
      <c r="E250" t="inlineStr">
        <is>
          <t>SKINNSKATTEBERG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66572-2021</t>
        </is>
      </c>
      <c r="B251" s="1" t="n">
        <v>44519</v>
      </c>
      <c r="C251" s="1" t="n">
        <v>45206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66574-2021</t>
        </is>
      </c>
      <c r="B252" s="1" t="n">
        <v>44519</v>
      </c>
      <c r="C252" s="1" t="n">
        <v>45206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66587-2021</t>
        </is>
      </c>
      <c r="B253" s="1" t="n">
        <v>44519</v>
      </c>
      <c r="C253" s="1" t="n">
        <v>45206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66580-2021</t>
        </is>
      </c>
      <c r="B254" s="1" t="n">
        <v>44519</v>
      </c>
      <c r="C254" s="1" t="n">
        <v>45206</v>
      </c>
      <c r="D254" t="inlineStr">
        <is>
          <t>VÄSTMANLANDS LÄN</t>
        </is>
      </c>
      <c r="E254" t="inlineStr">
        <is>
          <t>SKINNSKATTEBERG</t>
        </is>
      </c>
      <c r="F254" t="inlineStr">
        <is>
          <t>Sveaskog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68525-2021</t>
        </is>
      </c>
      <c r="B255" s="1" t="n">
        <v>44529</v>
      </c>
      <c r="C255" s="1" t="n">
        <v>45206</v>
      </c>
      <c r="D255" t="inlineStr">
        <is>
          <t>VÄSTMANLANDS LÄN</t>
        </is>
      </c>
      <c r="E255" t="inlineStr">
        <is>
          <t>SKINNSKATTEBERG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68540-2021</t>
        </is>
      </c>
      <c r="B256" s="1" t="n">
        <v>44529</v>
      </c>
      <c r="C256" s="1" t="n">
        <v>45206</v>
      </c>
      <c r="D256" t="inlineStr">
        <is>
          <t>VÄSTMANLANDS LÄN</t>
        </is>
      </c>
      <c r="E256" t="inlineStr">
        <is>
          <t>SKINNSKATTEBERG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69276-2021</t>
        </is>
      </c>
      <c r="B257" s="1" t="n">
        <v>44531</v>
      </c>
      <c r="C257" s="1" t="n">
        <v>45206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71996-2021</t>
        </is>
      </c>
      <c r="B258" s="1" t="n">
        <v>44544</v>
      </c>
      <c r="C258" s="1" t="n">
        <v>45206</v>
      </c>
      <c r="D258" t="inlineStr">
        <is>
          <t>VÄSTMANLANDS LÄN</t>
        </is>
      </c>
      <c r="E258" t="inlineStr">
        <is>
          <t>SKINNSKATTEBERG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72634-2021</t>
        </is>
      </c>
      <c r="B259" s="1" t="n">
        <v>44545</v>
      </c>
      <c r="C259" s="1" t="n">
        <v>45206</v>
      </c>
      <c r="D259" t="inlineStr">
        <is>
          <t>VÄSTMANLANDS LÄN</t>
        </is>
      </c>
      <c r="E259" t="inlineStr">
        <is>
          <t>SKINNSKATTEBERG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72710-2021</t>
        </is>
      </c>
      <c r="B260" s="1" t="n">
        <v>44545</v>
      </c>
      <c r="C260" s="1" t="n">
        <v>45206</v>
      </c>
      <c r="D260" t="inlineStr">
        <is>
          <t>VÄSTMANLANDS LÄN</t>
        </is>
      </c>
      <c r="E260" t="inlineStr">
        <is>
          <t>SKINNSKATTEBERG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72503-2021</t>
        </is>
      </c>
      <c r="B261" s="1" t="n">
        <v>44545</v>
      </c>
      <c r="C261" s="1" t="n">
        <v>45206</v>
      </c>
      <c r="D261" t="inlineStr">
        <is>
          <t>VÄSTMANLANDS LÄN</t>
        </is>
      </c>
      <c r="E261" t="inlineStr">
        <is>
          <t>SKINNSKATTEBERG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72684-2021</t>
        </is>
      </c>
      <c r="B262" s="1" t="n">
        <v>44545</v>
      </c>
      <c r="C262" s="1" t="n">
        <v>45206</v>
      </c>
      <c r="D262" t="inlineStr">
        <is>
          <t>VÄSTMANLANDS LÄN</t>
        </is>
      </c>
      <c r="E262" t="inlineStr">
        <is>
          <t>SKINNSKATTEBERG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4043-2022</t>
        </is>
      </c>
      <c r="B263" s="1" t="n">
        <v>44588</v>
      </c>
      <c r="C263" s="1" t="n">
        <v>45206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6.3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7103-2022</t>
        </is>
      </c>
      <c r="B264" s="1" t="n">
        <v>44603</v>
      </c>
      <c r="C264" s="1" t="n">
        <v>45206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7097-2022</t>
        </is>
      </c>
      <c r="B265" s="1" t="n">
        <v>44603</v>
      </c>
      <c r="C265" s="1" t="n">
        <v>45206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7080-2022</t>
        </is>
      </c>
      <c r="B266" s="1" t="n">
        <v>44603</v>
      </c>
      <c r="C266" s="1" t="n">
        <v>45206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7088-2022</t>
        </is>
      </c>
      <c r="B267" s="1" t="n">
        <v>44603</v>
      </c>
      <c r="C267" s="1" t="n">
        <v>45206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Kyrkan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10639-2022</t>
        </is>
      </c>
      <c r="B268" s="1" t="n">
        <v>44623</v>
      </c>
      <c r="C268" s="1" t="n">
        <v>45206</v>
      </c>
      <c r="D268" t="inlineStr">
        <is>
          <t>VÄSTMANLANDS LÄN</t>
        </is>
      </c>
      <c r="E268" t="inlineStr">
        <is>
          <t>SKINNSKATTEBERG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11327-2022</t>
        </is>
      </c>
      <c r="B269" s="1" t="n">
        <v>44629</v>
      </c>
      <c r="C269" s="1" t="n">
        <v>45206</v>
      </c>
      <c r="D269" t="inlineStr">
        <is>
          <t>VÄSTMANLANDS LÄN</t>
        </is>
      </c>
      <c r="E269" t="inlineStr">
        <is>
          <t>SKINNSKATTEBERG</t>
        </is>
      </c>
      <c r="G269" t="n">
        <v>37.6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16860-2022</t>
        </is>
      </c>
      <c r="B270" s="1" t="n">
        <v>44674</v>
      </c>
      <c r="C270" s="1" t="n">
        <v>45206</v>
      </c>
      <c r="D270" t="inlineStr">
        <is>
          <t>VÄSTMANLANDS LÄN</t>
        </is>
      </c>
      <c r="E270" t="inlineStr">
        <is>
          <t>SKINNSKATTEBERG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21754-2022</t>
        </is>
      </c>
      <c r="B271" s="1" t="n">
        <v>44708</v>
      </c>
      <c r="C271" s="1" t="n">
        <v>45206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4.8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22279-2022</t>
        </is>
      </c>
      <c r="B272" s="1" t="n">
        <v>44712</v>
      </c>
      <c r="C272" s="1" t="n">
        <v>45206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22394-2022</t>
        </is>
      </c>
      <c r="B273" s="1" t="n">
        <v>44713</v>
      </c>
      <c r="C273" s="1" t="n">
        <v>45206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24793-2022</t>
        </is>
      </c>
      <c r="B274" s="1" t="n">
        <v>44728</v>
      </c>
      <c r="C274" s="1" t="n">
        <v>45206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25357-2022</t>
        </is>
      </c>
      <c r="B275" s="1" t="n">
        <v>44732</v>
      </c>
      <c r="C275" s="1" t="n">
        <v>45206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26342-2022</t>
        </is>
      </c>
      <c r="B276" s="1" t="n">
        <v>44735</v>
      </c>
      <c r="C276" s="1" t="n">
        <v>45206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31395-2022</t>
        </is>
      </c>
      <c r="B277" s="1" t="n">
        <v>44774</v>
      </c>
      <c r="C277" s="1" t="n">
        <v>45206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33179-2022</t>
        </is>
      </c>
      <c r="B278" s="1" t="n">
        <v>44785</v>
      </c>
      <c r="C278" s="1" t="n">
        <v>45206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33154-2022</t>
        </is>
      </c>
      <c r="B279" s="1" t="n">
        <v>44785</v>
      </c>
      <c r="C279" s="1" t="n">
        <v>45206</v>
      </c>
      <c r="D279" t="inlineStr">
        <is>
          <t>VÄSTMANLANDS LÄN</t>
        </is>
      </c>
      <c r="E279" t="inlineStr">
        <is>
          <t>SKINNSKATTEBERG</t>
        </is>
      </c>
      <c r="F279" t="inlineStr">
        <is>
          <t>Sveaskog</t>
        </is>
      </c>
      <c r="G279" t="n">
        <v>7.9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33600-2022</t>
        </is>
      </c>
      <c r="B280" s="1" t="n">
        <v>44789</v>
      </c>
      <c r="C280" s="1" t="n">
        <v>45206</v>
      </c>
      <c r="D280" t="inlineStr">
        <is>
          <t>VÄSTMANLANDS LÄN</t>
        </is>
      </c>
      <c r="E280" t="inlineStr">
        <is>
          <t>SKINNSKATTEBERG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36270-2022</t>
        </is>
      </c>
      <c r="B281" s="1" t="n">
        <v>44803</v>
      </c>
      <c r="C281" s="1" t="n">
        <v>45206</v>
      </c>
      <c r="D281" t="inlineStr">
        <is>
          <t>VÄSTMANLANDS LÄN</t>
        </is>
      </c>
      <c r="E281" t="inlineStr">
        <is>
          <t>SKINNSKATTEBERG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36288-2022</t>
        </is>
      </c>
      <c r="B282" s="1" t="n">
        <v>44803</v>
      </c>
      <c r="C282" s="1" t="n">
        <v>45206</v>
      </c>
      <c r="D282" t="inlineStr">
        <is>
          <t>VÄSTMANLANDS LÄN</t>
        </is>
      </c>
      <c r="E282" t="inlineStr">
        <is>
          <t>SKINNSKATTEBERG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39439-2022</t>
        </is>
      </c>
      <c r="B283" s="1" t="n">
        <v>44818</v>
      </c>
      <c r="C283" s="1" t="n">
        <v>45206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41717-2022</t>
        </is>
      </c>
      <c r="B284" s="1" t="n">
        <v>44827</v>
      </c>
      <c r="C284" s="1" t="n">
        <v>45206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41732-2022</t>
        </is>
      </c>
      <c r="B285" s="1" t="n">
        <v>44827</v>
      </c>
      <c r="C285" s="1" t="n">
        <v>45206</v>
      </c>
      <c r="D285" t="inlineStr">
        <is>
          <t>VÄSTMANLANDS LÄN</t>
        </is>
      </c>
      <c r="E285" t="inlineStr">
        <is>
          <t>SKINNSKATTEBERG</t>
        </is>
      </c>
      <c r="F285" t="inlineStr">
        <is>
          <t>Sveaskog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41866-2022</t>
        </is>
      </c>
      <c r="B286" s="1" t="n">
        <v>44829</v>
      </c>
      <c r="C286" s="1" t="n">
        <v>45206</v>
      </c>
      <c r="D286" t="inlineStr">
        <is>
          <t>VÄSTMANLANDS LÄN</t>
        </is>
      </c>
      <c r="E286" t="inlineStr">
        <is>
          <t>SKINNSKATTEBERG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43384-2022</t>
        </is>
      </c>
      <c r="B287" s="1" t="n">
        <v>44834</v>
      </c>
      <c r="C287" s="1" t="n">
        <v>45206</v>
      </c>
      <c r="D287" t="inlineStr">
        <is>
          <t>VÄSTMANLANDS LÄN</t>
        </is>
      </c>
      <c r="E287" t="inlineStr">
        <is>
          <t>SKINNSKATTEBERG</t>
        </is>
      </c>
      <c r="F287" t="inlineStr">
        <is>
          <t>Sveaskog</t>
        </is>
      </c>
      <c r="G287" t="n">
        <v>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46909-2022</t>
        </is>
      </c>
      <c r="B288" s="1" t="n">
        <v>44851</v>
      </c>
      <c r="C288" s="1" t="n">
        <v>45206</v>
      </c>
      <c r="D288" t="inlineStr">
        <is>
          <t>VÄSTMANLANDS LÄN</t>
        </is>
      </c>
      <c r="E288" t="inlineStr">
        <is>
          <t>SKINNSKATTEBERG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47653-2022</t>
        </is>
      </c>
      <c r="B289" s="1" t="n">
        <v>44852</v>
      </c>
      <c r="C289" s="1" t="n">
        <v>45206</v>
      </c>
      <c r="D289" t="inlineStr">
        <is>
          <t>VÄSTMANLANDS LÄN</t>
        </is>
      </c>
      <c r="E289" t="inlineStr">
        <is>
          <t>SKINNSKATTEBERG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47658-2022</t>
        </is>
      </c>
      <c r="B290" s="1" t="n">
        <v>44852</v>
      </c>
      <c r="C290" s="1" t="n">
        <v>45206</v>
      </c>
      <c r="D290" t="inlineStr">
        <is>
          <t>VÄSTMANLANDS LÄN</t>
        </is>
      </c>
      <c r="E290" t="inlineStr">
        <is>
          <t>SKINNSKATTEBERG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48825-2022</t>
        </is>
      </c>
      <c r="B291" s="1" t="n">
        <v>44859</v>
      </c>
      <c r="C291" s="1" t="n">
        <v>45206</v>
      </c>
      <c r="D291" t="inlineStr">
        <is>
          <t>VÄSTMANLANDS LÄN</t>
        </is>
      </c>
      <c r="E291" t="inlineStr">
        <is>
          <t>SKINNSKATTEBERG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49687-2022</t>
        </is>
      </c>
      <c r="B292" s="1" t="n">
        <v>44862</v>
      </c>
      <c r="C292" s="1" t="n">
        <v>45206</v>
      </c>
      <c r="D292" t="inlineStr">
        <is>
          <t>VÄSTMANLANDS LÄN</t>
        </is>
      </c>
      <c r="E292" t="inlineStr">
        <is>
          <t>SKINNSKATTEBERG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50974-2022</t>
        </is>
      </c>
      <c r="B293" s="1" t="n">
        <v>44867</v>
      </c>
      <c r="C293" s="1" t="n">
        <v>45206</v>
      </c>
      <c r="D293" t="inlineStr">
        <is>
          <t>VÄSTMANLANDS LÄN</t>
        </is>
      </c>
      <c r="E293" t="inlineStr">
        <is>
          <t>SKINNSKATTEBERG</t>
        </is>
      </c>
      <c r="G293" t="n">
        <v>4.9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50981-2022</t>
        </is>
      </c>
      <c r="B294" s="1" t="n">
        <v>44867</v>
      </c>
      <c r="C294" s="1" t="n">
        <v>45206</v>
      </c>
      <c r="D294" t="inlineStr">
        <is>
          <t>VÄSTMANLANDS LÄN</t>
        </is>
      </c>
      <c r="E294" t="inlineStr">
        <is>
          <t>SKINNSKATTEBERG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53454-2022</t>
        </is>
      </c>
      <c r="B295" s="1" t="n">
        <v>44879</v>
      </c>
      <c r="C295" s="1" t="n">
        <v>45206</v>
      </c>
      <c r="D295" t="inlineStr">
        <is>
          <t>VÄSTMANLANDS LÄN</t>
        </is>
      </c>
      <c r="E295" t="inlineStr">
        <is>
          <t>SKINNSKATTEBERG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54657-2022</t>
        </is>
      </c>
      <c r="B296" s="1" t="n">
        <v>44883</v>
      </c>
      <c r="C296" s="1" t="n">
        <v>45206</v>
      </c>
      <c r="D296" t="inlineStr">
        <is>
          <t>VÄSTMANLANDS LÄN</t>
        </is>
      </c>
      <c r="E296" t="inlineStr">
        <is>
          <t>SKINNSKATTEBERG</t>
        </is>
      </c>
      <c r="F296" t="inlineStr">
        <is>
          <t>Sveaskog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56537-2022</t>
        </is>
      </c>
      <c r="B297" s="1" t="n">
        <v>44887</v>
      </c>
      <c r="C297" s="1" t="n">
        <v>45206</v>
      </c>
      <c r="D297" t="inlineStr">
        <is>
          <t>VÄSTMANLANDS LÄN</t>
        </is>
      </c>
      <c r="E297" t="inlineStr">
        <is>
          <t>SKINNSKATTEBERG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56290-2022</t>
        </is>
      </c>
      <c r="B298" s="1" t="n">
        <v>44890</v>
      </c>
      <c r="C298" s="1" t="n">
        <v>45206</v>
      </c>
      <c r="D298" t="inlineStr">
        <is>
          <t>VÄSTMANLANDS LÄN</t>
        </is>
      </c>
      <c r="E298" t="inlineStr">
        <is>
          <t>SKINNSKATTEBERG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56259-2022</t>
        </is>
      </c>
      <c r="B299" s="1" t="n">
        <v>44890</v>
      </c>
      <c r="C299" s="1" t="n">
        <v>45206</v>
      </c>
      <c r="D299" t="inlineStr">
        <is>
          <t>VÄSTMANLANDS LÄN</t>
        </is>
      </c>
      <c r="E299" t="inlineStr">
        <is>
          <t>SKINNSKATTEBERG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61212-2022</t>
        </is>
      </c>
      <c r="B300" s="1" t="n">
        <v>44908</v>
      </c>
      <c r="C300" s="1" t="n">
        <v>45206</v>
      </c>
      <c r="D300" t="inlineStr">
        <is>
          <t>VÄSTMANLANDS LÄN</t>
        </is>
      </c>
      <c r="E300" t="inlineStr">
        <is>
          <t>SKINNSKATTEBERG</t>
        </is>
      </c>
      <c r="G300" t="n">
        <v>17.4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1617-2023</t>
        </is>
      </c>
      <c r="B301" s="1" t="n">
        <v>44937</v>
      </c>
      <c r="C301" s="1" t="n">
        <v>45206</v>
      </c>
      <c r="D301" t="inlineStr">
        <is>
          <t>VÄSTMANLANDS LÄN</t>
        </is>
      </c>
      <c r="E301" t="inlineStr">
        <is>
          <t>SKINNSKATTEBERG</t>
        </is>
      </c>
      <c r="G301" t="n">
        <v>15.3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6183-2023</t>
        </is>
      </c>
      <c r="B302" s="1" t="n">
        <v>44964</v>
      </c>
      <c r="C302" s="1" t="n">
        <v>45206</v>
      </c>
      <c r="D302" t="inlineStr">
        <is>
          <t>VÄSTMANLANDS LÄN</t>
        </is>
      </c>
      <c r="E302" t="inlineStr">
        <is>
          <t>SKINNSKATTEBERG</t>
        </is>
      </c>
      <c r="F302" t="inlineStr">
        <is>
          <t>Sveaskog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6298-2023</t>
        </is>
      </c>
      <c r="B303" s="1" t="n">
        <v>44965</v>
      </c>
      <c r="C303" s="1" t="n">
        <v>45206</v>
      </c>
      <c r="D303" t="inlineStr">
        <is>
          <t>VÄSTMANLANDS LÄN</t>
        </is>
      </c>
      <c r="E303" t="inlineStr">
        <is>
          <t>SKINNSKATTEBERG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6943-2023</t>
        </is>
      </c>
      <c r="B304" s="1" t="n">
        <v>44967</v>
      </c>
      <c r="C304" s="1" t="n">
        <v>45206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Sveaskog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8199-2023</t>
        </is>
      </c>
      <c r="B305" s="1" t="n">
        <v>44974</v>
      </c>
      <c r="C305" s="1" t="n">
        <v>45206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8198-2023</t>
        </is>
      </c>
      <c r="B306" s="1" t="n">
        <v>44974</v>
      </c>
      <c r="C306" s="1" t="n">
        <v>45206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Kyrkan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11494-2023</t>
        </is>
      </c>
      <c r="B307" s="1" t="n">
        <v>44993</v>
      </c>
      <c r="C307" s="1" t="n">
        <v>45206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12025-2023</t>
        </is>
      </c>
      <c r="B308" s="1" t="n">
        <v>44995</v>
      </c>
      <c r="C308" s="1" t="n">
        <v>45206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12024-2023</t>
        </is>
      </c>
      <c r="B309" s="1" t="n">
        <v>44995</v>
      </c>
      <c r="C309" s="1" t="n">
        <v>45206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11992-2023</t>
        </is>
      </c>
      <c r="B310" s="1" t="n">
        <v>44995</v>
      </c>
      <c r="C310" s="1" t="n">
        <v>45206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14172-2023</t>
        </is>
      </c>
      <c r="B311" s="1" t="n">
        <v>45009</v>
      </c>
      <c r="C311" s="1" t="n">
        <v>45206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14566-2023</t>
        </is>
      </c>
      <c r="B312" s="1" t="n">
        <v>45013</v>
      </c>
      <c r="C312" s="1" t="n">
        <v>45206</v>
      </c>
      <c r="D312" t="inlineStr">
        <is>
          <t>VÄSTMANLANDS LÄN</t>
        </is>
      </c>
      <c r="E312" t="inlineStr">
        <is>
          <t>SKINNSKATTEBERG</t>
        </is>
      </c>
      <c r="F312" t="inlineStr">
        <is>
          <t>Sveaskog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14711-2023</t>
        </is>
      </c>
      <c r="B313" s="1" t="n">
        <v>45014</v>
      </c>
      <c r="C313" s="1" t="n">
        <v>45206</v>
      </c>
      <c r="D313" t="inlineStr">
        <is>
          <t>VÄSTMANLANDS LÄN</t>
        </is>
      </c>
      <c r="E313" t="inlineStr">
        <is>
          <t>SKINNSKATTEBERG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14736-2023</t>
        </is>
      </c>
      <c r="B314" s="1" t="n">
        <v>45014</v>
      </c>
      <c r="C314" s="1" t="n">
        <v>45206</v>
      </c>
      <c r="D314" t="inlineStr">
        <is>
          <t>VÄSTMANLANDS LÄN</t>
        </is>
      </c>
      <c r="E314" t="inlineStr">
        <is>
          <t>SKINNSKATTEBERG</t>
        </is>
      </c>
      <c r="F314" t="inlineStr">
        <is>
          <t>Sveaskog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14733-2023</t>
        </is>
      </c>
      <c r="B315" s="1" t="n">
        <v>45014</v>
      </c>
      <c r="C315" s="1" t="n">
        <v>45206</v>
      </c>
      <c r="D315" t="inlineStr">
        <is>
          <t>VÄSTMANLANDS LÄN</t>
        </is>
      </c>
      <c r="E315" t="inlineStr">
        <is>
          <t>SKINNSKATTEBERG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14719-2023</t>
        </is>
      </c>
      <c r="B316" s="1" t="n">
        <v>45014</v>
      </c>
      <c r="C316" s="1" t="n">
        <v>45206</v>
      </c>
      <c r="D316" t="inlineStr">
        <is>
          <t>VÄSTMANLANDS LÄN</t>
        </is>
      </c>
      <c r="E316" t="inlineStr">
        <is>
          <t>SKINNSKATTEBERG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16798-2023</t>
        </is>
      </c>
      <c r="B317" s="1" t="n">
        <v>45033</v>
      </c>
      <c r="C317" s="1" t="n">
        <v>45206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16800-2023</t>
        </is>
      </c>
      <c r="B318" s="1" t="n">
        <v>45033</v>
      </c>
      <c r="C318" s="1" t="n">
        <v>45206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16801-2023</t>
        </is>
      </c>
      <c r="B319" s="1" t="n">
        <v>45033</v>
      </c>
      <c r="C319" s="1" t="n">
        <v>45206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17263-2023</t>
        </is>
      </c>
      <c r="B320" s="1" t="n">
        <v>45035</v>
      </c>
      <c r="C320" s="1" t="n">
        <v>45206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17264-2023</t>
        </is>
      </c>
      <c r="B321" s="1" t="n">
        <v>45035</v>
      </c>
      <c r="C321" s="1" t="n">
        <v>45206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17265-2023</t>
        </is>
      </c>
      <c r="B322" s="1" t="n">
        <v>45035</v>
      </c>
      <c r="C322" s="1" t="n">
        <v>45206</v>
      </c>
      <c r="D322" t="inlineStr">
        <is>
          <t>VÄSTMANLANDS LÄN</t>
        </is>
      </c>
      <c r="E322" t="inlineStr">
        <is>
          <t>SKINNSKATTEBERG</t>
        </is>
      </c>
      <c r="F322" t="inlineStr">
        <is>
          <t>Sveaskog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17738-2023</t>
        </is>
      </c>
      <c r="B323" s="1" t="n">
        <v>45037</v>
      </c>
      <c r="C323" s="1" t="n">
        <v>45206</v>
      </c>
      <c r="D323" t="inlineStr">
        <is>
          <t>VÄSTMANLANDS LÄN</t>
        </is>
      </c>
      <c r="E323" t="inlineStr">
        <is>
          <t>SKINNSKATTEBERG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18109-2023</t>
        </is>
      </c>
      <c r="B324" s="1" t="n">
        <v>45040</v>
      </c>
      <c r="C324" s="1" t="n">
        <v>45206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18649-2023</t>
        </is>
      </c>
      <c r="B325" s="1" t="n">
        <v>45043</v>
      </c>
      <c r="C325" s="1" t="n">
        <v>45206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20398-2023</t>
        </is>
      </c>
      <c r="B326" s="1" t="n">
        <v>45056</v>
      </c>
      <c r="C326" s="1" t="n">
        <v>45206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20816-2023</t>
        </is>
      </c>
      <c r="B327" s="1" t="n">
        <v>45058</v>
      </c>
      <c r="C327" s="1" t="n">
        <v>45206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20833-2023</t>
        </is>
      </c>
      <c r="B328" s="1" t="n">
        <v>45058</v>
      </c>
      <c r="C328" s="1" t="n">
        <v>45206</v>
      </c>
      <c r="D328" t="inlineStr">
        <is>
          <t>VÄSTMANLANDS LÄN</t>
        </is>
      </c>
      <c r="E328" t="inlineStr">
        <is>
          <t>SKINNSKATTEBERG</t>
        </is>
      </c>
      <c r="F328" t="inlineStr">
        <is>
          <t>Sveaskog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21558-2023</t>
        </is>
      </c>
      <c r="B329" s="1" t="n">
        <v>45063</v>
      </c>
      <c r="C329" s="1" t="n">
        <v>45206</v>
      </c>
      <c r="D329" t="inlineStr">
        <is>
          <t>VÄSTMANLANDS LÄN</t>
        </is>
      </c>
      <c r="E329" t="inlineStr">
        <is>
          <t>SKINNSKATTEBERG</t>
        </is>
      </c>
      <c r="G329" t="n">
        <v>6.5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23893-2023</t>
        </is>
      </c>
      <c r="B330" s="1" t="n">
        <v>45078</v>
      </c>
      <c r="C330" s="1" t="n">
        <v>45206</v>
      </c>
      <c r="D330" t="inlineStr">
        <is>
          <t>VÄSTMANLANDS LÄN</t>
        </is>
      </c>
      <c r="E330" t="inlineStr">
        <is>
          <t>SKINNSKATTEBERG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24099-2023</t>
        </is>
      </c>
      <c r="B331" s="1" t="n">
        <v>45079</v>
      </c>
      <c r="C331" s="1" t="n">
        <v>45206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24137-2023</t>
        </is>
      </c>
      <c r="B332" s="1" t="n">
        <v>45079</v>
      </c>
      <c r="C332" s="1" t="n">
        <v>45206</v>
      </c>
      <c r="D332" t="inlineStr">
        <is>
          <t>VÄSTMANLANDS LÄN</t>
        </is>
      </c>
      <c r="E332" t="inlineStr">
        <is>
          <t>SKINNSKATTEBERG</t>
        </is>
      </c>
      <c r="F332" t="inlineStr">
        <is>
          <t>Sveaskog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25364-2023</t>
        </is>
      </c>
      <c r="B333" s="1" t="n">
        <v>45088</v>
      </c>
      <c r="C333" s="1" t="n">
        <v>45206</v>
      </c>
      <c r="D333" t="inlineStr">
        <is>
          <t>VÄSTMANLANDS LÄN</t>
        </is>
      </c>
      <c r="E333" t="inlineStr">
        <is>
          <t>SKINNSKATTEBERG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25843-2023</t>
        </is>
      </c>
      <c r="B334" s="1" t="n">
        <v>45090</v>
      </c>
      <c r="C334" s="1" t="n">
        <v>45206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28312-2023</t>
        </is>
      </c>
      <c r="B335" s="1" t="n">
        <v>45099</v>
      </c>
      <c r="C335" s="1" t="n">
        <v>45206</v>
      </c>
      <c r="D335" t="inlineStr">
        <is>
          <t>VÄSTMANLANDS LÄN</t>
        </is>
      </c>
      <c r="E335" t="inlineStr">
        <is>
          <t>SKINNSKATTEBERG</t>
        </is>
      </c>
      <c r="F335" t="inlineStr">
        <is>
          <t>Sveaskog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28534-2023</t>
        </is>
      </c>
      <c r="B336" s="1" t="n">
        <v>45103</v>
      </c>
      <c r="C336" s="1" t="n">
        <v>45206</v>
      </c>
      <c r="D336" t="inlineStr">
        <is>
          <t>VÄSTMANLANDS LÄN</t>
        </is>
      </c>
      <c r="E336" t="inlineStr">
        <is>
          <t>SKINNSKATTEBERG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29175-2023</t>
        </is>
      </c>
      <c r="B337" s="1" t="n">
        <v>45105</v>
      </c>
      <c r="C337" s="1" t="n">
        <v>45206</v>
      </c>
      <c r="D337" t="inlineStr">
        <is>
          <t>VÄSTMANLANDS LÄN</t>
        </is>
      </c>
      <c r="E337" t="inlineStr">
        <is>
          <t>SKINNSKATTEBERG</t>
        </is>
      </c>
      <c r="F337" t="inlineStr">
        <is>
          <t>Sveaskog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30353-2023</t>
        </is>
      </c>
      <c r="B338" s="1" t="n">
        <v>45111</v>
      </c>
      <c r="C338" s="1" t="n">
        <v>45206</v>
      </c>
      <c r="D338" t="inlineStr">
        <is>
          <t>VÄSTMANLANDS LÄN</t>
        </is>
      </c>
      <c r="E338" t="inlineStr">
        <is>
          <t>SKINNSKATTEBERG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31268-2023</t>
        </is>
      </c>
      <c r="B339" s="1" t="n">
        <v>45114</v>
      </c>
      <c r="C339" s="1" t="n">
        <v>45206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31260-2023</t>
        </is>
      </c>
      <c r="B340" s="1" t="n">
        <v>45114</v>
      </c>
      <c r="C340" s="1" t="n">
        <v>45206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7.9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31264-2023</t>
        </is>
      </c>
      <c r="B341" s="1" t="n">
        <v>45114</v>
      </c>
      <c r="C341" s="1" t="n">
        <v>45206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31262-2023</t>
        </is>
      </c>
      <c r="B342" s="1" t="n">
        <v>45114</v>
      </c>
      <c r="C342" s="1" t="n">
        <v>45206</v>
      </c>
      <c r="D342" t="inlineStr">
        <is>
          <t>VÄSTMANLANDS LÄN</t>
        </is>
      </c>
      <c r="E342" t="inlineStr">
        <is>
          <t>SKINNSKATTEBERG</t>
        </is>
      </c>
      <c r="F342" t="inlineStr">
        <is>
          <t>Sveaskog</t>
        </is>
      </c>
      <c r="G342" t="n">
        <v>7.9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33406-2023</t>
        </is>
      </c>
      <c r="B343" s="1" t="n">
        <v>45128</v>
      </c>
      <c r="C343" s="1" t="n">
        <v>45206</v>
      </c>
      <c r="D343" t="inlineStr">
        <is>
          <t>VÄSTMANLANDS LÄN</t>
        </is>
      </c>
      <c r="E343" t="inlineStr">
        <is>
          <t>SKINNSKATTEBERG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33396-2023</t>
        </is>
      </c>
      <c r="B344" s="1" t="n">
        <v>45128</v>
      </c>
      <c r="C344" s="1" t="n">
        <v>45206</v>
      </c>
      <c r="D344" t="inlineStr">
        <is>
          <t>VÄSTMANLANDS LÄN</t>
        </is>
      </c>
      <c r="E344" t="inlineStr">
        <is>
          <t>SKINNSKATTEBERG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37196-2023</t>
        </is>
      </c>
      <c r="B345" s="1" t="n">
        <v>45154</v>
      </c>
      <c r="C345" s="1" t="n">
        <v>45206</v>
      </c>
      <c r="D345" t="inlineStr">
        <is>
          <t>VÄSTMANLANDS LÄN</t>
        </is>
      </c>
      <c r="E345" t="inlineStr">
        <is>
          <t>SKINNSKATTEBERG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38714-2023</t>
        </is>
      </c>
      <c r="B346" s="1" t="n">
        <v>45163</v>
      </c>
      <c r="C346" s="1" t="n">
        <v>45206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38731-2023</t>
        </is>
      </c>
      <c r="B347" s="1" t="n">
        <v>45163</v>
      </c>
      <c r="C347" s="1" t="n">
        <v>45206</v>
      </c>
      <c r="D347" t="inlineStr">
        <is>
          <t>VÄSTMANLANDS LÄN</t>
        </is>
      </c>
      <c r="E347" t="inlineStr">
        <is>
          <t>SKINNSKATTEBERG</t>
        </is>
      </c>
      <c r="F347" t="inlineStr">
        <is>
          <t>Sveaskog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40320-2023</t>
        </is>
      </c>
      <c r="B348" s="1" t="n">
        <v>45169</v>
      </c>
      <c r="C348" s="1" t="n">
        <v>45206</v>
      </c>
      <c r="D348" t="inlineStr">
        <is>
          <t>VÄSTMANLANDS LÄN</t>
        </is>
      </c>
      <c r="E348" t="inlineStr">
        <is>
          <t>SKINNSKATTEBERG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40301-2023</t>
        </is>
      </c>
      <c r="B349" s="1" t="n">
        <v>45169</v>
      </c>
      <c r="C349" s="1" t="n">
        <v>45206</v>
      </c>
      <c r="D349" t="inlineStr">
        <is>
          <t>VÄSTMANLANDS LÄN</t>
        </is>
      </c>
      <c r="E349" t="inlineStr">
        <is>
          <t>SKINNSKATTEBERG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42976-2023</t>
        </is>
      </c>
      <c r="B350" s="1" t="n">
        <v>45182</v>
      </c>
      <c r="C350" s="1" t="n">
        <v>45206</v>
      </c>
      <c r="D350" t="inlineStr">
        <is>
          <t>VÄSTMANLANDS LÄN</t>
        </is>
      </c>
      <c r="E350" t="inlineStr">
        <is>
          <t>SKINNSKATTEBERG</t>
        </is>
      </c>
      <c r="F350" t="inlineStr">
        <is>
          <t>Sveaskog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44906-2023</t>
        </is>
      </c>
      <c r="B351" s="1" t="n">
        <v>45190</v>
      </c>
      <c r="C351" s="1" t="n">
        <v>45206</v>
      </c>
      <c r="D351" t="inlineStr">
        <is>
          <t>VÄSTMANLANDS LÄN</t>
        </is>
      </c>
      <c r="E351" t="inlineStr">
        <is>
          <t>SKINNSKATTEBERG</t>
        </is>
      </c>
      <c r="F351" t="inlineStr">
        <is>
          <t>Sveaskog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45511-2023</t>
        </is>
      </c>
      <c r="B352" s="1" t="n">
        <v>45194</v>
      </c>
      <c r="C352" s="1" t="n">
        <v>45206</v>
      </c>
      <c r="D352" t="inlineStr">
        <is>
          <t>VÄSTMANLANDS LÄN</t>
        </is>
      </c>
      <c r="E352" t="inlineStr">
        <is>
          <t>SKINNSKATTEBERG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>
      <c r="A353" t="inlineStr">
        <is>
          <t>A 45867-2023</t>
        </is>
      </c>
      <c r="B353" s="1" t="n">
        <v>45195</v>
      </c>
      <c r="C353" s="1" t="n">
        <v>45206</v>
      </c>
      <c r="D353" t="inlineStr">
        <is>
          <t>VÄSTMANLANDS LÄN</t>
        </is>
      </c>
      <c r="E353" t="inlineStr">
        <is>
          <t>SKINNSKATTEBERG</t>
        </is>
      </c>
      <c r="F353" t="inlineStr">
        <is>
          <t>Sveaskog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2023-10-07T22:46:39Z</dcterms:created>
  <dcterms:modified xmlns:dcterms="http://purl.org/dc/terms/" xmlns:xsi="http://www.w3.org/2001/XMLSchema-instance" xsi:type="dcterms:W3CDTF">2023-10-07T22:46:39Z</dcterms:modified>
</cp:coreProperties>
</file>