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59863-2022</t>
        </is>
      </c>
      <c r="B2" s="1" t="n">
        <v>44901</v>
      </c>
      <c r="C2" s="1" t="n">
        <v>45171</v>
      </c>
      <c r="D2" t="inlineStr">
        <is>
          <t>STOCKHOLMS LÄN</t>
        </is>
      </c>
      <c r="E2" t="inlineStr">
        <is>
          <t>SÖDERTÄLJE</t>
        </is>
      </c>
      <c r="F2" t="inlineStr">
        <is>
          <t>Kommuner</t>
        </is>
      </c>
      <c r="G2" t="n">
        <v>15</v>
      </c>
      <c r="H2" t="n">
        <v>0</v>
      </c>
      <c r="I2" t="n">
        <v>6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14</v>
      </c>
      <c r="R2" s="2" t="inlineStr">
        <is>
          <t>Grangråticka
Spricktaggsvamp
Dofttaggsvamp
Grantaggsvamp
Gul taggsvamp
Motaggsvamp
Orange taggsvamp
Tallriska
Blåmossa
Brandticka
Diskvaxskivling
Fjällig taggsvamp s.str.
Skarp dropptaggsvamp
Tjockfotad fingersvamp</t>
        </is>
      </c>
      <c r="S2">
        <f>HYPERLINK("https://klasma.github.io/Logging_SODERTALJE/artfynd/A 59863-2022.xlsx")</f>
        <v/>
      </c>
      <c r="T2">
        <f>HYPERLINK("https://klasma.github.io/Logging_SODERTALJE/kartor/A 59863-2022.png")</f>
        <v/>
      </c>
      <c r="V2">
        <f>HYPERLINK("https://klasma.github.io/Logging_SODERTALJE/klagomål/A 59863-2022.docx")</f>
        <v/>
      </c>
      <c r="W2">
        <f>HYPERLINK("https://klasma.github.io/Logging_SODERTALJE/klagomålsmail/A 59863-2022.docx")</f>
        <v/>
      </c>
      <c r="X2">
        <f>HYPERLINK("https://klasma.github.io/Logging_SODERTALJE/tillsyn/A 59863-2022.docx")</f>
        <v/>
      </c>
      <c r="Y2">
        <f>HYPERLINK("https://klasma.github.io/Logging_SODERTALJE/tillsynsmail/A 59863-2022.docx")</f>
        <v/>
      </c>
    </row>
    <row r="3" ht="15" customHeight="1">
      <c r="A3" t="inlineStr">
        <is>
          <t>A 27838-2021</t>
        </is>
      </c>
      <c r="B3" s="1" t="n">
        <v>44354</v>
      </c>
      <c r="C3" s="1" t="n">
        <v>45171</v>
      </c>
      <c r="D3" t="inlineStr">
        <is>
          <t>STOCKHOLMS LÄN</t>
        </is>
      </c>
      <c r="E3" t="inlineStr">
        <is>
          <t>SÖDERTÄLJE</t>
        </is>
      </c>
      <c r="F3" t="inlineStr">
        <is>
          <t>Sveaskog</t>
        </is>
      </c>
      <c r="G3" t="n">
        <v>3.8</v>
      </c>
      <c r="H3" t="n">
        <v>1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Ekticka
Kortskaftad ärgspik
Rödbrun blekspik
Grön sköldmossa
Guldlockmossa
Kornig nållav
Rostfläck
Vätteros</t>
        </is>
      </c>
      <c r="S3">
        <f>HYPERLINK("https://klasma.github.io/Logging_SODERTALJE/artfynd/A 27838-2021.xlsx")</f>
        <v/>
      </c>
      <c r="T3">
        <f>HYPERLINK("https://klasma.github.io/Logging_SODERTALJE/kartor/A 27838-2021.png")</f>
        <v/>
      </c>
      <c r="V3">
        <f>HYPERLINK("https://klasma.github.io/Logging_SODERTALJE/klagomål/A 27838-2021.docx")</f>
        <v/>
      </c>
      <c r="W3">
        <f>HYPERLINK("https://klasma.github.io/Logging_SODERTALJE/klagomålsmail/A 27838-2021.docx")</f>
        <v/>
      </c>
      <c r="X3">
        <f>HYPERLINK("https://klasma.github.io/Logging_SODERTALJE/tillsyn/A 27838-2021.docx")</f>
        <v/>
      </c>
      <c r="Y3">
        <f>HYPERLINK("https://klasma.github.io/Logging_SODERTALJE/tillsynsmail/A 27838-2021.docx")</f>
        <v/>
      </c>
    </row>
    <row r="4" ht="15" customHeight="1">
      <c r="A4" t="inlineStr">
        <is>
          <t>A 12772-2021</t>
        </is>
      </c>
      <c r="B4" s="1" t="n">
        <v>44270</v>
      </c>
      <c r="C4" s="1" t="n">
        <v>45171</v>
      </c>
      <c r="D4" t="inlineStr">
        <is>
          <t>STOCKHOLMS LÄN</t>
        </is>
      </c>
      <c r="E4" t="inlineStr">
        <is>
          <t>SÖDERTÄLJE</t>
        </is>
      </c>
      <c r="G4" t="n">
        <v>31.5</v>
      </c>
      <c r="H4" t="n">
        <v>0</v>
      </c>
      <c r="I4" t="n">
        <v>6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Skogshare
Gul vaxskivling
Mönjevaxskivling
Spröd vaxskivling
Toppvaxskivling
Vit vaxskivling
Ängsvaxskivling</t>
        </is>
      </c>
      <c r="S4">
        <f>HYPERLINK("https://klasma.github.io/Logging_SODERTALJE/artfynd/A 12772-2021.xlsx")</f>
        <v/>
      </c>
      <c r="T4">
        <f>HYPERLINK("https://klasma.github.io/Logging_SODERTALJE/kartor/A 12772-2021.png")</f>
        <v/>
      </c>
      <c r="V4">
        <f>HYPERLINK("https://klasma.github.io/Logging_SODERTALJE/klagomål/A 12772-2021.docx")</f>
        <v/>
      </c>
      <c r="W4">
        <f>HYPERLINK("https://klasma.github.io/Logging_SODERTALJE/klagomålsmail/A 12772-2021.docx")</f>
        <v/>
      </c>
      <c r="X4">
        <f>HYPERLINK("https://klasma.github.io/Logging_SODERTALJE/tillsyn/A 12772-2021.docx")</f>
        <v/>
      </c>
      <c r="Y4">
        <f>HYPERLINK("https://klasma.github.io/Logging_SODERTALJE/tillsynsmail/A 12772-2021.docx")</f>
        <v/>
      </c>
    </row>
    <row r="5" ht="15" customHeight="1">
      <c r="A5" t="inlineStr">
        <is>
          <t>A 37679-2021</t>
        </is>
      </c>
      <c r="B5" s="1" t="n">
        <v>44400</v>
      </c>
      <c r="C5" s="1" t="n">
        <v>45171</v>
      </c>
      <c r="D5" t="inlineStr">
        <is>
          <t>STOCKHOLMS LÄN</t>
        </is>
      </c>
      <c r="E5" t="inlineStr">
        <is>
          <t>SÖDERTÄLJE</t>
        </is>
      </c>
      <c r="F5" t="inlineStr">
        <is>
          <t>Sveaskog</t>
        </is>
      </c>
      <c r="G5" t="n">
        <v>25.3</v>
      </c>
      <c r="H5" t="n">
        <v>0</v>
      </c>
      <c r="I5" t="n">
        <v>2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Franstandad barkskinnbagge
Björkstumpbagge
Svinrot
Spindelbock
Åttafläckig praktbagge</t>
        </is>
      </c>
      <c r="S5">
        <f>HYPERLINK("https://klasma.github.io/Logging_SODERTALJE/artfynd/A 37679-2021.xlsx")</f>
        <v/>
      </c>
      <c r="T5">
        <f>HYPERLINK("https://klasma.github.io/Logging_SODERTALJE/kartor/A 37679-2021.png")</f>
        <v/>
      </c>
      <c r="V5">
        <f>HYPERLINK("https://klasma.github.io/Logging_SODERTALJE/klagomål/A 37679-2021.docx")</f>
        <v/>
      </c>
      <c r="W5">
        <f>HYPERLINK("https://klasma.github.io/Logging_SODERTALJE/klagomålsmail/A 37679-2021.docx")</f>
        <v/>
      </c>
      <c r="X5">
        <f>HYPERLINK("https://klasma.github.io/Logging_SODERTALJE/tillsyn/A 37679-2021.docx")</f>
        <v/>
      </c>
      <c r="Y5">
        <f>HYPERLINK("https://klasma.github.io/Logging_SODERTALJE/tillsynsmail/A 37679-2021.docx")</f>
        <v/>
      </c>
    </row>
    <row r="6" ht="15" customHeight="1">
      <c r="A6" t="inlineStr">
        <is>
          <t>A 4384-2022</t>
        </is>
      </c>
      <c r="B6" s="1" t="n">
        <v>44589</v>
      </c>
      <c r="C6" s="1" t="n">
        <v>45171</v>
      </c>
      <c r="D6" t="inlineStr">
        <is>
          <t>STOCKHOLMS LÄN</t>
        </is>
      </c>
      <c r="E6" t="inlineStr">
        <is>
          <t>SÖDERTÄLJE</t>
        </is>
      </c>
      <c r="F6" t="inlineStr">
        <is>
          <t>Övriga statliga verk och myndigheter</t>
        </is>
      </c>
      <c r="G6" t="n">
        <v>1.9</v>
      </c>
      <c r="H6" t="n">
        <v>2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Bombmurkla
Dunmossa
Sårläka
Blåsippa</t>
        </is>
      </c>
      <c r="S6">
        <f>HYPERLINK("https://klasma.github.io/Logging_SODERTALJE/artfynd/A 4384-2022.xlsx")</f>
        <v/>
      </c>
      <c r="T6">
        <f>HYPERLINK("https://klasma.github.io/Logging_SODERTALJE/kartor/A 4384-2022.png")</f>
        <v/>
      </c>
      <c r="U6">
        <f>HYPERLINK("https://klasma.github.io/Logging_SODERTALJE/knärot/A 4384-2022.png")</f>
        <v/>
      </c>
      <c r="V6">
        <f>HYPERLINK("https://klasma.github.io/Logging_SODERTALJE/klagomål/A 4384-2022.docx")</f>
        <v/>
      </c>
      <c r="W6">
        <f>HYPERLINK("https://klasma.github.io/Logging_SODERTALJE/klagomålsmail/A 4384-2022.docx")</f>
        <v/>
      </c>
      <c r="X6">
        <f>HYPERLINK("https://klasma.github.io/Logging_SODERTALJE/tillsyn/A 4384-2022.docx")</f>
        <v/>
      </c>
      <c r="Y6">
        <f>HYPERLINK("https://klasma.github.io/Logging_SODERTALJE/tillsynsmail/A 4384-2022.docx")</f>
        <v/>
      </c>
    </row>
    <row r="7" ht="15" customHeight="1">
      <c r="A7" t="inlineStr">
        <is>
          <t>A 14771-2022</t>
        </is>
      </c>
      <c r="B7" s="1" t="n">
        <v>44656</v>
      </c>
      <c r="C7" s="1" t="n">
        <v>45171</v>
      </c>
      <c r="D7" t="inlineStr">
        <is>
          <t>STOCKHOLMS LÄN</t>
        </is>
      </c>
      <c r="E7" t="inlineStr">
        <is>
          <t>SÖDERTÄLJE</t>
        </is>
      </c>
      <c r="G7" t="n">
        <v>3.8</v>
      </c>
      <c r="H7" t="n">
        <v>3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Vanlig groda
Vanlig padda
Revlummer</t>
        </is>
      </c>
      <c r="S7">
        <f>HYPERLINK("https://klasma.github.io/Logging_SODERTALJE/artfynd/A 14771-2022.xlsx")</f>
        <v/>
      </c>
      <c r="T7">
        <f>HYPERLINK("https://klasma.github.io/Logging_SODERTALJE/kartor/A 14771-2022.png")</f>
        <v/>
      </c>
      <c r="V7">
        <f>HYPERLINK("https://klasma.github.io/Logging_SODERTALJE/klagomål/A 14771-2022.docx")</f>
        <v/>
      </c>
      <c r="W7">
        <f>HYPERLINK("https://klasma.github.io/Logging_SODERTALJE/klagomålsmail/A 14771-2022.docx")</f>
        <v/>
      </c>
      <c r="X7">
        <f>HYPERLINK("https://klasma.github.io/Logging_SODERTALJE/tillsyn/A 14771-2022.docx")</f>
        <v/>
      </c>
      <c r="Y7">
        <f>HYPERLINK("https://klasma.github.io/Logging_SODERTALJE/tillsynsmail/A 14771-2022.docx")</f>
        <v/>
      </c>
    </row>
    <row r="8" ht="15" customHeight="1">
      <c r="A8" t="inlineStr">
        <is>
          <t>A 59655-2019</t>
        </is>
      </c>
      <c r="B8" s="1" t="n">
        <v>43776</v>
      </c>
      <c r="C8" s="1" t="n">
        <v>45171</v>
      </c>
      <c r="D8" t="inlineStr">
        <is>
          <t>STOCKHOLMS LÄN</t>
        </is>
      </c>
      <c r="E8" t="inlineStr">
        <is>
          <t>SÖDERTÄLJE</t>
        </is>
      </c>
      <c r="G8" t="n">
        <v>2.2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Fjällig taggsvamp s.str.
Guldkremla
Skarp dropptaggsvamp</t>
        </is>
      </c>
      <c r="S8">
        <f>HYPERLINK("https://klasma.github.io/Logging_SODERTALJE/artfynd/A 59655-2019.xlsx")</f>
        <v/>
      </c>
      <c r="T8">
        <f>HYPERLINK("https://klasma.github.io/Logging_SODERTALJE/kartor/A 59655-2019.png")</f>
        <v/>
      </c>
      <c r="V8">
        <f>HYPERLINK("https://klasma.github.io/Logging_SODERTALJE/klagomål/A 59655-2019.docx")</f>
        <v/>
      </c>
      <c r="W8">
        <f>HYPERLINK("https://klasma.github.io/Logging_SODERTALJE/klagomålsmail/A 59655-2019.docx")</f>
        <v/>
      </c>
      <c r="X8">
        <f>HYPERLINK("https://klasma.github.io/Logging_SODERTALJE/tillsyn/A 59655-2019.docx")</f>
        <v/>
      </c>
      <c r="Y8">
        <f>HYPERLINK("https://klasma.github.io/Logging_SODERTALJE/tillsynsmail/A 59655-2019.docx")</f>
        <v/>
      </c>
    </row>
    <row r="9" ht="15" customHeight="1">
      <c r="A9" t="inlineStr">
        <is>
          <t>A 46303-2020</t>
        </is>
      </c>
      <c r="B9" s="1" t="n">
        <v>44092</v>
      </c>
      <c r="C9" s="1" t="n">
        <v>45171</v>
      </c>
      <c r="D9" t="inlineStr">
        <is>
          <t>STOCKHOLMS LÄN</t>
        </is>
      </c>
      <c r="E9" t="inlineStr">
        <is>
          <t>SÖDERTÄLJE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1</v>
      </c>
      <c r="M9" t="n">
        <v>1</v>
      </c>
      <c r="N9" t="n">
        <v>0</v>
      </c>
      <c r="O9" t="n">
        <v>3</v>
      </c>
      <c r="P9" t="n">
        <v>3</v>
      </c>
      <c r="Q9" t="n">
        <v>3</v>
      </c>
      <c r="R9" s="2" t="inlineStr">
        <is>
          <t>Skogsalm
Ask
Grenticka</t>
        </is>
      </c>
      <c r="S9">
        <f>HYPERLINK("https://klasma.github.io/Logging_SODERTALJE/artfynd/A 46303-2020.xlsx")</f>
        <v/>
      </c>
      <c r="T9">
        <f>HYPERLINK("https://klasma.github.io/Logging_SODERTALJE/kartor/A 46303-2020.png")</f>
        <v/>
      </c>
      <c r="V9">
        <f>HYPERLINK("https://klasma.github.io/Logging_SODERTALJE/klagomål/A 46303-2020.docx")</f>
        <v/>
      </c>
      <c r="W9">
        <f>HYPERLINK("https://klasma.github.io/Logging_SODERTALJE/klagomålsmail/A 46303-2020.docx")</f>
        <v/>
      </c>
      <c r="X9">
        <f>HYPERLINK("https://klasma.github.io/Logging_SODERTALJE/tillsyn/A 46303-2020.docx")</f>
        <v/>
      </c>
      <c r="Y9">
        <f>HYPERLINK("https://klasma.github.io/Logging_SODERTALJE/tillsynsmail/A 46303-2020.docx")</f>
        <v/>
      </c>
    </row>
    <row r="10" ht="15" customHeight="1">
      <c r="A10" t="inlineStr">
        <is>
          <t>A 32041-2023</t>
        </is>
      </c>
      <c r="B10" s="1" t="n">
        <v>45119</v>
      </c>
      <c r="C10" s="1" t="n">
        <v>45171</v>
      </c>
      <c r="D10" t="inlineStr">
        <is>
          <t>STOCKHOLMS LÄN</t>
        </is>
      </c>
      <c r="E10" t="inlineStr">
        <is>
          <t>SÖDERTÄLJE</t>
        </is>
      </c>
      <c r="F10" t="inlineStr">
        <is>
          <t>Sveaskog</t>
        </is>
      </c>
      <c r="G10" t="n">
        <v>1</v>
      </c>
      <c r="H10" t="n">
        <v>0</v>
      </c>
      <c r="I10" t="n">
        <v>0</v>
      </c>
      <c r="J10" t="n">
        <v>2</v>
      </c>
      <c r="K10" t="n">
        <v>0</v>
      </c>
      <c r="L10" t="n">
        <v>1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Stor bockrot
Krusfrö
Svinrot</t>
        </is>
      </c>
      <c r="S10">
        <f>HYPERLINK("https://klasma.github.io/Logging_SODERTALJE/artfynd/A 32041-2023.xlsx")</f>
        <v/>
      </c>
      <c r="T10">
        <f>HYPERLINK("https://klasma.github.io/Logging_SODERTALJE/kartor/A 32041-2023.png")</f>
        <v/>
      </c>
      <c r="V10">
        <f>HYPERLINK("https://klasma.github.io/Logging_SODERTALJE/klagomål/A 32041-2023.docx")</f>
        <v/>
      </c>
      <c r="W10">
        <f>HYPERLINK("https://klasma.github.io/Logging_SODERTALJE/klagomålsmail/A 32041-2023.docx")</f>
        <v/>
      </c>
      <c r="X10">
        <f>HYPERLINK("https://klasma.github.io/Logging_SODERTALJE/tillsyn/A 32041-2023.docx")</f>
        <v/>
      </c>
      <c r="Y10">
        <f>HYPERLINK("https://klasma.github.io/Logging_SODERTALJE/tillsynsmail/A 32041-2023.docx")</f>
        <v/>
      </c>
    </row>
    <row r="11" ht="15" customHeight="1">
      <c r="A11" t="inlineStr">
        <is>
          <t>A 46237-2020</t>
        </is>
      </c>
      <c r="B11" s="1" t="n">
        <v>44092</v>
      </c>
      <c r="C11" s="1" t="n">
        <v>45171</v>
      </c>
      <c r="D11" t="inlineStr">
        <is>
          <t>STOCKHOLMS LÄN</t>
        </is>
      </c>
      <c r="E11" t="inlineStr">
        <is>
          <t>SÖDERTÄLJE</t>
        </is>
      </c>
      <c r="G11" t="n">
        <v>1.1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Rödbrun jordstjärna</t>
        </is>
      </c>
      <c r="S11">
        <f>HYPERLINK("https://klasma.github.io/Logging_SODERTALJE/artfynd/A 46237-2020.xlsx")</f>
        <v/>
      </c>
      <c r="T11">
        <f>HYPERLINK("https://klasma.github.io/Logging_SODERTALJE/kartor/A 46237-2020.png")</f>
        <v/>
      </c>
      <c r="U11">
        <f>HYPERLINK("https://klasma.github.io/Logging_SODERTALJE/knärot/A 46237-2020.png")</f>
        <v/>
      </c>
      <c r="V11">
        <f>HYPERLINK("https://klasma.github.io/Logging_SODERTALJE/klagomål/A 46237-2020.docx")</f>
        <v/>
      </c>
      <c r="W11">
        <f>HYPERLINK("https://klasma.github.io/Logging_SODERTALJE/klagomålsmail/A 46237-2020.docx")</f>
        <v/>
      </c>
      <c r="X11">
        <f>HYPERLINK("https://klasma.github.io/Logging_SODERTALJE/tillsyn/A 46237-2020.docx")</f>
        <v/>
      </c>
      <c r="Y11">
        <f>HYPERLINK("https://klasma.github.io/Logging_SODERTALJE/tillsynsmail/A 46237-2020.docx")</f>
        <v/>
      </c>
    </row>
    <row r="12" ht="15" customHeight="1">
      <c r="A12" t="inlineStr">
        <is>
          <t>A 17648-2021</t>
        </is>
      </c>
      <c r="B12" s="1" t="n">
        <v>44300</v>
      </c>
      <c r="C12" s="1" t="n">
        <v>45171</v>
      </c>
      <c r="D12" t="inlineStr">
        <is>
          <t>STOCKHOLMS LÄN</t>
        </is>
      </c>
      <c r="E12" t="inlineStr">
        <is>
          <t>SÖDERTÄLJE</t>
        </is>
      </c>
      <c r="G12" t="n">
        <v>11.8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Hedpärlemorfjäril
Sexfläckig bastardsvärmare</t>
        </is>
      </c>
      <c r="S12">
        <f>HYPERLINK("https://klasma.github.io/Logging_SODERTALJE/artfynd/A 17648-2021.xlsx")</f>
        <v/>
      </c>
      <c r="T12">
        <f>HYPERLINK("https://klasma.github.io/Logging_SODERTALJE/kartor/A 17648-2021.png")</f>
        <v/>
      </c>
      <c r="V12">
        <f>HYPERLINK("https://klasma.github.io/Logging_SODERTALJE/klagomål/A 17648-2021.docx")</f>
        <v/>
      </c>
      <c r="W12">
        <f>HYPERLINK("https://klasma.github.io/Logging_SODERTALJE/klagomålsmail/A 17648-2021.docx")</f>
        <v/>
      </c>
      <c r="X12">
        <f>HYPERLINK("https://klasma.github.io/Logging_SODERTALJE/tillsyn/A 17648-2021.docx")</f>
        <v/>
      </c>
      <c r="Y12">
        <f>HYPERLINK("https://klasma.github.io/Logging_SODERTALJE/tillsynsmail/A 17648-2021.docx")</f>
        <v/>
      </c>
    </row>
    <row r="13" ht="15" customHeight="1">
      <c r="A13" t="inlineStr">
        <is>
          <t>A 52046-2022</t>
        </is>
      </c>
      <c r="B13" s="1" t="n">
        <v>44868</v>
      </c>
      <c r="C13" s="1" t="n">
        <v>45171</v>
      </c>
      <c r="D13" t="inlineStr">
        <is>
          <t>STOCKHOLMS LÄN</t>
        </is>
      </c>
      <c r="E13" t="inlineStr">
        <is>
          <t>SÖDERTÄLJE</t>
        </is>
      </c>
      <c r="F13" t="inlineStr">
        <is>
          <t>Kommuner</t>
        </is>
      </c>
      <c r="G13" t="n">
        <v>22.9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Tjockfotad fingersvamp
Nattviol</t>
        </is>
      </c>
      <c r="S13">
        <f>HYPERLINK("https://klasma.github.io/Logging_SODERTALJE/artfynd/A 52046-2022.xlsx")</f>
        <v/>
      </c>
      <c r="T13">
        <f>HYPERLINK("https://klasma.github.io/Logging_SODERTALJE/kartor/A 52046-2022.png")</f>
        <v/>
      </c>
      <c r="V13">
        <f>HYPERLINK("https://klasma.github.io/Logging_SODERTALJE/klagomål/A 52046-2022.docx")</f>
        <v/>
      </c>
      <c r="W13">
        <f>HYPERLINK("https://klasma.github.io/Logging_SODERTALJE/klagomålsmail/A 52046-2022.docx")</f>
        <v/>
      </c>
      <c r="X13">
        <f>HYPERLINK("https://klasma.github.io/Logging_SODERTALJE/tillsyn/A 52046-2022.docx")</f>
        <v/>
      </c>
      <c r="Y13">
        <f>HYPERLINK("https://klasma.github.io/Logging_SODERTALJE/tillsynsmail/A 52046-2022.docx")</f>
        <v/>
      </c>
    </row>
    <row r="14" ht="15" customHeight="1">
      <c r="A14" t="inlineStr">
        <is>
          <t>A 35937-2023</t>
        </is>
      </c>
      <c r="B14" s="1" t="n">
        <v>45148</v>
      </c>
      <c r="C14" s="1" t="n">
        <v>45171</v>
      </c>
      <c r="D14" t="inlineStr">
        <is>
          <t>STOCKHOLMS LÄN</t>
        </is>
      </c>
      <c r="E14" t="inlineStr">
        <is>
          <t>SÖDERTÄLJE</t>
        </is>
      </c>
      <c r="G14" t="n">
        <v>3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1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Skogsalm
Ask</t>
        </is>
      </c>
      <c r="S14">
        <f>HYPERLINK("https://klasma.github.io/Logging_SODERTALJE/artfynd/A 35937-2023.xlsx")</f>
        <v/>
      </c>
      <c r="T14">
        <f>HYPERLINK("https://klasma.github.io/Logging_SODERTALJE/kartor/A 35937-2023.png")</f>
        <v/>
      </c>
      <c r="V14">
        <f>HYPERLINK("https://klasma.github.io/Logging_SODERTALJE/klagomål/A 35937-2023.docx")</f>
        <v/>
      </c>
      <c r="W14">
        <f>HYPERLINK("https://klasma.github.io/Logging_SODERTALJE/klagomålsmail/A 35937-2023.docx")</f>
        <v/>
      </c>
      <c r="X14">
        <f>HYPERLINK("https://klasma.github.io/Logging_SODERTALJE/tillsyn/A 35937-2023.docx")</f>
        <v/>
      </c>
      <c r="Y14">
        <f>HYPERLINK("https://klasma.github.io/Logging_SODERTALJE/tillsynsmail/A 35937-2023.docx")</f>
        <v/>
      </c>
    </row>
    <row r="15" ht="15" customHeight="1">
      <c r="A15" t="inlineStr">
        <is>
          <t>A 41122-2018</t>
        </is>
      </c>
      <c r="B15" s="1" t="n">
        <v>43348</v>
      </c>
      <c r="C15" s="1" t="n">
        <v>45171</v>
      </c>
      <c r="D15" t="inlineStr">
        <is>
          <t>STOCKHOLMS LÄN</t>
        </is>
      </c>
      <c r="E15" t="inlineStr">
        <is>
          <t>SÖDERTÄLJE</t>
        </is>
      </c>
      <c r="G15" t="n">
        <v>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HYPERLINK("https://klasma.github.io/Logging_SODERTALJE/artfynd/A 41122-2018.xlsx")</f>
        <v/>
      </c>
      <c r="T15">
        <f>HYPERLINK("https://klasma.github.io/Logging_SODERTALJE/kartor/A 41122-2018.png")</f>
        <v/>
      </c>
      <c r="V15">
        <f>HYPERLINK("https://klasma.github.io/Logging_SODERTALJE/klagomål/A 41122-2018.docx")</f>
        <v/>
      </c>
      <c r="W15">
        <f>HYPERLINK("https://klasma.github.io/Logging_SODERTALJE/klagomålsmail/A 41122-2018.docx")</f>
        <v/>
      </c>
      <c r="X15">
        <f>HYPERLINK("https://klasma.github.io/Logging_SODERTALJE/tillsyn/A 41122-2018.docx")</f>
        <v/>
      </c>
      <c r="Y15">
        <f>HYPERLINK("https://klasma.github.io/Logging_SODERTALJE/tillsynsmail/A 41122-2018.docx")</f>
        <v/>
      </c>
    </row>
    <row r="16" ht="15" customHeight="1">
      <c r="A16" t="inlineStr">
        <is>
          <t>A 27513-2019</t>
        </is>
      </c>
      <c r="B16" s="1" t="n">
        <v>43619</v>
      </c>
      <c r="C16" s="1" t="n">
        <v>45171</v>
      </c>
      <c r="D16" t="inlineStr">
        <is>
          <t>STOCKHOLMS LÄN</t>
        </is>
      </c>
      <c r="E16" t="inlineStr">
        <is>
          <t>SÖDERTÄLJE</t>
        </is>
      </c>
      <c r="F16" t="inlineStr">
        <is>
          <t>Sveaskog</t>
        </is>
      </c>
      <c r="G16" t="n">
        <v>2.9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Vedtrappmossa</t>
        </is>
      </c>
      <c r="S16">
        <f>HYPERLINK("https://klasma.github.io/Logging_SODERTALJE/artfynd/A 27513-2019.xlsx")</f>
        <v/>
      </c>
      <c r="T16">
        <f>HYPERLINK("https://klasma.github.io/Logging_SODERTALJE/kartor/A 27513-2019.png")</f>
        <v/>
      </c>
      <c r="V16">
        <f>HYPERLINK("https://klasma.github.io/Logging_SODERTALJE/klagomål/A 27513-2019.docx")</f>
        <v/>
      </c>
      <c r="W16">
        <f>HYPERLINK("https://klasma.github.io/Logging_SODERTALJE/klagomålsmail/A 27513-2019.docx")</f>
        <v/>
      </c>
      <c r="X16">
        <f>HYPERLINK("https://klasma.github.io/Logging_SODERTALJE/tillsyn/A 27513-2019.docx")</f>
        <v/>
      </c>
      <c r="Y16">
        <f>HYPERLINK("https://klasma.github.io/Logging_SODERTALJE/tillsynsmail/A 27513-2019.docx")</f>
        <v/>
      </c>
    </row>
    <row r="17" ht="15" customHeight="1">
      <c r="A17" t="inlineStr">
        <is>
          <t>A 59643-2019</t>
        </is>
      </c>
      <c r="B17" s="1" t="n">
        <v>43776</v>
      </c>
      <c r="C17" s="1" t="n">
        <v>45171</v>
      </c>
      <c r="D17" t="inlineStr">
        <is>
          <t>STOCKHOLMS LÄN</t>
        </is>
      </c>
      <c r="E17" t="inlineStr">
        <is>
          <t>SÖDERTÄLJE</t>
        </is>
      </c>
      <c r="G17" t="n">
        <v>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HYPERLINK("https://klasma.github.io/Logging_SODERTALJE/artfynd/A 59643-2019.xlsx")</f>
        <v/>
      </c>
      <c r="T17">
        <f>HYPERLINK("https://klasma.github.io/Logging_SODERTALJE/kartor/A 59643-2019.png")</f>
        <v/>
      </c>
      <c r="U17">
        <f>HYPERLINK("https://klasma.github.io/Logging_SODERTALJE/knärot/A 59643-2019.png")</f>
        <v/>
      </c>
      <c r="V17">
        <f>HYPERLINK("https://klasma.github.io/Logging_SODERTALJE/klagomål/A 59643-2019.docx")</f>
        <v/>
      </c>
      <c r="W17">
        <f>HYPERLINK("https://klasma.github.io/Logging_SODERTALJE/klagomålsmail/A 59643-2019.docx")</f>
        <v/>
      </c>
      <c r="X17">
        <f>HYPERLINK("https://klasma.github.io/Logging_SODERTALJE/tillsyn/A 59643-2019.docx")</f>
        <v/>
      </c>
      <c r="Y17">
        <f>HYPERLINK("https://klasma.github.io/Logging_SODERTALJE/tillsynsmail/A 59643-2019.docx")</f>
        <v/>
      </c>
    </row>
    <row r="18" ht="15" customHeight="1">
      <c r="A18" t="inlineStr">
        <is>
          <t>A 12832-2020</t>
        </is>
      </c>
      <c r="B18" s="1" t="n">
        <v>43899</v>
      </c>
      <c r="C18" s="1" t="n">
        <v>45171</v>
      </c>
      <c r="D18" t="inlineStr">
        <is>
          <t>STOCKHOLMS LÄN</t>
        </is>
      </c>
      <c r="E18" t="inlineStr">
        <is>
          <t>SÖDERTÄLJE</t>
        </is>
      </c>
      <c r="G18" t="n">
        <v>3.8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Ängsskära</t>
        </is>
      </c>
      <c r="S18">
        <f>HYPERLINK("https://klasma.github.io/Logging_SODERTALJE/artfynd/A 12832-2020.xlsx")</f>
        <v/>
      </c>
      <c r="T18">
        <f>HYPERLINK("https://klasma.github.io/Logging_SODERTALJE/kartor/A 12832-2020.png")</f>
        <v/>
      </c>
      <c r="V18">
        <f>HYPERLINK("https://klasma.github.io/Logging_SODERTALJE/klagomål/A 12832-2020.docx")</f>
        <v/>
      </c>
      <c r="W18">
        <f>HYPERLINK("https://klasma.github.io/Logging_SODERTALJE/klagomålsmail/A 12832-2020.docx")</f>
        <v/>
      </c>
      <c r="X18">
        <f>HYPERLINK("https://klasma.github.io/Logging_SODERTALJE/tillsyn/A 12832-2020.docx")</f>
        <v/>
      </c>
      <c r="Y18">
        <f>HYPERLINK("https://klasma.github.io/Logging_SODERTALJE/tillsynsmail/A 12832-2020.docx")</f>
        <v/>
      </c>
    </row>
    <row r="19" ht="15" customHeight="1">
      <c r="A19" t="inlineStr">
        <is>
          <t>A 27757-2021</t>
        </is>
      </c>
      <c r="B19" s="1" t="n">
        <v>44354</v>
      </c>
      <c r="C19" s="1" t="n">
        <v>45171</v>
      </c>
      <c r="D19" t="inlineStr">
        <is>
          <t>STOCKHOLMS LÄN</t>
        </is>
      </c>
      <c r="E19" t="inlineStr">
        <is>
          <t>SÖDERTÄLJE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Ryl</t>
        </is>
      </c>
      <c r="S19">
        <f>HYPERLINK("https://klasma.github.io/Logging_SODERTALJE/artfynd/A 27757-2021.xlsx")</f>
        <v/>
      </c>
      <c r="T19">
        <f>HYPERLINK("https://klasma.github.io/Logging_SODERTALJE/kartor/A 27757-2021.png")</f>
        <v/>
      </c>
      <c r="V19">
        <f>HYPERLINK("https://klasma.github.io/Logging_SODERTALJE/klagomål/A 27757-2021.docx")</f>
        <v/>
      </c>
      <c r="W19">
        <f>HYPERLINK("https://klasma.github.io/Logging_SODERTALJE/klagomålsmail/A 27757-2021.docx")</f>
        <v/>
      </c>
      <c r="X19">
        <f>HYPERLINK("https://klasma.github.io/Logging_SODERTALJE/tillsyn/A 27757-2021.docx")</f>
        <v/>
      </c>
      <c r="Y19">
        <f>HYPERLINK("https://klasma.github.io/Logging_SODERTALJE/tillsynsmail/A 27757-2021.docx")</f>
        <v/>
      </c>
    </row>
    <row r="20" ht="15" customHeight="1">
      <c r="A20" t="inlineStr">
        <is>
          <t>A 37678-2021</t>
        </is>
      </c>
      <c r="B20" s="1" t="n">
        <v>44400</v>
      </c>
      <c r="C20" s="1" t="n">
        <v>45171</v>
      </c>
      <c r="D20" t="inlineStr">
        <is>
          <t>STOCKHOLMS LÄN</t>
        </is>
      </c>
      <c r="E20" t="inlineStr">
        <is>
          <t>SÖDERTÄLJE</t>
        </is>
      </c>
      <c r="F20" t="inlineStr">
        <is>
          <t>Sveaskog</t>
        </is>
      </c>
      <c r="G20" t="n">
        <v>0.8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HYPERLINK("https://klasma.github.io/Logging_SODERTALJE/artfynd/A 37678-2021.xlsx")</f>
        <v/>
      </c>
      <c r="T20">
        <f>HYPERLINK("https://klasma.github.io/Logging_SODERTALJE/kartor/A 37678-2021.png")</f>
        <v/>
      </c>
      <c r="V20">
        <f>HYPERLINK("https://klasma.github.io/Logging_SODERTALJE/klagomål/A 37678-2021.docx")</f>
        <v/>
      </c>
      <c r="W20">
        <f>HYPERLINK("https://klasma.github.io/Logging_SODERTALJE/klagomålsmail/A 37678-2021.docx")</f>
        <v/>
      </c>
      <c r="X20">
        <f>HYPERLINK("https://klasma.github.io/Logging_SODERTALJE/tillsyn/A 37678-2021.docx")</f>
        <v/>
      </c>
      <c r="Y20">
        <f>HYPERLINK("https://klasma.github.io/Logging_SODERTALJE/tillsynsmail/A 37678-2021.docx")</f>
        <v/>
      </c>
    </row>
    <row r="21" ht="15" customHeight="1">
      <c r="A21" t="inlineStr">
        <is>
          <t>A 55263-2021</t>
        </is>
      </c>
      <c r="B21" s="1" t="n">
        <v>44475</v>
      </c>
      <c r="C21" s="1" t="n">
        <v>45171</v>
      </c>
      <c r="D21" t="inlineStr">
        <is>
          <t>STOCKHOLMS LÄN</t>
        </is>
      </c>
      <c r="E21" t="inlineStr">
        <is>
          <t>SÖDERTÄLJE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Backklöver</t>
        </is>
      </c>
      <c r="S21">
        <f>HYPERLINK("https://klasma.github.io/Logging_SODERTALJE/artfynd/A 55263-2021.xlsx")</f>
        <v/>
      </c>
      <c r="T21">
        <f>HYPERLINK("https://klasma.github.io/Logging_SODERTALJE/kartor/A 55263-2021.png")</f>
        <v/>
      </c>
      <c r="V21">
        <f>HYPERLINK("https://klasma.github.io/Logging_SODERTALJE/klagomål/A 55263-2021.docx")</f>
        <v/>
      </c>
      <c r="W21">
        <f>HYPERLINK("https://klasma.github.io/Logging_SODERTALJE/klagomålsmail/A 55263-2021.docx")</f>
        <v/>
      </c>
      <c r="X21">
        <f>HYPERLINK("https://klasma.github.io/Logging_SODERTALJE/tillsyn/A 55263-2021.docx")</f>
        <v/>
      </c>
      <c r="Y21">
        <f>HYPERLINK("https://klasma.github.io/Logging_SODERTALJE/tillsynsmail/A 55263-2021.docx")</f>
        <v/>
      </c>
    </row>
    <row r="22" ht="15" customHeight="1">
      <c r="A22" t="inlineStr">
        <is>
          <t>A 1946-2022</t>
        </is>
      </c>
      <c r="B22" s="1" t="n">
        <v>44575</v>
      </c>
      <c r="C22" s="1" t="n">
        <v>45171</v>
      </c>
      <c r="D22" t="inlineStr">
        <is>
          <t>STOCKHOLMS LÄN</t>
        </is>
      </c>
      <c r="E22" t="inlineStr">
        <is>
          <t>SÖDERTÄLJE</t>
        </is>
      </c>
      <c r="G22" t="n">
        <v>6.7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Större vattensalamander</t>
        </is>
      </c>
      <c r="S22">
        <f>HYPERLINK("https://klasma.github.io/Logging_SODERTALJE/artfynd/A 1946-2022.xlsx")</f>
        <v/>
      </c>
      <c r="T22">
        <f>HYPERLINK("https://klasma.github.io/Logging_SODERTALJE/kartor/A 1946-2022.png")</f>
        <v/>
      </c>
      <c r="V22">
        <f>HYPERLINK("https://klasma.github.io/Logging_SODERTALJE/klagomål/A 1946-2022.docx")</f>
        <v/>
      </c>
      <c r="W22">
        <f>HYPERLINK("https://klasma.github.io/Logging_SODERTALJE/klagomålsmail/A 1946-2022.docx")</f>
        <v/>
      </c>
      <c r="X22">
        <f>HYPERLINK("https://klasma.github.io/Logging_SODERTALJE/tillsyn/A 1946-2022.docx")</f>
        <v/>
      </c>
      <c r="Y22">
        <f>HYPERLINK("https://klasma.github.io/Logging_SODERTALJE/tillsynsmail/A 1946-2022.docx")</f>
        <v/>
      </c>
    </row>
    <row r="23" ht="15" customHeight="1">
      <c r="A23" t="inlineStr">
        <is>
          <t>A 44958-2022</t>
        </is>
      </c>
      <c r="B23" s="1" t="n">
        <v>44841</v>
      </c>
      <c r="C23" s="1" t="n">
        <v>45171</v>
      </c>
      <c r="D23" t="inlineStr">
        <is>
          <t>STOCKHOLMS LÄN</t>
        </is>
      </c>
      <c r="E23" t="inlineStr">
        <is>
          <t>SÖDERTÄLJE</t>
        </is>
      </c>
      <c r="F23" t="inlineStr">
        <is>
          <t>Sveaskog</t>
        </is>
      </c>
      <c r="G23" t="n">
        <v>0.5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Slåtterfibbla</t>
        </is>
      </c>
      <c r="S23">
        <f>HYPERLINK("https://klasma.github.io/Logging_SODERTALJE/artfynd/A 44958-2022.xlsx")</f>
        <v/>
      </c>
      <c r="T23">
        <f>HYPERLINK("https://klasma.github.io/Logging_SODERTALJE/kartor/A 44958-2022.png")</f>
        <v/>
      </c>
      <c r="V23">
        <f>HYPERLINK("https://klasma.github.io/Logging_SODERTALJE/klagomål/A 44958-2022.docx")</f>
        <v/>
      </c>
      <c r="W23">
        <f>HYPERLINK("https://klasma.github.io/Logging_SODERTALJE/klagomålsmail/A 44958-2022.docx")</f>
        <v/>
      </c>
      <c r="X23">
        <f>HYPERLINK("https://klasma.github.io/Logging_SODERTALJE/tillsyn/A 44958-2022.docx")</f>
        <v/>
      </c>
      <c r="Y23">
        <f>HYPERLINK("https://klasma.github.io/Logging_SODERTALJE/tillsynsmail/A 44958-2022.docx")</f>
        <v/>
      </c>
    </row>
    <row r="24" ht="15" customHeight="1">
      <c r="A24" t="inlineStr">
        <is>
          <t>A 35155-2023</t>
        </is>
      </c>
      <c r="B24" s="1" t="n">
        <v>45145</v>
      </c>
      <c r="C24" s="1" t="n">
        <v>45171</v>
      </c>
      <c r="D24" t="inlineStr">
        <is>
          <t>STOCKHOLMS LÄN</t>
        </is>
      </c>
      <c r="E24" t="inlineStr">
        <is>
          <t>SÖDERTÄLJE</t>
        </is>
      </c>
      <c r="G24" t="n">
        <v>4.1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HYPERLINK("https://klasma.github.io/Logging_SODERTALJE/artfynd/A 35155-2023.xlsx")</f>
        <v/>
      </c>
      <c r="T24">
        <f>HYPERLINK("https://klasma.github.io/Logging_SODERTALJE/kartor/A 35155-2023.png")</f>
        <v/>
      </c>
      <c r="V24">
        <f>HYPERLINK("https://klasma.github.io/Logging_SODERTALJE/klagomål/A 35155-2023.docx")</f>
        <v/>
      </c>
      <c r="W24">
        <f>HYPERLINK("https://klasma.github.io/Logging_SODERTALJE/klagomålsmail/A 35155-2023.docx")</f>
        <v/>
      </c>
      <c r="X24">
        <f>HYPERLINK("https://klasma.github.io/Logging_SODERTALJE/tillsyn/A 35155-2023.docx")</f>
        <v/>
      </c>
      <c r="Y24">
        <f>HYPERLINK("https://klasma.github.io/Logging_SODERTALJE/tillsynsmail/A 35155-2023.docx")</f>
        <v/>
      </c>
    </row>
    <row r="25" ht="15" customHeight="1">
      <c r="A25" t="inlineStr">
        <is>
          <t>A 64588-2018</t>
        </is>
      </c>
      <c r="B25" s="1" t="n">
        <v>43431</v>
      </c>
      <c r="C25" s="1" t="n">
        <v>45171</v>
      </c>
      <c r="D25" t="inlineStr">
        <is>
          <t>STOCKHOLMS LÄN</t>
        </is>
      </c>
      <c r="E25" t="inlineStr">
        <is>
          <t>SÖDERTÄLJE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65235-2018</t>
        </is>
      </c>
      <c r="B26" s="1" t="n">
        <v>43432</v>
      </c>
      <c r="C26" s="1" t="n">
        <v>45171</v>
      </c>
      <c r="D26" t="inlineStr">
        <is>
          <t>STOCKHOLMS LÄN</t>
        </is>
      </c>
      <c r="E26" t="inlineStr">
        <is>
          <t>SÖDERTÄLJE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65232-2018</t>
        </is>
      </c>
      <c r="B27" s="1" t="n">
        <v>43432</v>
      </c>
      <c r="C27" s="1" t="n">
        <v>45171</v>
      </c>
      <c r="D27" t="inlineStr">
        <is>
          <t>STOCKHOLMS LÄN</t>
        </is>
      </c>
      <c r="E27" t="inlineStr">
        <is>
          <t>SÖDERTÄLJE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67508-2018</t>
        </is>
      </c>
      <c r="B28" s="1" t="n">
        <v>43439</v>
      </c>
      <c r="C28" s="1" t="n">
        <v>45171</v>
      </c>
      <c r="D28" t="inlineStr">
        <is>
          <t>STOCKHOLMS LÄN</t>
        </is>
      </c>
      <c r="E28" t="inlineStr">
        <is>
          <t>SÖDERTÄLJE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67595-2018</t>
        </is>
      </c>
      <c r="B29" s="1" t="n">
        <v>43439</v>
      </c>
      <c r="C29" s="1" t="n">
        <v>45171</v>
      </c>
      <c r="D29" t="inlineStr">
        <is>
          <t>STOCKHOLMS LÄN</t>
        </is>
      </c>
      <c r="E29" t="inlineStr">
        <is>
          <t>SÖDERTÄLJE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72321-2018</t>
        </is>
      </c>
      <c r="B30" s="1" t="n">
        <v>43456</v>
      </c>
      <c r="C30" s="1" t="n">
        <v>45171</v>
      </c>
      <c r="D30" t="inlineStr">
        <is>
          <t>STOCKHOLMS LÄN</t>
        </is>
      </c>
      <c r="E30" t="inlineStr">
        <is>
          <t>SÖDERTÄLJE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72323-2018</t>
        </is>
      </c>
      <c r="B31" s="1" t="n">
        <v>43456</v>
      </c>
      <c r="C31" s="1" t="n">
        <v>45171</v>
      </c>
      <c r="D31" t="inlineStr">
        <is>
          <t>STOCKHOLMS LÄN</t>
        </is>
      </c>
      <c r="E31" t="inlineStr">
        <is>
          <t>SÖDERTÄLJE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568-2019</t>
        </is>
      </c>
      <c r="B32" s="1" t="n">
        <v>43469</v>
      </c>
      <c r="C32" s="1" t="n">
        <v>45171</v>
      </c>
      <c r="D32" t="inlineStr">
        <is>
          <t>STOCKHOLMS LÄN</t>
        </is>
      </c>
      <c r="E32" t="inlineStr">
        <is>
          <t>SÖDERTÄLJE</t>
        </is>
      </c>
      <c r="G32" t="n">
        <v>12.4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4069-2019</t>
        </is>
      </c>
      <c r="B33" s="1" t="n">
        <v>43482</v>
      </c>
      <c r="C33" s="1" t="n">
        <v>45171</v>
      </c>
      <c r="D33" t="inlineStr">
        <is>
          <t>STOCKHOLMS LÄN</t>
        </is>
      </c>
      <c r="E33" t="inlineStr">
        <is>
          <t>SÖDERTÄLJE</t>
        </is>
      </c>
      <c r="G33" t="n">
        <v>6.5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4922-2019</t>
        </is>
      </c>
      <c r="B34" s="1" t="n">
        <v>43487</v>
      </c>
      <c r="C34" s="1" t="n">
        <v>45171</v>
      </c>
      <c r="D34" t="inlineStr">
        <is>
          <t>STOCKHOLMS LÄN</t>
        </is>
      </c>
      <c r="E34" t="inlineStr">
        <is>
          <t>SÖDERTÄLJE</t>
        </is>
      </c>
      <c r="F34" t="inlineStr">
        <is>
          <t>Sveaskog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7419-2019</t>
        </is>
      </c>
      <c r="B35" s="1" t="n">
        <v>43497</v>
      </c>
      <c r="C35" s="1" t="n">
        <v>45171</v>
      </c>
      <c r="D35" t="inlineStr">
        <is>
          <t>STOCKHOLMS LÄN</t>
        </is>
      </c>
      <c r="E35" t="inlineStr">
        <is>
          <t>SÖDERTÄLJE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9641-2019</t>
        </is>
      </c>
      <c r="B36" s="1" t="n">
        <v>43508</v>
      </c>
      <c r="C36" s="1" t="n">
        <v>45171</v>
      </c>
      <c r="D36" t="inlineStr">
        <is>
          <t>STOCKHOLMS LÄN</t>
        </is>
      </c>
      <c r="E36" t="inlineStr">
        <is>
          <t>SÖDERTÄLJE</t>
        </is>
      </c>
      <c r="G36" t="n">
        <v>21.7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9556-2019</t>
        </is>
      </c>
      <c r="B37" s="1" t="n">
        <v>43508</v>
      </c>
      <c r="C37" s="1" t="n">
        <v>45171</v>
      </c>
      <c r="D37" t="inlineStr">
        <is>
          <t>STOCKHOLMS LÄN</t>
        </is>
      </c>
      <c r="E37" t="inlineStr">
        <is>
          <t>SÖDERTÄLJE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11400-2019</t>
        </is>
      </c>
      <c r="B38" s="1" t="n">
        <v>43517</v>
      </c>
      <c r="C38" s="1" t="n">
        <v>45171</v>
      </c>
      <c r="D38" t="inlineStr">
        <is>
          <t>STOCKHOLMS LÄN</t>
        </is>
      </c>
      <c r="E38" t="inlineStr">
        <is>
          <t>SÖDERTÄLJE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11388-2019</t>
        </is>
      </c>
      <c r="B39" s="1" t="n">
        <v>43517</v>
      </c>
      <c r="C39" s="1" t="n">
        <v>45171</v>
      </c>
      <c r="D39" t="inlineStr">
        <is>
          <t>STOCKHOLMS LÄN</t>
        </is>
      </c>
      <c r="E39" t="inlineStr">
        <is>
          <t>SÖDERTÄLJE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12603-2019</t>
        </is>
      </c>
      <c r="B40" s="1" t="n">
        <v>43524</v>
      </c>
      <c r="C40" s="1" t="n">
        <v>45171</v>
      </c>
      <c r="D40" t="inlineStr">
        <is>
          <t>STOCKHOLMS LÄN</t>
        </is>
      </c>
      <c r="E40" t="inlineStr">
        <is>
          <t>SÖDERTÄLJE</t>
        </is>
      </c>
      <c r="G40" t="n">
        <v>10.4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15475-2019</t>
        </is>
      </c>
      <c r="B41" s="1" t="n">
        <v>43542</v>
      </c>
      <c r="C41" s="1" t="n">
        <v>45171</v>
      </c>
      <c r="D41" t="inlineStr">
        <is>
          <t>STOCKHOLMS LÄN</t>
        </is>
      </c>
      <c r="E41" t="inlineStr">
        <is>
          <t>SÖDERTÄLJE</t>
        </is>
      </c>
      <c r="F41" t="inlineStr">
        <is>
          <t>Kyrkan</t>
        </is>
      </c>
      <c r="G41" t="n">
        <v>4.2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24657-2019</t>
        </is>
      </c>
      <c r="B42" s="1" t="n">
        <v>43601</v>
      </c>
      <c r="C42" s="1" t="n">
        <v>45171</v>
      </c>
      <c r="D42" t="inlineStr">
        <is>
          <t>STOCKHOLMS LÄN</t>
        </is>
      </c>
      <c r="E42" t="inlineStr">
        <is>
          <t>SÖDERTÄLJE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26566-2019</t>
        </is>
      </c>
      <c r="B43" s="1" t="n">
        <v>43612</v>
      </c>
      <c r="C43" s="1" t="n">
        <v>45171</v>
      </c>
      <c r="D43" t="inlineStr">
        <is>
          <t>STOCKHOLMS LÄN</t>
        </is>
      </c>
      <c r="E43" t="inlineStr">
        <is>
          <t>SÖDERTÄLJE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27505-2019</t>
        </is>
      </c>
      <c r="B44" s="1" t="n">
        <v>43619</v>
      </c>
      <c r="C44" s="1" t="n">
        <v>45171</v>
      </c>
      <c r="D44" t="inlineStr">
        <is>
          <t>STOCKHOLMS LÄN</t>
        </is>
      </c>
      <c r="E44" t="inlineStr">
        <is>
          <t>SÖDERTÄLJE</t>
        </is>
      </c>
      <c r="F44" t="inlineStr">
        <is>
          <t>Sveaskog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27502-2019</t>
        </is>
      </c>
      <c r="B45" s="1" t="n">
        <v>43619</v>
      </c>
      <c r="C45" s="1" t="n">
        <v>45171</v>
      </c>
      <c r="D45" t="inlineStr">
        <is>
          <t>STOCKHOLMS LÄN</t>
        </is>
      </c>
      <c r="E45" t="inlineStr">
        <is>
          <t>SÖDERTÄLJE</t>
        </is>
      </c>
      <c r="F45" t="inlineStr">
        <is>
          <t>Sveaskog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31662-2019</t>
        </is>
      </c>
      <c r="B46" s="1" t="n">
        <v>43642</v>
      </c>
      <c r="C46" s="1" t="n">
        <v>45171</v>
      </c>
      <c r="D46" t="inlineStr">
        <is>
          <t>STOCKHOLMS LÄN</t>
        </is>
      </c>
      <c r="E46" t="inlineStr">
        <is>
          <t>SÖDERTÄLJE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36882-2019</t>
        </is>
      </c>
      <c r="B47" s="1" t="n">
        <v>43675</v>
      </c>
      <c r="C47" s="1" t="n">
        <v>45171</v>
      </c>
      <c r="D47" t="inlineStr">
        <is>
          <t>STOCKHOLMS LÄN</t>
        </is>
      </c>
      <c r="E47" t="inlineStr">
        <is>
          <t>SÖDERTÄLJE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37227-2019</t>
        </is>
      </c>
      <c r="B48" s="1" t="n">
        <v>43677</v>
      </c>
      <c r="C48" s="1" t="n">
        <v>45171</v>
      </c>
      <c r="D48" t="inlineStr">
        <is>
          <t>STOCKHOLMS LÄN</t>
        </is>
      </c>
      <c r="E48" t="inlineStr">
        <is>
          <t>SÖDERTÄLJE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39083-2019</t>
        </is>
      </c>
      <c r="B49" s="1" t="n">
        <v>43689</v>
      </c>
      <c r="C49" s="1" t="n">
        <v>45171</v>
      </c>
      <c r="D49" t="inlineStr">
        <is>
          <t>STOCKHOLMS LÄN</t>
        </is>
      </c>
      <c r="E49" t="inlineStr">
        <is>
          <t>SÖDERTÄLJE</t>
        </is>
      </c>
      <c r="G49" t="n">
        <v>6.2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39090-2019</t>
        </is>
      </c>
      <c r="B50" s="1" t="n">
        <v>43689</v>
      </c>
      <c r="C50" s="1" t="n">
        <v>45171</v>
      </c>
      <c r="D50" t="inlineStr">
        <is>
          <t>STOCKHOLMS LÄN</t>
        </is>
      </c>
      <c r="E50" t="inlineStr">
        <is>
          <t>SÖDERTÄLJE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41065-2019</t>
        </is>
      </c>
      <c r="B51" s="1" t="n">
        <v>43697</v>
      </c>
      <c r="C51" s="1" t="n">
        <v>45171</v>
      </c>
      <c r="D51" t="inlineStr">
        <is>
          <t>STOCKHOLMS LÄN</t>
        </is>
      </c>
      <c r="E51" t="inlineStr">
        <is>
          <t>SÖDERTÄLJE</t>
        </is>
      </c>
      <c r="F51" t="inlineStr">
        <is>
          <t>Övriga statliga verk och myndigheter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42669-2019</t>
        </is>
      </c>
      <c r="B52" s="1" t="n">
        <v>43704</v>
      </c>
      <c r="C52" s="1" t="n">
        <v>45171</v>
      </c>
      <c r="D52" t="inlineStr">
        <is>
          <t>STOCKHOLMS LÄN</t>
        </is>
      </c>
      <c r="E52" t="inlineStr">
        <is>
          <t>SÖDERTÄLJE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44921-2019</t>
        </is>
      </c>
      <c r="B53" s="1" t="n">
        <v>43712</v>
      </c>
      <c r="C53" s="1" t="n">
        <v>45171</v>
      </c>
      <c r="D53" t="inlineStr">
        <is>
          <t>STOCKHOLMS LÄN</t>
        </is>
      </c>
      <c r="E53" t="inlineStr">
        <is>
          <t>SÖDERTÄLJE</t>
        </is>
      </c>
      <c r="G53" t="n">
        <v>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45306-2019</t>
        </is>
      </c>
      <c r="B54" s="1" t="n">
        <v>43713</v>
      </c>
      <c r="C54" s="1" t="n">
        <v>45171</v>
      </c>
      <c r="D54" t="inlineStr">
        <is>
          <t>STOCKHOLMS LÄN</t>
        </is>
      </c>
      <c r="E54" t="inlineStr">
        <is>
          <t>SÖDERTÄLJE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49130-2019</t>
        </is>
      </c>
      <c r="B55" s="1" t="n">
        <v>43731</v>
      </c>
      <c r="C55" s="1" t="n">
        <v>45171</v>
      </c>
      <c r="D55" t="inlineStr">
        <is>
          <t>STOCKHOLMS LÄN</t>
        </is>
      </c>
      <c r="E55" t="inlineStr">
        <is>
          <t>SÖDERTÄLJE</t>
        </is>
      </c>
      <c r="F55" t="inlineStr">
        <is>
          <t>Sveaskog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49131-2019</t>
        </is>
      </c>
      <c r="B56" s="1" t="n">
        <v>43731</v>
      </c>
      <c r="C56" s="1" t="n">
        <v>45171</v>
      </c>
      <c r="D56" t="inlineStr">
        <is>
          <t>STOCKHOLMS LÄN</t>
        </is>
      </c>
      <c r="E56" t="inlineStr">
        <is>
          <t>SÖDERTÄLJE</t>
        </is>
      </c>
      <c r="F56" t="inlineStr">
        <is>
          <t>Sveaskog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50435-2019</t>
        </is>
      </c>
      <c r="B57" s="1" t="n">
        <v>43735</v>
      </c>
      <c r="C57" s="1" t="n">
        <v>45171</v>
      </c>
      <c r="D57" t="inlineStr">
        <is>
          <t>STOCKHOLMS LÄN</t>
        </is>
      </c>
      <c r="E57" t="inlineStr">
        <is>
          <t>SÖDERTÄLJE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50443-2019</t>
        </is>
      </c>
      <c r="B58" s="1" t="n">
        <v>43735</v>
      </c>
      <c r="C58" s="1" t="n">
        <v>45171</v>
      </c>
      <c r="D58" t="inlineStr">
        <is>
          <t>STOCKHOLMS LÄN</t>
        </is>
      </c>
      <c r="E58" t="inlineStr">
        <is>
          <t>SÖDERTÄLJE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50396-2019</t>
        </is>
      </c>
      <c r="B59" s="1" t="n">
        <v>43735</v>
      </c>
      <c r="C59" s="1" t="n">
        <v>45171</v>
      </c>
      <c r="D59" t="inlineStr">
        <is>
          <t>STOCKHOLMS LÄN</t>
        </is>
      </c>
      <c r="E59" t="inlineStr">
        <is>
          <t>SÖDERTÄLJE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50419-2019</t>
        </is>
      </c>
      <c r="B60" s="1" t="n">
        <v>43735</v>
      </c>
      <c r="C60" s="1" t="n">
        <v>45171</v>
      </c>
      <c r="D60" t="inlineStr">
        <is>
          <t>STOCKHOLMS LÄN</t>
        </is>
      </c>
      <c r="E60" t="inlineStr">
        <is>
          <t>SÖDERTÄLJE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50425-2019</t>
        </is>
      </c>
      <c r="B61" s="1" t="n">
        <v>43735</v>
      </c>
      <c r="C61" s="1" t="n">
        <v>45171</v>
      </c>
      <c r="D61" t="inlineStr">
        <is>
          <t>STOCKHOLMS LÄN</t>
        </is>
      </c>
      <c r="E61" t="inlineStr">
        <is>
          <t>SÖDERTÄLJE</t>
        </is>
      </c>
      <c r="G61" t="n">
        <v>3.8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50389-2019</t>
        </is>
      </c>
      <c r="B62" s="1" t="n">
        <v>43735</v>
      </c>
      <c r="C62" s="1" t="n">
        <v>45171</v>
      </c>
      <c r="D62" t="inlineStr">
        <is>
          <t>STOCKHOLMS LÄN</t>
        </is>
      </c>
      <c r="E62" t="inlineStr">
        <is>
          <t>SÖDERTÄLJE</t>
        </is>
      </c>
      <c r="G62" t="n">
        <v>5.9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50441-2019</t>
        </is>
      </c>
      <c r="B63" s="1" t="n">
        <v>43735</v>
      </c>
      <c r="C63" s="1" t="n">
        <v>45171</v>
      </c>
      <c r="D63" t="inlineStr">
        <is>
          <t>STOCKHOLMS LÄN</t>
        </is>
      </c>
      <c r="E63" t="inlineStr">
        <is>
          <t>SÖDERTÄLJE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50446-2019</t>
        </is>
      </c>
      <c r="B64" s="1" t="n">
        <v>43735</v>
      </c>
      <c r="C64" s="1" t="n">
        <v>45171</v>
      </c>
      <c r="D64" t="inlineStr">
        <is>
          <t>STOCKHOLMS LÄN</t>
        </is>
      </c>
      <c r="E64" t="inlineStr">
        <is>
          <t>SÖDERTÄLJE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55870-2019</t>
        </is>
      </c>
      <c r="B65" s="1" t="n">
        <v>43759</v>
      </c>
      <c r="C65" s="1" t="n">
        <v>45171</v>
      </c>
      <c r="D65" t="inlineStr">
        <is>
          <t>STOCKHOLMS LÄN</t>
        </is>
      </c>
      <c r="E65" t="inlineStr">
        <is>
          <t>SÖDERTÄLJE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55848-2019</t>
        </is>
      </c>
      <c r="B66" s="1" t="n">
        <v>43759</v>
      </c>
      <c r="C66" s="1" t="n">
        <v>45171</v>
      </c>
      <c r="D66" t="inlineStr">
        <is>
          <t>STOCKHOLMS LÄN</t>
        </is>
      </c>
      <c r="E66" t="inlineStr">
        <is>
          <t>SÖDERTÄLJE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55974-2019</t>
        </is>
      </c>
      <c r="B67" s="1" t="n">
        <v>43759</v>
      </c>
      <c r="C67" s="1" t="n">
        <v>45171</v>
      </c>
      <c r="D67" t="inlineStr">
        <is>
          <t>STOCKHOLMS LÄN</t>
        </is>
      </c>
      <c r="E67" t="inlineStr">
        <is>
          <t>SÖDERTÄLJE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55965-2019</t>
        </is>
      </c>
      <c r="B68" s="1" t="n">
        <v>43759</v>
      </c>
      <c r="C68" s="1" t="n">
        <v>45171</v>
      </c>
      <c r="D68" t="inlineStr">
        <is>
          <t>STOCKHOLMS LÄN</t>
        </is>
      </c>
      <c r="E68" t="inlineStr">
        <is>
          <t>SÖDERTÄLJE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55866-2019</t>
        </is>
      </c>
      <c r="B69" s="1" t="n">
        <v>43759</v>
      </c>
      <c r="C69" s="1" t="n">
        <v>45171</v>
      </c>
      <c r="D69" t="inlineStr">
        <is>
          <t>STOCKHOLMS LÄN</t>
        </is>
      </c>
      <c r="E69" t="inlineStr">
        <is>
          <t>SÖDERTÄLJE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55980-2019</t>
        </is>
      </c>
      <c r="B70" s="1" t="n">
        <v>43759</v>
      </c>
      <c r="C70" s="1" t="n">
        <v>45171</v>
      </c>
      <c r="D70" t="inlineStr">
        <is>
          <t>STOCKHOLMS LÄN</t>
        </is>
      </c>
      <c r="E70" t="inlineStr">
        <is>
          <t>SÖDERTÄLJE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59155-2019</t>
        </is>
      </c>
      <c r="B71" s="1" t="n">
        <v>43775</v>
      </c>
      <c r="C71" s="1" t="n">
        <v>45171</v>
      </c>
      <c r="D71" t="inlineStr">
        <is>
          <t>STOCKHOLMS LÄN</t>
        </is>
      </c>
      <c r="E71" t="inlineStr">
        <is>
          <t>SÖDERTÄLJE</t>
        </is>
      </c>
      <c r="F71" t="inlineStr">
        <is>
          <t>Kommuner</t>
        </is>
      </c>
      <c r="G71" t="n">
        <v>4.3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59790-2019</t>
        </is>
      </c>
      <c r="B72" s="1" t="n">
        <v>43776</v>
      </c>
      <c r="C72" s="1" t="n">
        <v>45171</v>
      </c>
      <c r="D72" t="inlineStr">
        <is>
          <t>STOCKHOLMS LÄN</t>
        </is>
      </c>
      <c r="E72" t="inlineStr">
        <is>
          <t>SÖDERTÄLJE</t>
        </is>
      </c>
      <c r="G72" t="n">
        <v>6.2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64995-2019</t>
        </is>
      </c>
      <c r="B73" s="1" t="n">
        <v>43801</v>
      </c>
      <c r="C73" s="1" t="n">
        <v>45171</v>
      </c>
      <c r="D73" t="inlineStr">
        <is>
          <t>STOCKHOLMS LÄN</t>
        </is>
      </c>
      <c r="E73" t="inlineStr">
        <is>
          <t>SÖDERTÄLJE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64938-2019</t>
        </is>
      </c>
      <c r="B74" s="1" t="n">
        <v>43801</v>
      </c>
      <c r="C74" s="1" t="n">
        <v>45171</v>
      </c>
      <c r="D74" t="inlineStr">
        <is>
          <t>STOCKHOLMS LÄN</t>
        </is>
      </c>
      <c r="E74" t="inlineStr">
        <is>
          <t>SÖDERTÄLJE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630-2020</t>
        </is>
      </c>
      <c r="B75" s="1" t="n">
        <v>43838</v>
      </c>
      <c r="C75" s="1" t="n">
        <v>45171</v>
      </c>
      <c r="D75" t="inlineStr">
        <is>
          <t>STOCKHOLMS LÄN</t>
        </is>
      </c>
      <c r="E75" t="inlineStr">
        <is>
          <t>SÖDERTÄLJE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2559-2020</t>
        </is>
      </c>
      <c r="B76" s="1" t="n">
        <v>43843</v>
      </c>
      <c r="C76" s="1" t="n">
        <v>45171</v>
      </c>
      <c r="D76" t="inlineStr">
        <is>
          <t>STOCKHOLMS LÄN</t>
        </is>
      </c>
      <c r="E76" t="inlineStr">
        <is>
          <t>SÖDERTÄLJE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1811-2020</t>
        </is>
      </c>
      <c r="B77" s="1" t="n">
        <v>43844</v>
      </c>
      <c r="C77" s="1" t="n">
        <v>45171</v>
      </c>
      <c r="D77" t="inlineStr">
        <is>
          <t>STOCKHOLMS LÄN</t>
        </is>
      </c>
      <c r="E77" t="inlineStr">
        <is>
          <t>SÖDERTÄLJE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6707-2020</t>
        </is>
      </c>
      <c r="B78" s="1" t="n">
        <v>43867</v>
      </c>
      <c r="C78" s="1" t="n">
        <v>45171</v>
      </c>
      <c r="D78" t="inlineStr">
        <is>
          <t>STOCKHOLMS LÄN</t>
        </is>
      </c>
      <c r="E78" t="inlineStr">
        <is>
          <t>SÖDERTÄLJE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8366-2020</t>
        </is>
      </c>
      <c r="B79" s="1" t="n">
        <v>43875</v>
      </c>
      <c r="C79" s="1" t="n">
        <v>45171</v>
      </c>
      <c r="D79" t="inlineStr">
        <is>
          <t>STOCKHOLMS LÄN</t>
        </is>
      </c>
      <c r="E79" t="inlineStr">
        <is>
          <t>SÖDERTÄLJE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10551-2020</t>
        </is>
      </c>
      <c r="B80" s="1" t="n">
        <v>43887</v>
      </c>
      <c r="C80" s="1" t="n">
        <v>45171</v>
      </c>
      <c r="D80" t="inlineStr">
        <is>
          <t>STOCKHOLMS LÄN</t>
        </is>
      </c>
      <c r="E80" t="inlineStr">
        <is>
          <t>SÖDERTÄLJE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20196-2020</t>
        </is>
      </c>
      <c r="B81" s="1" t="n">
        <v>43944</v>
      </c>
      <c r="C81" s="1" t="n">
        <v>45171</v>
      </c>
      <c r="D81" t="inlineStr">
        <is>
          <t>STOCKHOLMS LÄN</t>
        </is>
      </c>
      <c r="E81" t="inlineStr">
        <is>
          <t>SÖDERTÄLJE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27278-2020</t>
        </is>
      </c>
      <c r="B82" s="1" t="n">
        <v>43992</v>
      </c>
      <c r="C82" s="1" t="n">
        <v>45171</v>
      </c>
      <c r="D82" t="inlineStr">
        <is>
          <t>STOCKHOLMS LÄN</t>
        </is>
      </c>
      <c r="E82" t="inlineStr">
        <is>
          <t>SÖDERTÄLJE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38010-2020</t>
        </is>
      </c>
      <c r="B83" s="1" t="n">
        <v>44057</v>
      </c>
      <c r="C83" s="1" t="n">
        <v>45171</v>
      </c>
      <c r="D83" t="inlineStr">
        <is>
          <t>STOCKHOLMS LÄN</t>
        </is>
      </c>
      <c r="E83" t="inlineStr">
        <is>
          <t>SÖDERTÄLJE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41080-2020</t>
        </is>
      </c>
      <c r="B84" s="1" t="n">
        <v>44069</v>
      </c>
      <c r="C84" s="1" t="n">
        <v>45171</v>
      </c>
      <c r="D84" t="inlineStr">
        <is>
          <t>STOCKHOLMS LÄN</t>
        </is>
      </c>
      <c r="E84" t="inlineStr">
        <is>
          <t>SÖDERTÄLJE</t>
        </is>
      </c>
      <c r="G84" t="n">
        <v>19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43237-2020</t>
        </is>
      </c>
      <c r="B85" s="1" t="n">
        <v>44076</v>
      </c>
      <c r="C85" s="1" t="n">
        <v>45171</v>
      </c>
      <c r="D85" t="inlineStr">
        <is>
          <t>STOCKHOLMS LÄN</t>
        </is>
      </c>
      <c r="E85" t="inlineStr">
        <is>
          <t>SÖDERTÄLJE</t>
        </is>
      </c>
      <c r="F85" t="inlineStr">
        <is>
          <t>Kommuner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44577-2020</t>
        </is>
      </c>
      <c r="B86" s="1" t="n">
        <v>44085</v>
      </c>
      <c r="C86" s="1" t="n">
        <v>45171</v>
      </c>
      <c r="D86" t="inlineStr">
        <is>
          <t>STOCKHOLMS LÄN</t>
        </is>
      </c>
      <c r="E86" t="inlineStr">
        <is>
          <t>SÖDERTÄLJE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46661-2020</t>
        </is>
      </c>
      <c r="B87" s="1" t="n">
        <v>44095</v>
      </c>
      <c r="C87" s="1" t="n">
        <v>45171</v>
      </c>
      <c r="D87" t="inlineStr">
        <is>
          <t>STOCKHOLMS LÄN</t>
        </is>
      </c>
      <c r="E87" t="inlineStr">
        <is>
          <t>SÖDERTÄLJE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46899-2020</t>
        </is>
      </c>
      <c r="B88" s="1" t="n">
        <v>44096</v>
      </c>
      <c r="C88" s="1" t="n">
        <v>45171</v>
      </c>
      <c r="D88" t="inlineStr">
        <is>
          <t>STOCKHOLMS LÄN</t>
        </is>
      </c>
      <c r="E88" t="inlineStr">
        <is>
          <t>SÖDERTÄLJE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49938-2020</t>
        </is>
      </c>
      <c r="B89" s="1" t="n">
        <v>44109</v>
      </c>
      <c r="C89" s="1" t="n">
        <v>45171</v>
      </c>
      <c r="D89" t="inlineStr">
        <is>
          <t>STOCKHOLMS LÄN</t>
        </is>
      </c>
      <c r="E89" t="inlineStr">
        <is>
          <t>SÖDERTÄLJE</t>
        </is>
      </c>
      <c r="F89" t="inlineStr">
        <is>
          <t>Kommuner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50523-2020</t>
        </is>
      </c>
      <c r="B90" s="1" t="n">
        <v>44110</v>
      </c>
      <c r="C90" s="1" t="n">
        <v>45171</v>
      </c>
      <c r="D90" t="inlineStr">
        <is>
          <t>STOCKHOLMS LÄN</t>
        </is>
      </c>
      <c r="E90" t="inlineStr">
        <is>
          <t>SÖDERTÄLJE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50529-2020</t>
        </is>
      </c>
      <c r="B91" s="1" t="n">
        <v>44110</v>
      </c>
      <c r="C91" s="1" t="n">
        <v>45171</v>
      </c>
      <c r="D91" t="inlineStr">
        <is>
          <t>STOCKHOLMS LÄN</t>
        </is>
      </c>
      <c r="E91" t="inlineStr">
        <is>
          <t>SÖDERTÄLJE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50524-2020</t>
        </is>
      </c>
      <c r="B92" s="1" t="n">
        <v>44110</v>
      </c>
      <c r="C92" s="1" t="n">
        <v>45171</v>
      </c>
      <c r="D92" t="inlineStr">
        <is>
          <t>STOCKHOLMS LÄN</t>
        </is>
      </c>
      <c r="E92" t="inlineStr">
        <is>
          <t>SÖDERTÄLJE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50520-2020</t>
        </is>
      </c>
      <c r="B93" s="1" t="n">
        <v>44110</v>
      </c>
      <c r="C93" s="1" t="n">
        <v>45171</v>
      </c>
      <c r="D93" t="inlineStr">
        <is>
          <t>STOCKHOLMS LÄN</t>
        </is>
      </c>
      <c r="E93" t="inlineStr">
        <is>
          <t>SÖDERTÄLJE</t>
        </is>
      </c>
      <c r="G93" t="n">
        <v>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50527-2020</t>
        </is>
      </c>
      <c r="B94" s="1" t="n">
        <v>44110</v>
      </c>
      <c r="C94" s="1" t="n">
        <v>45171</v>
      </c>
      <c r="D94" t="inlineStr">
        <is>
          <t>STOCKHOLMS LÄN</t>
        </is>
      </c>
      <c r="E94" t="inlineStr">
        <is>
          <t>SÖDERTÄLJE</t>
        </is>
      </c>
      <c r="G94" t="n">
        <v>3.3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51203-2020</t>
        </is>
      </c>
      <c r="B95" s="1" t="n">
        <v>44112</v>
      </c>
      <c r="C95" s="1" t="n">
        <v>45171</v>
      </c>
      <c r="D95" t="inlineStr">
        <is>
          <t>STOCKHOLMS LÄN</t>
        </is>
      </c>
      <c r="E95" t="inlineStr">
        <is>
          <t>SÖDERTÄLJE</t>
        </is>
      </c>
      <c r="G95" t="n">
        <v>5.7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53750-2020</t>
        </is>
      </c>
      <c r="B96" s="1" t="n">
        <v>44124</v>
      </c>
      <c r="C96" s="1" t="n">
        <v>45171</v>
      </c>
      <c r="D96" t="inlineStr">
        <is>
          <t>STOCKHOLMS LÄN</t>
        </is>
      </c>
      <c r="E96" t="inlineStr">
        <is>
          <t>SÖDERTÄLJE</t>
        </is>
      </c>
      <c r="G96" t="n">
        <v>4.8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55464-2020</t>
        </is>
      </c>
      <c r="B97" s="1" t="n">
        <v>44130</v>
      </c>
      <c r="C97" s="1" t="n">
        <v>45171</v>
      </c>
      <c r="D97" t="inlineStr">
        <is>
          <t>STOCKHOLMS LÄN</t>
        </is>
      </c>
      <c r="E97" t="inlineStr">
        <is>
          <t>SÖDERTÄLJE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55466-2020</t>
        </is>
      </c>
      <c r="B98" s="1" t="n">
        <v>44130</v>
      </c>
      <c r="C98" s="1" t="n">
        <v>45171</v>
      </c>
      <c r="D98" t="inlineStr">
        <is>
          <t>STOCKHOLMS LÄN</t>
        </is>
      </c>
      <c r="E98" t="inlineStr">
        <is>
          <t>SÖDERTÄLJE</t>
        </is>
      </c>
      <c r="G98" t="n">
        <v>6.3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57992-2020</t>
        </is>
      </c>
      <c r="B99" s="1" t="n">
        <v>44143</v>
      </c>
      <c r="C99" s="1" t="n">
        <v>45171</v>
      </c>
      <c r="D99" t="inlineStr">
        <is>
          <t>STOCKHOLMS LÄN</t>
        </is>
      </c>
      <c r="E99" t="inlineStr">
        <is>
          <t>SÖDERTÄLJE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68721-2020</t>
        </is>
      </c>
      <c r="B100" s="1" t="n">
        <v>44187</v>
      </c>
      <c r="C100" s="1" t="n">
        <v>45171</v>
      </c>
      <c r="D100" t="inlineStr">
        <is>
          <t>STOCKHOLMS LÄN</t>
        </is>
      </c>
      <c r="E100" t="inlineStr">
        <is>
          <t>SÖDERTÄLJE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9986-2021</t>
        </is>
      </c>
      <c r="B101" s="1" t="n">
        <v>44254</v>
      </c>
      <c r="C101" s="1" t="n">
        <v>45171</v>
      </c>
      <c r="D101" t="inlineStr">
        <is>
          <t>STOCKHOLMS LÄN</t>
        </is>
      </c>
      <c r="E101" t="inlineStr">
        <is>
          <t>SÖDERTÄLJE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11126-2021</t>
        </is>
      </c>
      <c r="B102" s="1" t="n">
        <v>44260</v>
      </c>
      <c r="C102" s="1" t="n">
        <v>45171</v>
      </c>
      <c r="D102" t="inlineStr">
        <is>
          <t>STOCKHOLMS LÄN</t>
        </is>
      </c>
      <c r="E102" t="inlineStr">
        <is>
          <t>SÖDERTÄLJE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11360-2021</t>
        </is>
      </c>
      <c r="B103" s="1" t="n">
        <v>44263</v>
      </c>
      <c r="C103" s="1" t="n">
        <v>45171</v>
      </c>
      <c r="D103" t="inlineStr">
        <is>
          <t>STOCKHOLMS LÄN</t>
        </is>
      </c>
      <c r="E103" t="inlineStr">
        <is>
          <t>SÖDERTÄLJE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11368-2021</t>
        </is>
      </c>
      <c r="B104" s="1" t="n">
        <v>44263</v>
      </c>
      <c r="C104" s="1" t="n">
        <v>45171</v>
      </c>
      <c r="D104" t="inlineStr">
        <is>
          <t>STOCKHOLMS LÄN</t>
        </is>
      </c>
      <c r="E104" t="inlineStr">
        <is>
          <t>SÖDERTÄLJE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11361-2021</t>
        </is>
      </c>
      <c r="B105" s="1" t="n">
        <v>44263</v>
      </c>
      <c r="C105" s="1" t="n">
        <v>45171</v>
      </c>
      <c r="D105" t="inlineStr">
        <is>
          <t>STOCKHOLMS LÄN</t>
        </is>
      </c>
      <c r="E105" t="inlineStr">
        <is>
          <t>SÖDERTÄLJE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12126-2021</t>
        </is>
      </c>
      <c r="B106" s="1" t="n">
        <v>44266</v>
      </c>
      <c r="C106" s="1" t="n">
        <v>45171</v>
      </c>
      <c r="D106" t="inlineStr">
        <is>
          <t>STOCKHOLMS LÄN</t>
        </is>
      </c>
      <c r="E106" t="inlineStr">
        <is>
          <t>SÖDERTÄLJE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12901-2021</t>
        </is>
      </c>
      <c r="B107" s="1" t="n">
        <v>44271</v>
      </c>
      <c r="C107" s="1" t="n">
        <v>45171</v>
      </c>
      <c r="D107" t="inlineStr">
        <is>
          <t>STOCKHOLMS LÄN</t>
        </is>
      </c>
      <c r="E107" t="inlineStr">
        <is>
          <t>SÖDERTÄLJE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14635-2021</t>
        </is>
      </c>
      <c r="B108" s="1" t="n">
        <v>44280</v>
      </c>
      <c r="C108" s="1" t="n">
        <v>45171</v>
      </c>
      <c r="D108" t="inlineStr">
        <is>
          <t>STOCKHOLMS LÄN</t>
        </is>
      </c>
      <c r="E108" t="inlineStr">
        <is>
          <t>SÖDERTÄLJE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14664-2021</t>
        </is>
      </c>
      <c r="B109" s="1" t="n">
        <v>44280</v>
      </c>
      <c r="C109" s="1" t="n">
        <v>45171</v>
      </c>
      <c r="D109" t="inlineStr">
        <is>
          <t>STOCKHOLMS LÄN</t>
        </is>
      </c>
      <c r="E109" t="inlineStr">
        <is>
          <t>SÖDERTÄLJE</t>
        </is>
      </c>
      <c r="G109" t="n">
        <v>2.6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25873-2021</t>
        </is>
      </c>
      <c r="B110" s="1" t="n">
        <v>44344</v>
      </c>
      <c r="C110" s="1" t="n">
        <v>45171</v>
      </c>
      <c r="D110" t="inlineStr">
        <is>
          <t>STOCKHOLMS LÄN</t>
        </is>
      </c>
      <c r="E110" t="inlineStr">
        <is>
          <t>SÖDERTÄLJE</t>
        </is>
      </c>
      <c r="G110" t="n">
        <v>7.3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25871-2021</t>
        </is>
      </c>
      <c r="B111" s="1" t="n">
        <v>44344</v>
      </c>
      <c r="C111" s="1" t="n">
        <v>45171</v>
      </c>
      <c r="D111" t="inlineStr">
        <is>
          <t>STOCKHOLMS LÄN</t>
        </is>
      </c>
      <c r="E111" t="inlineStr">
        <is>
          <t>SÖDERTÄLJE</t>
        </is>
      </c>
      <c r="G111" t="n">
        <v>13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27715-2021</t>
        </is>
      </c>
      <c r="B112" s="1" t="n">
        <v>44354</v>
      </c>
      <c r="C112" s="1" t="n">
        <v>45171</v>
      </c>
      <c r="D112" t="inlineStr">
        <is>
          <t>STOCKHOLMS LÄN</t>
        </is>
      </c>
      <c r="E112" t="inlineStr">
        <is>
          <t>SÖDERTÄLJE</t>
        </is>
      </c>
      <c r="F112" t="inlineStr">
        <is>
          <t>Sveaskog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27747-2021</t>
        </is>
      </c>
      <c r="B113" s="1" t="n">
        <v>44354</v>
      </c>
      <c r="C113" s="1" t="n">
        <v>45171</v>
      </c>
      <c r="D113" t="inlineStr">
        <is>
          <t>STOCKHOLMS LÄN</t>
        </is>
      </c>
      <c r="E113" t="inlineStr">
        <is>
          <t>SÖDERTÄLJE</t>
        </is>
      </c>
      <c r="F113" t="inlineStr">
        <is>
          <t>Sveaskog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27769-2021</t>
        </is>
      </c>
      <c r="B114" s="1" t="n">
        <v>44354</v>
      </c>
      <c r="C114" s="1" t="n">
        <v>45171</v>
      </c>
      <c r="D114" t="inlineStr">
        <is>
          <t>STOCKHOLMS LÄN</t>
        </is>
      </c>
      <c r="E114" t="inlineStr">
        <is>
          <t>SÖDERTÄLJE</t>
        </is>
      </c>
      <c r="F114" t="inlineStr">
        <is>
          <t>Sveaskog</t>
        </is>
      </c>
      <c r="G114" t="n">
        <v>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27739-2021</t>
        </is>
      </c>
      <c r="B115" s="1" t="n">
        <v>44354</v>
      </c>
      <c r="C115" s="1" t="n">
        <v>45171</v>
      </c>
      <c r="D115" t="inlineStr">
        <is>
          <t>STOCKHOLMS LÄN</t>
        </is>
      </c>
      <c r="E115" t="inlineStr">
        <is>
          <t>SÖDERTÄLJE</t>
        </is>
      </c>
      <c r="F115" t="inlineStr">
        <is>
          <t>Sveaskog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27750-2021</t>
        </is>
      </c>
      <c r="B116" s="1" t="n">
        <v>44354</v>
      </c>
      <c r="C116" s="1" t="n">
        <v>45171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27771-2021</t>
        </is>
      </c>
      <c r="B117" s="1" t="n">
        <v>44354</v>
      </c>
      <c r="C117" s="1" t="n">
        <v>45171</v>
      </c>
      <c r="D117" t="inlineStr">
        <is>
          <t>STOCKHOLMS LÄN</t>
        </is>
      </c>
      <c r="E117" t="inlineStr">
        <is>
          <t>SÖDERTÄLJE</t>
        </is>
      </c>
      <c r="F117" t="inlineStr">
        <is>
          <t>Sveaskog</t>
        </is>
      </c>
      <c r="G117" t="n">
        <v>7.9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27706-2021</t>
        </is>
      </c>
      <c r="B118" s="1" t="n">
        <v>44354</v>
      </c>
      <c r="C118" s="1" t="n">
        <v>45171</v>
      </c>
      <c r="D118" t="inlineStr">
        <is>
          <t>STOCKHOLMS LÄN</t>
        </is>
      </c>
      <c r="E118" t="inlineStr">
        <is>
          <t>SÖDERTÄLJE</t>
        </is>
      </c>
      <c r="F118" t="inlineStr">
        <is>
          <t>Sveaskog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27740-2021</t>
        </is>
      </c>
      <c r="B119" s="1" t="n">
        <v>44354</v>
      </c>
      <c r="C119" s="1" t="n">
        <v>45171</v>
      </c>
      <c r="D119" t="inlineStr">
        <is>
          <t>STOCKHOLMS LÄN</t>
        </is>
      </c>
      <c r="E119" t="inlineStr">
        <is>
          <t>SÖDERTÄLJE</t>
        </is>
      </c>
      <c r="F119" t="inlineStr">
        <is>
          <t>Sveaskog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27753-2021</t>
        </is>
      </c>
      <c r="B120" s="1" t="n">
        <v>44354</v>
      </c>
      <c r="C120" s="1" t="n">
        <v>45171</v>
      </c>
      <c r="D120" t="inlineStr">
        <is>
          <t>STOCKHOLMS LÄN</t>
        </is>
      </c>
      <c r="E120" t="inlineStr">
        <is>
          <t>SÖDERTÄLJE</t>
        </is>
      </c>
      <c r="F120" t="inlineStr">
        <is>
          <t>Sveaskog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28136-2021</t>
        </is>
      </c>
      <c r="B121" s="1" t="n">
        <v>44355</v>
      </c>
      <c r="C121" s="1" t="n">
        <v>45171</v>
      </c>
      <c r="D121" t="inlineStr">
        <is>
          <t>STOCKHOLMS LÄN</t>
        </is>
      </c>
      <c r="E121" t="inlineStr">
        <is>
          <t>SÖDERTÄLJE</t>
        </is>
      </c>
      <c r="F121" t="inlineStr">
        <is>
          <t>Kommuner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34450-2021</t>
        </is>
      </c>
      <c r="B122" s="1" t="n">
        <v>44381</v>
      </c>
      <c r="C122" s="1" t="n">
        <v>45171</v>
      </c>
      <c r="D122" t="inlineStr">
        <is>
          <t>STOCKHOLMS LÄN</t>
        </is>
      </c>
      <c r="E122" t="inlineStr">
        <is>
          <t>SÖDERTÄLJE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37676-2021</t>
        </is>
      </c>
      <c r="B123" s="1" t="n">
        <v>44400</v>
      </c>
      <c r="C123" s="1" t="n">
        <v>45171</v>
      </c>
      <c r="D123" t="inlineStr">
        <is>
          <t>STOCKHOLMS LÄN</t>
        </is>
      </c>
      <c r="E123" t="inlineStr">
        <is>
          <t>SÖDERTÄLJE</t>
        </is>
      </c>
      <c r="F123" t="inlineStr">
        <is>
          <t>Sveaskog</t>
        </is>
      </c>
      <c r="G123" t="n">
        <v>7.1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37681-2021</t>
        </is>
      </c>
      <c r="B124" s="1" t="n">
        <v>44400</v>
      </c>
      <c r="C124" s="1" t="n">
        <v>45171</v>
      </c>
      <c r="D124" t="inlineStr">
        <is>
          <t>STOCKHOLMS LÄN</t>
        </is>
      </c>
      <c r="E124" t="inlineStr">
        <is>
          <t>SÖDERTÄLJE</t>
        </is>
      </c>
      <c r="F124" t="inlineStr">
        <is>
          <t>Sveaskog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39133-2021</t>
        </is>
      </c>
      <c r="B125" s="1" t="n">
        <v>44412</v>
      </c>
      <c r="C125" s="1" t="n">
        <v>45171</v>
      </c>
      <c r="D125" t="inlineStr">
        <is>
          <t>STOCKHOLMS LÄN</t>
        </is>
      </c>
      <c r="E125" t="inlineStr">
        <is>
          <t>SÖDERTÄLJE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40751-2021</t>
        </is>
      </c>
      <c r="B126" s="1" t="n">
        <v>44420</v>
      </c>
      <c r="C126" s="1" t="n">
        <v>45171</v>
      </c>
      <c r="D126" t="inlineStr">
        <is>
          <t>STOCKHOLMS LÄN</t>
        </is>
      </c>
      <c r="E126" t="inlineStr">
        <is>
          <t>SÖDERTÄLJE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44650-2021</t>
        </is>
      </c>
      <c r="B127" s="1" t="n">
        <v>44437</v>
      </c>
      <c r="C127" s="1" t="n">
        <v>45171</v>
      </c>
      <c r="D127" t="inlineStr">
        <is>
          <t>STOCKHOLMS LÄN</t>
        </is>
      </c>
      <c r="E127" t="inlineStr">
        <is>
          <t>SÖDERTÄLJE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45674-2021</t>
        </is>
      </c>
      <c r="B128" s="1" t="n">
        <v>44441</v>
      </c>
      <c r="C128" s="1" t="n">
        <v>45171</v>
      </c>
      <c r="D128" t="inlineStr">
        <is>
          <t>STOCKHOLMS LÄN</t>
        </is>
      </c>
      <c r="E128" t="inlineStr">
        <is>
          <t>SÖDERTÄLJE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46671-2021</t>
        </is>
      </c>
      <c r="B129" s="1" t="n">
        <v>44445</v>
      </c>
      <c r="C129" s="1" t="n">
        <v>45171</v>
      </c>
      <c r="D129" t="inlineStr">
        <is>
          <t>STOCKHOLMS LÄN</t>
        </is>
      </c>
      <c r="E129" t="inlineStr">
        <is>
          <t>SÖDERTÄLJE</t>
        </is>
      </c>
      <c r="G129" t="n">
        <v>8.1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48387-2021</t>
        </is>
      </c>
      <c r="B130" s="1" t="n">
        <v>44451</v>
      </c>
      <c r="C130" s="1" t="n">
        <v>45171</v>
      </c>
      <c r="D130" t="inlineStr">
        <is>
          <t>STOCKHOLMS LÄN</t>
        </is>
      </c>
      <c r="E130" t="inlineStr">
        <is>
          <t>SÖDERTÄLJE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50059-2021</t>
        </is>
      </c>
      <c r="B131" s="1" t="n">
        <v>44455</v>
      </c>
      <c r="C131" s="1" t="n">
        <v>45171</v>
      </c>
      <c r="D131" t="inlineStr">
        <is>
          <t>STOCKHOLMS LÄN</t>
        </is>
      </c>
      <c r="E131" t="inlineStr">
        <is>
          <t>SÖDERTÄLJE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51482-2021</t>
        </is>
      </c>
      <c r="B132" s="1" t="n">
        <v>44460</v>
      </c>
      <c r="C132" s="1" t="n">
        <v>45171</v>
      </c>
      <c r="D132" t="inlineStr">
        <is>
          <t>STOCKHOLMS LÄN</t>
        </is>
      </c>
      <c r="E132" t="inlineStr">
        <is>
          <t>SÖDERTÄLJE</t>
        </is>
      </c>
      <c r="G132" t="n">
        <v>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51454-2021</t>
        </is>
      </c>
      <c r="B133" s="1" t="n">
        <v>44460</v>
      </c>
      <c r="C133" s="1" t="n">
        <v>45171</v>
      </c>
      <c r="D133" t="inlineStr">
        <is>
          <t>STOCKHOLMS LÄN</t>
        </is>
      </c>
      <c r="E133" t="inlineStr">
        <is>
          <t>SÖDERTÄLJE</t>
        </is>
      </c>
      <c r="G133" t="n">
        <v>5.6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52214-2021</t>
        </is>
      </c>
      <c r="B134" s="1" t="n">
        <v>44462</v>
      </c>
      <c r="C134" s="1" t="n">
        <v>45171</v>
      </c>
      <c r="D134" t="inlineStr">
        <is>
          <t>STOCKHOLMS LÄN</t>
        </is>
      </c>
      <c r="E134" t="inlineStr">
        <is>
          <t>SÖDERTÄLJE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53042-2021</t>
        </is>
      </c>
      <c r="B135" s="1" t="n">
        <v>44467</v>
      </c>
      <c r="C135" s="1" t="n">
        <v>45171</v>
      </c>
      <c r="D135" t="inlineStr">
        <is>
          <t>STOCKHOLMS LÄN</t>
        </is>
      </c>
      <c r="E135" t="inlineStr">
        <is>
          <t>SÖDERTÄLJE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57039-2021</t>
        </is>
      </c>
      <c r="B136" s="1" t="n">
        <v>44482</v>
      </c>
      <c r="C136" s="1" t="n">
        <v>45171</v>
      </c>
      <c r="D136" t="inlineStr">
        <is>
          <t>STOCKHOLMS LÄN</t>
        </is>
      </c>
      <c r="E136" t="inlineStr">
        <is>
          <t>SÖDERTÄLJE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57884-2021</t>
        </is>
      </c>
      <c r="B137" s="1" t="n">
        <v>44485</v>
      </c>
      <c r="C137" s="1" t="n">
        <v>45171</v>
      </c>
      <c r="D137" t="inlineStr">
        <is>
          <t>STOCKHOLMS LÄN</t>
        </is>
      </c>
      <c r="E137" t="inlineStr">
        <is>
          <t>SÖDERTÄLJE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59235-2021</t>
        </is>
      </c>
      <c r="B138" s="1" t="n">
        <v>44490</v>
      </c>
      <c r="C138" s="1" t="n">
        <v>45171</v>
      </c>
      <c r="D138" t="inlineStr">
        <is>
          <t>STOCKHOLMS LÄN</t>
        </is>
      </c>
      <c r="E138" t="inlineStr">
        <is>
          <t>SÖDERTÄLJE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63644-2021</t>
        </is>
      </c>
      <c r="B139" s="1" t="n">
        <v>44508</v>
      </c>
      <c r="C139" s="1" t="n">
        <v>45171</v>
      </c>
      <c r="D139" t="inlineStr">
        <is>
          <t>STOCKHOLMS LÄN</t>
        </is>
      </c>
      <c r="E139" t="inlineStr">
        <is>
          <t>SÖDERTÄLJE</t>
        </is>
      </c>
      <c r="G139" t="n">
        <v>3.7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64111-2021</t>
        </is>
      </c>
      <c r="B140" s="1" t="n">
        <v>44509</v>
      </c>
      <c r="C140" s="1" t="n">
        <v>45171</v>
      </c>
      <c r="D140" t="inlineStr">
        <is>
          <t>STOCKHOLMS LÄN</t>
        </is>
      </c>
      <c r="E140" t="inlineStr">
        <is>
          <t>SÖDERTÄLJE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70201-2021</t>
        </is>
      </c>
      <c r="B141" s="1" t="n">
        <v>44534</v>
      </c>
      <c r="C141" s="1" t="n">
        <v>45171</v>
      </c>
      <c r="D141" t="inlineStr">
        <is>
          <t>STOCKHOLMS LÄN</t>
        </is>
      </c>
      <c r="E141" t="inlineStr">
        <is>
          <t>SÖDERTÄLJE</t>
        </is>
      </c>
      <c r="G141" t="n">
        <v>4.7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314-2022</t>
        </is>
      </c>
      <c r="B142" s="1" t="n">
        <v>44564</v>
      </c>
      <c r="C142" s="1" t="n">
        <v>45171</v>
      </c>
      <c r="D142" t="inlineStr">
        <is>
          <t>STOCKHOLMS LÄN</t>
        </is>
      </c>
      <c r="E142" t="inlineStr">
        <is>
          <t>SÖDERTÄLJE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386-2022</t>
        </is>
      </c>
      <c r="B143" s="1" t="n">
        <v>44565</v>
      </c>
      <c r="C143" s="1" t="n">
        <v>45171</v>
      </c>
      <c r="D143" t="inlineStr">
        <is>
          <t>STOCKHOLMS LÄN</t>
        </is>
      </c>
      <c r="E143" t="inlineStr">
        <is>
          <t>SÖDERTÄLJE</t>
        </is>
      </c>
      <c r="G143" t="n">
        <v>6.1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1016-2022</t>
        </is>
      </c>
      <c r="B144" s="1" t="n">
        <v>44571</v>
      </c>
      <c r="C144" s="1" t="n">
        <v>45171</v>
      </c>
      <c r="D144" t="inlineStr">
        <is>
          <t>STOCKHOLMS LÄN</t>
        </is>
      </c>
      <c r="E144" t="inlineStr">
        <is>
          <t>SÖDERTÄLJE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3596-2022</t>
        </is>
      </c>
      <c r="B145" s="1" t="n">
        <v>44586</v>
      </c>
      <c r="C145" s="1" t="n">
        <v>45171</v>
      </c>
      <c r="D145" t="inlineStr">
        <is>
          <t>STOCKHOLMS LÄN</t>
        </is>
      </c>
      <c r="E145" t="inlineStr">
        <is>
          <t>SÖDERTÄLJE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3585-2022</t>
        </is>
      </c>
      <c r="B146" s="1" t="n">
        <v>44586</v>
      </c>
      <c r="C146" s="1" t="n">
        <v>45171</v>
      </c>
      <c r="D146" t="inlineStr">
        <is>
          <t>STOCKHOLMS LÄN</t>
        </is>
      </c>
      <c r="E146" t="inlineStr">
        <is>
          <t>SÖDERTÄLJE</t>
        </is>
      </c>
      <c r="G146" t="n">
        <v>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6295-2022</t>
        </is>
      </c>
      <c r="B147" s="1" t="n">
        <v>44600</v>
      </c>
      <c r="C147" s="1" t="n">
        <v>45171</v>
      </c>
      <c r="D147" t="inlineStr">
        <is>
          <t>STOCKHOLMS LÄN</t>
        </is>
      </c>
      <c r="E147" t="inlineStr">
        <is>
          <t>SÖDERTÄLJE</t>
        </is>
      </c>
      <c r="G147" t="n">
        <v>11.4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6886-2022</t>
        </is>
      </c>
      <c r="B148" s="1" t="n">
        <v>44602</v>
      </c>
      <c r="C148" s="1" t="n">
        <v>45171</v>
      </c>
      <c r="D148" t="inlineStr">
        <is>
          <t>STOCKHOLMS LÄN</t>
        </is>
      </c>
      <c r="E148" t="inlineStr">
        <is>
          <t>SÖDERTÄLJE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6740-2022</t>
        </is>
      </c>
      <c r="B149" s="1" t="n">
        <v>44602</v>
      </c>
      <c r="C149" s="1" t="n">
        <v>45171</v>
      </c>
      <c r="D149" t="inlineStr">
        <is>
          <t>STOCKHOLMS LÄN</t>
        </is>
      </c>
      <c r="E149" t="inlineStr">
        <is>
          <t>SÖDERTÄLJE</t>
        </is>
      </c>
      <c r="G149" t="n">
        <v>7.1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12691-2022</t>
        </is>
      </c>
      <c r="B150" s="1" t="n">
        <v>44641</v>
      </c>
      <c r="C150" s="1" t="n">
        <v>45171</v>
      </c>
      <c r="D150" t="inlineStr">
        <is>
          <t>STOCKHOLMS LÄN</t>
        </is>
      </c>
      <c r="E150" t="inlineStr">
        <is>
          <t>SÖDERTÄLJE</t>
        </is>
      </c>
      <c r="F150" t="inlineStr">
        <is>
          <t>Övriga Aktiebolag</t>
        </is>
      </c>
      <c r="G150" t="n">
        <v>3.6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16433-2022</t>
        </is>
      </c>
      <c r="B151" s="1" t="n">
        <v>44671</v>
      </c>
      <c r="C151" s="1" t="n">
        <v>45171</v>
      </c>
      <c r="D151" t="inlineStr">
        <is>
          <t>STOCKHOLMS LÄN</t>
        </is>
      </c>
      <c r="E151" t="inlineStr">
        <is>
          <t>SÖDERTÄLJE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16437-2022</t>
        </is>
      </c>
      <c r="B152" s="1" t="n">
        <v>44671</v>
      </c>
      <c r="C152" s="1" t="n">
        <v>45171</v>
      </c>
      <c r="D152" t="inlineStr">
        <is>
          <t>STOCKHOLMS LÄN</t>
        </is>
      </c>
      <c r="E152" t="inlineStr">
        <is>
          <t>SÖDERTÄLJE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16724-2022</t>
        </is>
      </c>
      <c r="B153" s="1" t="n">
        <v>44673</v>
      </c>
      <c r="C153" s="1" t="n">
        <v>45171</v>
      </c>
      <c r="D153" t="inlineStr">
        <is>
          <t>STOCKHOLMS LÄN</t>
        </is>
      </c>
      <c r="E153" t="inlineStr">
        <is>
          <t>SÖDERTÄLJE</t>
        </is>
      </c>
      <c r="F153" t="inlineStr">
        <is>
          <t>Övriga statliga verk och myndigheter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20016-2022</t>
        </is>
      </c>
      <c r="B154" s="1" t="n">
        <v>44697</v>
      </c>
      <c r="C154" s="1" t="n">
        <v>45171</v>
      </c>
      <c r="D154" t="inlineStr">
        <is>
          <t>STOCKHOLMS LÄN</t>
        </is>
      </c>
      <c r="E154" t="inlineStr">
        <is>
          <t>SÖDERTÄLJE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24034-2022</t>
        </is>
      </c>
      <c r="B155" s="1" t="n">
        <v>44724</v>
      </c>
      <c r="C155" s="1" t="n">
        <v>45171</v>
      </c>
      <c r="D155" t="inlineStr">
        <is>
          <t>STOCKHOLMS LÄN</t>
        </is>
      </c>
      <c r="E155" t="inlineStr">
        <is>
          <t>SÖDERTÄLJE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26812-2022</t>
        </is>
      </c>
      <c r="B156" s="1" t="n">
        <v>44740</v>
      </c>
      <c r="C156" s="1" t="n">
        <v>45171</v>
      </c>
      <c r="D156" t="inlineStr">
        <is>
          <t>STOCKHOLMS LÄN</t>
        </is>
      </c>
      <c r="E156" t="inlineStr">
        <is>
          <t>SÖDERTÄLJE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27972-2022</t>
        </is>
      </c>
      <c r="B157" s="1" t="n">
        <v>44744</v>
      </c>
      <c r="C157" s="1" t="n">
        <v>45171</v>
      </c>
      <c r="D157" t="inlineStr">
        <is>
          <t>STOCKHOLMS LÄN</t>
        </is>
      </c>
      <c r="E157" t="inlineStr">
        <is>
          <t>SÖDERTÄLJE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27970-2022</t>
        </is>
      </c>
      <c r="B158" s="1" t="n">
        <v>44744</v>
      </c>
      <c r="C158" s="1" t="n">
        <v>45171</v>
      </c>
      <c r="D158" t="inlineStr">
        <is>
          <t>STOCKHOLMS LÄN</t>
        </is>
      </c>
      <c r="E158" t="inlineStr">
        <is>
          <t>SÖDERTÄLJE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27969-2022</t>
        </is>
      </c>
      <c r="B159" s="1" t="n">
        <v>44744</v>
      </c>
      <c r="C159" s="1" t="n">
        <v>45171</v>
      </c>
      <c r="D159" t="inlineStr">
        <is>
          <t>STOCKHOLMS LÄN</t>
        </is>
      </c>
      <c r="E159" t="inlineStr">
        <is>
          <t>SÖDERTÄLJE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27971-2022</t>
        </is>
      </c>
      <c r="B160" s="1" t="n">
        <v>44744</v>
      </c>
      <c r="C160" s="1" t="n">
        <v>45171</v>
      </c>
      <c r="D160" t="inlineStr">
        <is>
          <t>STOCKHOLMS LÄN</t>
        </is>
      </c>
      <c r="E160" t="inlineStr">
        <is>
          <t>SÖDERTÄLJE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33902-2022</t>
        </is>
      </c>
      <c r="B161" s="1" t="n">
        <v>44790</v>
      </c>
      <c r="C161" s="1" t="n">
        <v>45171</v>
      </c>
      <c r="D161" t="inlineStr">
        <is>
          <t>STOCKHOLMS LÄN</t>
        </is>
      </c>
      <c r="E161" t="inlineStr">
        <is>
          <t>SÖDERTÄLJE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35882-2022</t>
        </is>
      </c>
      <c r="B162" s="1" t="n">
        <v>44802</v>
      </c>
      <c r="C162" s="1" t="n">
        <v>45171</v>
      </c>
      <c r="D162" t="inlineStr">
        <is>
          <t>STOCKHOLMS LÄN</t>
        </is>
      </c>
      <c r="E162" t="inlineStr">
        <is>
          <t>SÖDERTÄLJE</t>
        </is>
      </c>
      <c r="G162" t="n">
        <v>10.8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35918-2022</t>
        </is>
      </c>
      <c r="B163" s="1" t="n">
        <v>44802</v>
      </c>
      <c r="C163" s="1" t="n">
        <v>45171</v>
      </c>
      <c r="D163" t="inlineStr">
        <is>
          <t>STOCKHOLMS LÄN</t>
        </is>
      </c>
      <c r="E163" t="inlineStr">
        <is>
          <t>SÖDERTÄLJE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36113-2022</t>
        </is>
      </c>
      <c r="B164" s="1" t="n">
        <v>44802</v>
      </c>
      <c r="C164" s="1" t="n">
        <v>45171</v>
      </c>
      <c r="D164" t="inlineStr">
        <is>
          <t>STOCKHOLMS LÄN</t>
        </is>
      </c>
      <c r="E164" t="inlineStr">
        <is>
          <t>SÖDERTÄLJE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35942-2022</t>
        </is>
      </c>
      <c r="B165" s="1" t="n">
        <v>44802</v>
      </c>
      <c r="C165" s="1" t="n">
        <v>45171</v>
      </c>
      <c r="D165" t="inlineStr">
        <is>
          <t>STOCKHOLMS LÄN</t>
        </is>
      </c>
      <c r="E165" t="inlineStr">
        <is>
          <t>SÖDERTÄLJE</t>
        </is>
      </c>
      <c r="G165" t="n">
        <v>0.1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36112-2022</t>
        </is>
      </c>
      <c r="B166" s="1" t="n">
        <v>44802</v>
      </c>
      <c r="C166" s="1" t="n">
        <v>45171</v>
      </c>
      <c r="D166" t="inlineStr">
        <is>
          <t>STOCKHOLMS LÄN</t>
        </is>
      </c>
      <c r="E166" t="inlineStr">
        <is>
          <t>SÖDERTÄLJE</t>
        </is>
      </c>
      <c r="G166" t="n">
        <v>7.3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35906-2022</t>
        </is>
      </c>
      <c r="B167" s="1" t="n">
        <v>44802</v>
      </c>
      <c r="C167" s="1" t="n">
        <v>45171</v>
      </c>
      <c r="D167" t="inlineStr">
        <is>
          <t>STOCKHOLMS LÄN</t>
        </is>
      </c>
      <c r="E167" t="inlineStr">
        <is>
          <t>SÖDERTÄLJE</t>
        </is>
      </c>
      <c r="G167" t="n">
        <v>3.9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37842-2022</t>
        </is>
      </c>
      <c r="B168" s="1" t="n">
        <v>44810</v>
      </c>
      <c r="C168" s="1" t="n">
        <v>45171</v>
      </c>
      <c r="D168" t="inlineStr">
        <is>
          <t>STOCKHOLMS LÄN</t>
        </is>
      </c>
      <c r="E168" t="inlineStr">
        <is>
          <t>SÖDERTÄLJE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37843-2022</t>
        </is>
      </c>
      <c r="B169" s="1" t="n">
        <v>44810</v>
      </c>
      <c r="C169" s="1" t="n">
        <v>45171</v>
      </c>
      <c r="D169" t="inlineStr">
        <is>
          <t>STOCKHOLMS LÄN</t>
        </is>
      </c>
      <c r="E169" t="inlineStr">
        <is>
          <t>SÖDERTÄLJE</t>
        </is>
      </c>
      <c r="G169" t="n">
        <v>5.5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37844-2022</t>
        </is>
      </c>
      <c r="B170" s="1" t="n">
        <v>44810</v>
      </c>
      <c r="C170" s="1" t="n">
        <v>45171</v>
      </c>
      <c r="D170" t="inlineStr">
        <is>
          <t>STOCKHOLMS LÄN</t>
        </is>
      </c>
      <c r="E170" t="inlineStr">
        <is>
          <t>SÖDERTÄLJE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38079-2022</t>
        </is>
      </c>
      <c r="B171" s="1" t="n">
        <v>44811</v>
      </c>
      <c r="C171" s="1" t="n">
        <v>45171</v>
      </c>
      <c r="D171" t="inlineStr">
        <is>
          <t>STOCKHOLMS LÄN</t>
        </is>
      </c>
      <c r="E171" t="inlineStr">
        <is>
          <t>SÖDERTÄLJE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38250-2022</t>
        </is>
      </c>
      <c r="B172" s="1" t="n">
        <v>44812</v>
      </c>
      <c r="C172" s="1" t="n">
        <v>45171</v>
      </c>
      <c r="D172" t="inlineStr">
        <is>
          <t>STOCKHOLMS LÄN</t>
        </is>
      </c>
      <c r="E172" t="inlineStr">
        <is>
          <t>SÖDERTÄLJE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38452-2022</t>
        </is>
      </c>
      <c r="B173" s="1" t="n">
        <v>44813</v>
      </c>
      <c r="C173" s="1" t="n">
        <v>45171</v>
      </c>
      <c r="D173" t="inlineStr">
        <is>
          <t>STOCKHOLMS LÄN</t>
        </is>
      </c>
      <c r="E173" t="inlineStr">
        <is>
          <t>SÖDERTÄLJE</t>
        </is>
      </c>
      <c r="F173" t="inlineStr">
        <is>
          <t>Kommuner</t>
        </is>
      </c>
      <c r="G173" t="n">
        <v>25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40816-2022</t>
        </is>
      </c>
      <c r="B174" s="1" t="n">
        <v>44824</v>
      </c>
      <c r="C174" s="1" t="n">
        <v>45171</v>
      </c>
      <c r="D174" t="inlineStr">
        <is>
          <t>STOCKHOLMS LÄN</t>
        </is>
      </c>
      <c r="E174" t="inlineStr">
        <is>
          <t>SÖDERTÄLJE</t>
        </is>
      </c>
      <c r="G174" t="n">
        <v>10.2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40801-2022</t>
        </is>
      </c>
      <c r="B175" s="1" t="n">
        <v>44824</v>
      </c>
      <c r="C175" s="1" t="n">
        <v>45171</v>
      </c>
      <c r="D175" t="inlineStr">
        <is>
          <t>STOCKHOLMS LÄN</t>
        </is>
      </c>
      <c r="E175" t="inlineStr">
        <is>
          <t>SÖDERTÄLJE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44960-2022</t>
        </is>
      </c>
      <c r="B176" s="1" t="n">
        <v>44841</v>
      </c>
      <c r="C176" s="1" t="n">
        <v>45171</v>
      </c>
      <c r="D176" t="inlineStr">
        <is>
          <t>STOCKHOLMS LÄN</t>
        </is>
      </c>
      <c r="E176" t="inlineStr">
        <is>
          <t>SÖDERTÄLJE</t>
        </is>
      </c>
      <c r="F176" t="inlineStr">
        <is>
          <t>Sveaskog</t>
        </is>
      </c>
      <c r="G176" t="n">
        <v>5.1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44950-2022</t>
        </is>
      </c>
      <c r="B177" s="1" t="n">
        <v>44841</v>
      </c>
      <c r="C177" s="1" t="n">
        <v>45171</v>
      </c>
      <c r="D177" t="inlineStr">
        <is>
          <t>STOCKHOLMS LÄN</t>
        </is>
      </c>
      <c r="E177" t="inlineStr">
        <is>
          <t>SÖDERTÄLJE</t>
        </is>
      </c>
      <c r="F177" t="inlineStr">
        <is>
          <t>Sveaskog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44962-2022</t>
        </is>
      </c>
      <c r="B178" s="1" t="n">
        <v>44841</v>
      </c>
      <c r="C178" s="1" t="n">
        <v>45171</v>
      </c>
      <c r="D178" t="inlineStr">
        <is>
          <t>STOCKHOLMS LÄN</t>
        </is>
      </c>
      <c r="E178" t="inlineStr">
        <is>
          <t>SÖDERTÄLJE</t>
        </is>
      </c>
      <c r="F178" t="inlineStr">
        <is>
          <t>Sveaskog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44954-2022</t>
        </is>
      </c>
      <c r="B179" s="1" t="n">
        <v>44841</v>
      </c>
      <c r="C179" s="1" t="n">
        <v>45171</v>
      </c>
      <c r="D179" t="inlineStr">
        <is>
          <t>STOCKHOLMS LÄN</t>
        </is>
      </c>
      <c r="E179" t="inlineStr">
        <is>
          <t>SÖDERTÄLJE</t>
        </is>
      </c>
      <c r="F179" t="inlineStr">
        <is>
          <t>Sveaskog</t>
        </is>
      </c>
      <c r="G179" t="n">
        <v>22.5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44964-2022</t>
        </is>
      </c>
      <c r="B180" s="1" t="n">
        <v>44841</v>
      </c>
      <c r="C180" s="1" t="n">
        <v>45171</v>
      </c>
      <c r="D180" t="inlineStr">
        <is>
          <t>STOCKHOLMS LÄN</t>
        </is>
      </c>
      <c r="E180" t="inlineStr">
        <is>
          <t>SÖDERTÄLJE</t>
        </is>
      </c>
      <c r="F180" t="inlineStr">
        <is>
          <t>Sveaskog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45145-2022</t>
        </is>
      </c>
      <c r="B181" s="1" t="n">
        <v>44844</v>
      </c>
      <c r="C181" s="1" t="n">
        <v>45171</v>
      </c>
      <c r="D181" t="inlineStr">
        <is>
          <t>STOCKHOLMS LÄN</t>
        </is>
      </c>
      <c r="E181" t="inlineStr">
        <is>
          <t>SÖDERTÄLJE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47977-2022</t>
        </is>
      </c>
      <c r="B182" s="1" t="n">
        <v>44855</v>
      </c>
      <c r="C182" s="1" t="n">
        <v>45171</v>
      </c>
      <c r="D182" t="inlineStr">
        <is>
          <t>STOCKHOLMS LÄN</t>
        </is>
      </c>
      <c r="E182" t="inlineStr">
        <is>
          <t>SÖDERTÄLJE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48813-2022</t>
        </is>
      </c>
      <c r="B183" s="1" t="n">
        <v>44859</v>
      </c>
      <c r="C183" s="1" t="n">
        <v>45171</v>
      </c>
      <c r="D183" t="inlineStr">
        <is>
          <t>STOCKHOLMS LÄN</t>
        </is>
      </c>
      <c r="E183" t="inlineStr">
        <is>
          <t>SÖDERTÄLJE</t>
        </is>
      </c>
      <c r="F183" t="inlineStr">
        <is>
          <t>Sveaskog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48820-2022</t>
        </is>
      </c>
      <c r="B184" s="1" t="n">
        <v>44859</v>
      </c>
      <c r="C184" s="1" t="n">
        <v>45171</v>
      </c>
      <c r="D184" t="inlineStr">
        <is>
          <t>STOCKHOLMS LÄN</t>
        </is>
      </c>
      <c r="E184" t="inlineStr">
        <is>
          <t>SÖDERTÄLJE</t>
        </is>
      </c>
      <c r="F184" t="inlineStr">
        <is>
          <t>Sveaskog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48812-2022</t>
        </is>
      </c>
      <c r="B185" s="1" t="n">
        <v>44859</v>
      </c>
      <c r="C185" s="1" t="n">
        <v>45171</v>
      </c>
      <c r="D185" t="inlineStr">
        <is>
          <t>STOCKHOLMS LÄN</t>
        </is>
      </c>
      <c r="E185" t="inlineStr">
        <is>
          <t>SÖDERTÄLJE</t>
        </is>
      </c>
      <c r="F185" t="inlineStr">
        <is>
          <t>Sveaskog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52101-2022</t>
        </is>
      </c>
      <c r="B186" s="1" t="n">
        <v>44873</v>
      </c>
      <c r="C186" s="1" t="n">
        <v>45171</v>
      </c>
      <c r="D186" t="inlineStr">
        <is>
          <t>STOCKHOLMS LÄN</t>
        </is>
      </c>
      <c r="E186" t="inlineStr">
        <is>
          <t>SÖDERTÄLJE</t>
        </is>
      </c>
      <c r="F186" t="inlineStr">
        <is>
          <t>Kommuner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52541-2022</t>
        </is>
      </c>
      <c r="B187" s="1" t="n">
        <v>44874</v>
      </c>
      <c r="C187" s="1" t="n">
        <v>45171</v>
      </c>
      <c r="D187" t="inlineStr">
        <is>
          <t>STOCKHOLMS LÄN</t>
        </is>
      </c>
      <c r="E187" t="inlineStr">
        <is>
          <t>SÖDERTÄLJE</t>
        </is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55973-2022</t>
        </is>
      </c>
      <c r="B188" s="1" t="n">
        <v>44889</v>
      </c>
      <c r="C188" s="1" t="n">
        <v>45171</v>
      </c>
      <c r="D188" t="inlineStr">
        <is>
          <t>STOCKHOLMS LÄN</t>
        </is>
      </c>
      <c r="E188" t="inlineStr">
        <is>
          <t>SÖDERTÄLJE</t>
        </is>
      </c>
      <c r="F188" t="inlineStr">
        <is>
          <t>Sveaskog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58418-2022</t>
        </is>
      </c>
      <c r="B189" s="1" t="n">
        <v>44901</v>
      </c>
      <c r="C189" s="1" t="n">
        <v>45171</v>
      </c>
      <c r="D189" t="inlineStr">
        <is>
          <t>STOCKHOLMS LÄN</t>
        </is>
      </c>
      <c r="E189" t="inlineStr">
        <is>
          <t>SÖDERTÄLJE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58928-2022</t>
        </is>
      </c>
      <c r="B190" s="1" t="n">
        <v>44903</v>
      </c>
      <c r="C190" s="1" t="n">
        <v>45171</v>
      </c>
      <c r="D190" t="inlineStr">
        <is>
          <t>STOCKHOLMS LÄN</t>
        </is>
      </c>
      <c r="E190" t="inlineStr">
        <is>
          <t>SÖDERTÄLJE</t>
        </is>
      </c>
      <c r="F190" t="inlineStr">
        <is>
          <t>Kommuner</t>
        </is>
      </c>
      <c r="G190" t="n">
        <v>9.199999999999999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4440-2023</t>
        </is>
      </c>
      <c r="B191" s="1" t="n">
        <v>44956</v>
      </c>
      <c r="C191" s="1" t="n">
        <v>45171</v>
      </c>
      <c r="D191" t="inlineStr">
        <is>
          <t>STOCKHOLMS LÄN</t>
        </is>
      </c>
      <c r="E191" t="inlineStr">
        <is>
          <t>SÖDERTÄLJE</t>
        </is>
      </c>
      <c r="G191" t="n">
        <v>18.4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6032-2023</t>
        </is>
      </c>
      <c r="B192" s="1" t="n">
        <v>44964</v>
      </c>
      <c r="C192" s="1" t="n">
        <v>45171</v>
      </c>
      <c r="D192" t="inlineStr">
        <is>
          <t>STOCKHOLMS LÄN</t>
        </is>
      </c>
      <c r="E192" t="inlineStr">
        <is>
          <t>SÖDERTÄLJE</t>
        </is>
      </c>
      <c r="G192" t="n">
        <v>5.8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8611-2023</t>
        </is>
      </c>
      <c r="B193" s="1" t="n">
        <v>44977</v>
      </c>
      <c r="C193" s="1" t="n">
        <v>45171</v>
      </c>
      <c r="D193" t="inlineStr">
        <is>
          <t>STOCKHOLMS LÄN</t>
        </is>
      </c>
      <c r="E193" t="inlineStr">
        <is>
          <t>SÖDERTÄLJE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13202-2023</t>
        </is>
      </c>
      <c r="B194" s="1" t="n">
        <v>45002</v>
      </c>
      <c r="C194" s="1" t="n">
        <v>45171</v>
      </c>
      <c r="D194" t="inlineStr">
        <is>
          <t>STOCKHOLMS LÄN</t>
        </is>
      </c>
      <c r="E194" t="inlineStr">
        <is>
          <t>SÖDERTÄLJE</t>
        </is>
      </c>
      <c r="G194" t="n">
        <v>8.1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14092-2023</t>
        </is>
      </c>
      <c r="B195" s="1" t="n">
        <v>45009</v>
      </c>
      <c r="C195" s="1" t="n">
        <v>45171</v>
      </c>
      <c r="D195" t="inlineStr">
        <is>
          <t>STOCKHOLMS LÄN</t>
        </is>
      </c>
      <c r="E195" t="inlineStr">
        <is>
          <t>SÖDERTÄLJE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16658-2023</t>
        </is>
      </c>
      <c r="B196" s="1" t="n">
        <v>45030</v>
      </c>
      <c r="C196" s="1" t="n">
        <v>45171</v>
      </c>
      <c r="D196" t="inlineStr">
        <is>
          <t>STOCKHOLMS LÄN</t>
        </is>
      </c>
      <c r="E196" t="inlineStr">
        <is>
          <t>SÖDERTÄLJE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18592-2023</t>
        </is>
      </c>
      <c r="B197" s="1" t="n">
        <v>45043</v>
      </c>
      <c r="C197" s="1" t="n">
        <v>45171</v>
      </c>
      <c r="D197" t="inlineStr">
        <is>
          <t>STOCKHOLMS LÄN</t>
        </is>
      </c>
      <c r="E197" t="inlineStr">
        <is>
          <t>SÖDERTÄLJE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21654-2023</t>
        </is>
      </c>
      <c r="B198" s="1" t="n">
        <v>45063</v>
      </c>
      <c r="C198" s="1" t="n">
        <v>45171</v>
      </c>
      <c r="D198" t="inlineStr">
        <is>
          <t>STOCKHOLMS LÄN</t>
        </is>
      </c>
      <c r="E198" t="inlineStr">
        <is>
          <t>SÖDERTÄLJE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23090-2023</t>
        </is>
      </c>
      <c r="B199" s="1" t="n">
        <v>45075</v>
      </c>
      <c r="C199" s="1" t="n">
        <v>45171</v>
      </c>
      <c r="D199" t="inlineStr">
        <is>
          <t>STOCKHOLMS LÄN</t>
        </is>
      </c>
      <c r="E199" t="inlineStr">
        <is>
          <t>SÖDERTÄLJE</t>
        </is>
      </c>
      <c r="F199" t="inlineStr">
        <is>
          <t>Sveaskog</t>
        </is>
      </c>
      <c r="G199" t="n">
        <v>10.5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23092-2023</t>
        </is>
      </c>
      <c r="B200" s="1" t="n">
        <v>45075</v>
      </c>
      <c r="C200" s="1" t="n">
        <v>45171</v>
      </c>
      <c r="D200" t="inlineStr">
        <is>
          <t>STOCKHOLMS LÄN</t>
        </is>
      </c>
      <c r="E200" t="inlineStr">
        <is>
          <t>SÖDERTÄLJE</t>
        </is>
      </c>
      <c r="F200" t="inlineStr">
        <is>
          <t>Sveaskog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23093-2023</t>
        </is>
      </c>
      <c r="B201" s="1" t="n">
        <v>45075</v>
      </c>
      <c r="C201" s="1" t="n">
        <v>45171</v>
      </c>
      <c r="D201" t="inlineStr">
        <is>
          <t>STOCKHOLMS LÄN</t>
        </is>
      </c>
      <c r="E201" t="inlineStr">
        <is>
          <t>SÖDERTÄLJE</t>
        </is>
      </c>
      <c r="F201" t="inlineStr">
        <is>
          <t>Sveaskog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24735-2023</t>
        </is>
      </c>
      <c r="B202" s="1" t="n">
        <v>45078</v>
      </c>
      <c r="C202" s="1" t="n">
        <v>45171</v>
      </c>
      <c r="D202" t="inlineStr">
        <is>
          <t>STOCKHOLMS LÄN</t>
        </is>
      </c>
      <c r="E202" t="inlineStr">
        <is>
          <t>SÖDERTÄLJE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25549-2023</t>
        </is>
      </c>
      <c r="B203" s="1" t="n">
        <v>45082</v>
      </c>
      <c r="C203" s="1" t="n">
        <v>45171</v>
      </c>
      <c r="D203" t="inlineStr">
        <is>
          <t>STOCKHOLMS LÄN</t>
        </is>
      </c>
      <c r="E203" t="inlineStr">
        <is>
          <t>SÖDERTÄLJE</t>
        </is>
      </c>
      <c r="G203" t="n">
        <v>12.2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25706-2023</t>
        </is>
      </c>
      <c r="B204" s="1" t="n">
        <v>45090</v>
      </c>
      <c r="C204" s="1" t="n">
        <v>45171</v>
      </c>
      <c r="D204" t="inlineStr">
        <is>
          <t>STOCKHOLMS LÄN</t>
        </is>
      </c>
      <c r="E204" t="inlineStr">
        <is>
          <t>SÖDERTÄLJE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28290-2023</t>
        </is>
      </c>
      <c r="B205" s="1" t="n">
        <v>45099</v>
      </c>
      <c r="C205" s="1" t="n">
        <v>45171</v>
      </c>
      <c r="D205" t="inlineStr">
        <is>
          <t>STOCKHOLMS LÄN</t>
        </is>
      </c>
      <c r="E205" t="inlineStr">
        <is>
          <t>SÖDERTÄLJE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28554-2023</t>
        </is>
      </c>
      <c r="B206" s="1" t="n">
        <v>45103</v>
      </c>
      <c r="C206" s="1" t="n">
        <v>45171</v>
      </c>
      <c r="D206" t="inlineStr">
        <is>
          <t>STOCKHOLMS LÄN</t>
        </is>
      </c>
      <c r="E206" t="inlineStr">
        <is>
          <t>SÖDERTÄLJE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28700-2023</t>
        </is>
      </c>
      <c r="B207" s="1" t="n">
        <v>45103</v>
      </c>
      <c r="C207" s="1" t="n">
        <v>45171</v>
      </c>
      <c r="D207" t="inlineStr">
        <is>
          <t>STOCKHOLMS LÄN</t>
        </is>
      </c>
      <c r="E207" t="inlineStr">
        <is>
          <t>SÖDERTÄLJE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28609-2023</t>
        </is>
      </c>
      <c r="B208" s="1" t="n">
        <v>45103</v>
      </c>
      <c r="C208" s="1" t="n">
        <v>45171</v>
      </c>
      <c r="D208" t="inlineStr">
        <is>
          <t>STOCKHOLMS LÄN</t>
        </is>
      </c>
      <c r="E208" t="inlineStr">
        <is>
          <t>SÖDERTÄLJE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28502-2023</t>
        </is>
      </c>
      <c r="B209" s="1" t="n">
        <v>45103</v>
      </c>
      <c r="C209" s="1" t="n">
        <v>45171</v>
      </c>
      <c r="D209" t="inlineStr">
        <is>
          <t>STOCKHOLMS LÄN</t>
        </is>
      </c>
      <c r="E209" t="inlineStr">
        <is>
          <t>SÖDERTÄLJE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28695-2023</t>
        </is>
      </c>
      <c r="B210" s="1" t="n">
        <v>45103</v>
      </c>
      <c r="C210" s="1" t="n">
        <v>45171</v>
      </c>
      <c r="D210" t="inlineStr">
        <is>
          <t>STOCKHOLMS LÄN</t>
        </is>
      </c>
      <c r="E210" t="inlineStr">
        <is>
          <t>SÖDERTÄLJE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28516-2023</t>
        </is>
      </c>
      <c r="B211" s="1" t="n">
        <v>45103</v>
      </c>
      <c r="C211" s="1" t="n">
        <v>45171</v>
      </c>
      <c r="D211" t="inlineStr">
        <is>
          <t>STOCKHOLMS LÄN</t>
        </is>
      </c>
      <c r="E211" t="inlineStr">
        <is>
          <t>SÖDERTÄLJE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28566-2023</t>
        </is>
      </c>
      <c r="B212" s="1" t="n">
        <v>45103</v>
      </c>
      <c r="C212" s="1" t="n">
        <v>45171</v>
      </c>
      <c r="D212" t="inlineStr">
        <is>
          <t>STOCKHOLMS LÄN</t>
        </is>
      </c>
      <c r="E212" t="inlineStr">
        <is>
          <t>SÖDERTÄLJE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28698-2023</t>
        </is>
      </c>
      <c r="B213" s="1" t="n">
        <v>45103</v>
      </c>
      <c r="C213" s="1" t="n">
        <v>45171</v>
      </c>
      <c r="D213" t="inlineStr">
        <is>
          <t>STOCKHOLMS LÄN</t>
        </is>
      </c>
      <c r="E213" t="inlineStr">
        <is>
          <t>SÖDERTÄLJE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28981-2023</t>
        </is>
      </c>
      <c r="B214" s="1" t="n">
        <v>45104</v>
      </c>
      <c r="C214" s="1" t="n">
        <v>45171</v>
      </c>
      <c r="D214" t="inlineStr">
        <is>
          <t>STOCKHOLMS LÄN</t>
        </is>
      </c>
      <c r="E214" t="inlineStr">
        <is>
          <t>SÖDERTÄLJE</t>
        </is>
      </c>
      <c r="G214" t="n">
        <v>15.3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28958-2023</t>
        </is>
      </c>
      <c r="B215" s="1" t="n">
        <v>45104</v>
      </c>
      <c r="C215" s="1" t="n">
        <v>45171</v>
      </c>
      <c r="D215" t="inlineStr">
        <is>
          <t>STOCKHOLMS LÄN</t>
        </is>
      </c>
      <c r="E215" t="inlineStr">
        <is>
          <t>SÖDERTÄLJE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30145-2023</t>
        </is>
      </c>
      <c r="B216" s="1" t="n">
        <v>45110</v>
      </c>
      <c r="C216" s="1" t="n">
        <v>45171</v>
      </c>
      <c r="D216" t="inlineStr">
        <is>
          <t>STOCKHOLMS LÄN</t>
        </is>
      </c>
      <c r="E216" t="inlineStr">
        <is>
          <t>SÖDERTÄLJE</t>
        </is>
      </c>
      <c r="F216" t="inlineStr">
        <is>
          <t>Sveaskog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31743-2023</t>
        </is>
      </c>
      <c r="B217" s="1" t="n">
        <v>45117</v>
      </c>
      <c r="C217" s="1" t="n">
        <v>45171</v>
      </c>
      <c r="D217" t="inlineStr">
        <is>
          <t>STOCKHOLMS LÄN</t>
        </is>
      </c>
      <c r="E217" t="inlineStr">
        <is>
          <t>SÖDERTÄLJE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32040-2023</t>
        </is>
      </c>
      <c r="B218" s="1" t="n">
        <v>45119</v>
      </c>
      <c r="C218" s="1" t="n">
        <v>45171</v>
      </c>
      <c r="D218" t="inlineStr">
        <is>
          <t>STOCKHOLMS LÄN</t>
        </is>
      </c>
      <c r="E218" t="inlineStr">
        <is>
          <t>SÖDERTÄLJE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32044-2023</t>
        </is>
      </c>
      <c r="B219" s="1" t="n">
        <v>45119</v>
      </c>
      <c r="C219" s="1" t="n">
        <v>45171</v>
      </c>
      <c r="D219" t="inlineStr">
        <is>
          <t>STOCKHOLMS LÄN</t>
        </is>
      </c>
      <c r="E219" t="inlineStr">
        <is>
          <t>SÖDERTÄLJE</t>
        </is>
      </c>
      <c r="F219" t="inlineStr">
        <is>
          <t>Sveaskog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32047-2023</t>
        </is>
      </c>
      <c r="B220" s="1" t="n">
        <v>45119</v>
      </c>
      <c r="C220" s="1" t="n">
        <v>45171</v>
      </c>
      <c r="D220" t="inlineStr">
        <is>
          <t>STOCKHOLMS LÄN</t>
        </is>
      </c>
      <c r="E220" t="inlineStr">
        <is>
          <t>SÖDERTÄLJE</t>
        </is>
      </c>
      <c r="F220" t="inlineStr">
        <is>
          <t>Sveaskog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35200-2023</t>
        </is>
      </c>
      <c r="B221" s="1" t="n">
        <v>45145</v>
      </c>
      <c r="C221" s="1" t="n">
        <v>45171</v>
      </c>
      <c r="D221" t="inlineStr">
        <is>
          <t>STOCKHOLMS LÄN</t>
        </is>
      </c>
      <c r="E221" t="inlineStr">
        <is>
          <t>SÖDERTÄLJE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35113-2023</t>
        </is>
      </c>
      <c r="B222" s="1" t="n">
        <v>45145</v>
      </c>
      <c r="C222" s="1" t="n">
        <v>45171</v>
      </c>
      <c r="D222" t="inlineStr">
        <is>
          <t>STOCKHOLMS LÄN</t>
        </is>
      </c>
      <c r="E222" t="inlineStr">
        <is>
          <t>SÖDERTÄLJE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35145-2023</t>
        </is>
      </c>
      <c r="B223" s="1" t="n">
        <v>45145</v>
      </c>
      <c r="C223" s="1" t="n">
        <v>45171</v>
      </c>
      <c r="D223" t="inlineStr">
        <is>
          <t>STOCKHOLMS LÄN</t>
        </is>
      </c>
      <c r="E223" t="inlineStr">
        <is>
          <t>SÖDERTÄLJE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>
      <c r="A224" t="inlineStr">
        <is>
          <t>A 35418-2023</t>
        </is>
      </c>
      <c r="B224" s="1" t="n">
        <v>45146</v>
      </c>
      <c r="C224" s="1" t="n">
        <v>45171</v>
      </c>
      <c r="D224" t="inlineStr">
        <is>
          <t>STOCKHOLMS LÄN</t>
        </is>
      </c>
      <c r="E224" t="inlineStr">
        <is>
          <t>SÖDERTÄLJE</t>
        </is>
      </c>
      <c r="F224" t="inlineStr">
        <is>
          <t>Kommuner</t>
        </is>
      </c>
      <c r="G224" t="n">
        <v>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2023-09-02T03:30:51Z</dcterms:created>
  <dcterms:modified xmlns:dcterms="http://purl.org/dc/terms/" xmlns:xsi="http://www.w3.org/2001/XMLSchema-instance" xsi:type="dcterms:W3CDTF">2023-09-02T03:30:51Z</dcterms:modified>
</cp:coreProperties>
</file>