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45177</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45177</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45177</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45177</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45177</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45177</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34702-2019</t>
        </is>
      </c>
      <c r="B8" s="1" t="n">
        <v>43648</v>
      </c>
      <c r="C8" s="1" t="n">
        <v>45177</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c r="T8">
        <f>HYPERLINK("https://klasma.github.io/Logging_SORSELE/kartor/A 34702-2019.png")</f>
        <v/>
      </c>
      <c r="V8">
        <f>HYPERLINK("https://klasma.github.io/Logging_SORSELE/klagomål/A 34702-2019.docx")</f>
        <v/>
      </c>
      <c r="W8">
        <f>HYPERLINK("https://klasma.github.io/Logging_SORSELE/klagomålsmail/A 34702-2019.docx")</f>
        <v/>
      </c>
      <c r="X8">
        <f>HYPERLINK("https://klasma.github.io/Logging_SORSELE/tillsyn/A 34702-2019.docx")</f>
        <v/>
      </c>
      <c r="Y8">
        <f>HYPERLINK("https://klasma.github.io/Logging_SORSELE/tillsynsmail/A 34702-2019.docx")</f>
        <v/>
      </c>
    </row>
    <row r="9" ht="15" customHeight="1">
      <c r="A9" t="inlineStr">
        <is>
          <t>A 10060-2022</t>
        </is>
      </c>
      <c r="B9" s="1" t="n">
        <v>44621</v>
      </c>
      <c r="C9" s="1" t="n">
        <v>45177</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c r="T9">
        <f>HYPERLINK("https://klasma.github.io/Logging_SORSELE/kartor/A 10060-2022.png")</f>
        <v/>
      </c>
      <c r="V9">
        <f>HYPERLINK("https://klasma.github.io/Logging_SORSELE/klagomål/A 10060-2022.docx")</f>
        <v/>
      </c>
      <c r="W9">
        <f>HYPERLINK("https://klasma.github.io/Logging_SORSELE/klagomålsmail/A 10060-2022.docx")</f>
        <v/>
      </c>
      <c r="X9">
        <f>HYPERLINK("https://klasma.github.io/Logging_SORSELE/tillsyn/A 10060-2022.docx")</f>
        <v/>
      </c>
      <c r="Y9">
        <f>HYPERLINK("https://klasma.github.io/Logging_SORSELE/tillsynsmail/A 10060-2022.docx")</f>
        <v/>
      </c>
    </row>
    <row r="10" ht="15" customHeight="1">
      <c r="A10" t="inlineStr">
        <is>
          <t>A 43267-2021</t>
        </is>
      </c>
      <c r="B10" s="1" t="n">
        <v>44432</v>
      </c>
      <c r="C10" s="1" t="n">
        <v>45177</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c r="T10">
        <f>HYPERLINK("https://klasma.github.io/Logging_SORSELE/kartor/A 43267-2021.png")</f>
        <v/>
      </c>
      <c r="V10">
        <f>HYPERLINK("https://klasma.github.io/Logging_SORSELE/klagomål/A 43267-2021.docx")</f>
        <v/>
      </c>
      <c r="W10">
        <f>HYPERLINK("https://klasma.github.io/Logging_SORSELE/klagomålsmail/A 43267-2021.docx")</f>
        <v/>
      </c>
      <c r="X10">
        <f>HYPERLINK("https://klasma.github.io/Logging_SORSELE/tillsyn/A 43267-2021.docx")</f>
        <v/>
      </c>
      <c r="Y10">
        <f>HYPERLINK("https://klasma.github.io/Logging_SORSELE/tillsynsmail/A 43267-2021.docx")</f>
        <v/>
      </c>
    </row>
    <row r="11" ht="15" customHeight="1">
      <c r="A11" t="inlineStr">
        <is>
          <t>A 43982-2020</t>
        </is>
      </c>
      <c r="B11" s="1" t="n">
        <v>44078</v>
      </c>
      <c r="C11" s="1" t="n">
        <v>45177</v>
      </c>
      <c r="D11" t="inlineStr">
        <is>
          <t>VÄSTERBOTTENS LÄN</t>
        </is>
      </c>
      <c r="E11" t="inlineStr">
        <is>
          <t>SORSELE</t>
        </is>
      </c>
      <c r="F11" t="inlineStr">
        <is>
          <t>Allmännings- och besparingsskogar</t>
        </is>
      </c>
      <c r="G11" t="n">
        <v>981</v>
      </c>
      <c r="H11" t="n">
        <v>1</v>
      </c>
      <c r="I11" t="n">
        <v>1</v>
      </c>
      <c r="J11" t="n">
        <v>10</v>
      </c>
      <c r="K11" t="n">
        <v>3</v>
      </c>
      <c r="L11" t="n">
        <v>0</v>
      </c>
      <c r="M11" t="n">
        <v>0</v>
      </c>
      <c r="N11" t="n">
        <v>0</v>
      </c>
      <c r="O11" t="n">
        <v>13</v>
      </c>
      <c r="P11" t="n">
        <v>3</v>
      </c>
      <c r="Q11" t="n">
        <v>14</v>
      </c>
      <c r="R11" s="2" t="inlineStr">
        <is>
          <t>Ostticka
Rynkskinn
Tajgaskinn
Gammelgransskål
Garnlav
Granticka
Gränsticka
Harticka
Rosenticka
Rödbrun blekspik
Skrovellav
Tretåig hackspett
Ullticka
Vedticka</t>
        </is>
      </c>
      <c r="S11">
        <f>HYPERLINK("https://klasma.github.io/Logging_SORSELE/artfynd/A 43982-2020.xlsx")</f>
        <v/>
      </c>
      <c r="T11">
        <f>HYPERLINK("https://klasma.github.io/Logging_SORSELE/kartor/A 43982-2020.png")</f>
        <v/>
      </c>
      <c r="V11">
        <f>HYPERLINK("https://klasma.github.io/Logging_SORSELE/klagomål/A 43982-2020.docx")</f>
        <v/>
      </c>
      <c r="W11">
        <f>HYPERLINK("https://klasma.github.io/Logging_SORSELE/klagomålsmail/A 43982-2020.docx")</f>
        <v/>
      </c>
      <c r="X11">
        <f>HYPERLINK("https://klasma.github.io/Logging_SORSELE/tillsyn/A 43982-2020.docx")</f>
        <v/>
      </c>
      <c r="Y11">
        <f>HYPERLINK("https://klasma.github.io/Logging_SORSELE/tillsynsmail/A 43982-2020.docx")</f>
        <v/>
      </c>
    </row>
    <row r="12" ht="15" customHeight="1">
      <c r="A12" t="inlineStr">
        <is>
          <t>A 42138-2021</t>
        </is>
      </c>
      <c r="B12" s="1" t="n">
        <v>44426</v>
      </c>
      <c r="C12" s="1" t="n">
        <v>45177</v>
      </c>
      <c r="D12" t="inlineStr">
        <is>
          <t>VÄSTERBOTTENS LÄN</t>
        </is>
      </c>
      <c r="E12" t="inlineStr">
        <is>
          <t>SORSELE</t>
        </is>
      </c>
      <c r="G12" t="n">
        <v>20</v>
      </c>
      <c r="H12" t="n">
        <v>2</v>
      </c>
      <c r="I12" t="n">
        <v>6</v>
      </c>
      <c r="J12" t="n">
        <v>6</v>
      </c>
      <c r="K12" t="n">
        <v>0</v>
      </c>
      <c r="L12" t="n">
        <v>0</v>
      </c>
      <c r="M12" t="n">
        <v>0</v>
      </c>
      <c r="N12" t="n">
        <v>0</v>
      </c>
      <c r="O12" t="n">
        <v>6</v>
      </c>
      <c r="P12" t="n">
        <v>0</v>
      </c>
      <c r="Q12" t="n">
        <v>13</v>
      </c>
      <c r="R12" s="2" t="inlineStr">
        <is>
          <t>Blanksvart spiklav
Knottrig blåslav
Rosenticka
Rödbrun blekspik
Tallticka
Talltita
Bårdlav
Luddlav
Norrlandslav
Nästlav
Skinnlav
Stuplav
Revlummer</t>
        </is>
      </c>
      <c r="S12">
        <f>HYPERLINK("https://klasma.github.io/Logging_SORSELE/artfynd/A 42138-2021.xlsx")</f>
        <v/>
      </c>
      <c r="T12">
        <f>HYPERLINK("https://klasma.github.io/Logging_SORSELE/kartor/A 42138-2021.png")</f>
        <v/>
      </c>
      <c r="V12">
        <f>HYPERLINK("https://klasma.github.io/Logging_SORSELE/klagomål/A 42138-2021.docx")</f>
        <v/>
      </c>
      <c r="W12">
        <f>HYPERLINK("https://klasma.github.io/Logging_SORSELE/klagomålsmail/A 42138-2021.docx")</f>
        <v/>
      </c>
      <c r="X12">
        <f>HYPERLINK("https://klasma.github.io/Logging_SORSELE/tillsyn/A 42138-2021.docx")</f>
        <v/>
      </c>
      <c r="Y12">
        <f>HYPERLINK("https://klasma.github.io/Logging_SORSELE/tillsynsmail/A 42138-2021.docx")</f>
        <v/>
      </c>
    </row>
    <row r="13" ht="15" customHeight="1">
      <c r="A13" t="inlineStr">
        <is>
          <t>A 58512-2019</t>
        </is>
      </c>
      <c r="B13" s="1" t="n">
        <v>43773</v>
      </c>
      <c r="C13" s="1" t="n">
        <v>45177</v>
      </c>
      <c r="D13" t="inlineStr">
        <is>
          <t>VÄSTERBOTTENS LÄN</t>
        </is>
      </c>
      <c r="E13" t="inlineStr">
        <is>
          <t>SORSELE</t>
        </is>
      </c>
      <c r="F13" t="inlineStr">
        <is>
          <t>Sveaskog</t>
        </is>
      </c>
      <c r="G13" t="n">
        <v>27.7</v>
      </c>
      <c r="H13" t="n">
        <v>2</v>
      </c>
      <c r="I13" t="n">
        <v>3</v>
      </c>
      <c r="J13" t="n">
        <v>9</v>
      </c>
      <c r="K13" t="n">
        <v>0</v>
      </c>
      <c r="L13" t="n">
        <v>0</v>
      </c>
      <c r="M13" t="n">
        <v>0</v>
      </c>
      <c r="N13" t="n">
        <v>0</v>
      </c>
      <c r="O13" t="n">
        <v>9</v>
      </c>
      <c r="P13" t="n">
        <v>0</v>
      </c>
      <c r="Q13" t="n">
        <v>12</v>
      </c>
      <c r="R13" s="2" t="inlineStr">
        <is>
          <t>Doftskinn
Gammelgransskål
Garnlav
Granticka
Gränsticka
Knottrig blåslav
Rosenticka
Tretåig hackspett
Ullticka
Luddlav
Spindelblomster
Vedticka</t>
        </is>
      </c>
      <c r="S13">
        <f>HYPERLINK("https://klasma.github.io/Logging_SORSELE/artfynd/A 58512-2019.xlsx")</f>
        <v/>
      </c>
      <c r="T13">
        <f>HYPERLINK("https://klasma.github.io/Logging_SORSELE/kartor/A 58512-2019.png")</f>
        <v/>
      </c>
      <c r="V13">
        <f>HYPERLINK("https://klasma.github.io/Logging_SORSELE/klagomål/A 58512-2019.docx")</f>
        <v/>
      </c>
      <c r="W13">
        <f>HYPERLINK("https://klasma.github.io/Logging_SORSELE/klagomålsmail/A 58512-2019.docx")</f>
        <v/>
      </c>
      <c r="X13">
        <f>HYPERLINK("https://klasma.github.io/Logging_SORSELE/tillsyn/A 58512-2019.docx")</f>
        <v/>
      </c>
      <c r="Y13">
        <f>HYPERLINK("https://klasma.github.io/Logging_SORSELE/tillsynsmail/A 58512-2019.docx")</f>
        <v/>
      </c>
    </row>
    <row r="14" ht="15" customHeight="1">
      <c r="A14" t="inlineStr">
        <is>
          <t>A 43976-2020</t>
        </is>
      </c>
      <c r="B14" s="1" t="n">
        <v>44078</v>
      </c>
      <c r="C14" s="1" t="n">
        <v>45177</v>
      </c>
      <c r="D14" t="inlineStr">
        <is>
          <t>VÄSTERBOTTENS LÄN</t>
        </is>
      </c>
      <c r="E14" t="inlineStr">
        <is>
          <t>SORSELE</t>
        </is>
      </c>
      <c r="F14" t="inlineStr">
        <is>
          <t>Allmännings- och besparingsskogar</t>
        </is>
      </c>
      <c r="G14" t="n">
        <v>115.3</v>
      </c>
      <c r="H14" t="n">
        <v>0</v>
      </c>
      <c r="I14" t="n">
        <v>1</v>
      </c>
      <c r="J14" t="n">
        <v>6</v>
      </c>
      <c r="K14" t="n">
        <v>4</v>
      </c>
      <c r="L14" t="n">
        <v>0</v>
      </c>
      <c r="M14" t="n">
        <v>0</v>
      </c>
      <c r="N14" t="n">
        <v>0</v>
      </c>
      <c r="O14" t="n">
        <v>10</v>
      </c>
      <c r="P14" t="n">
        <v>4</v>
      </c>
      <c r="Q14" t="n">
        <v>11</v>
      </c>
      <c r="R14" s="2" t="inlineStr">
        <is>
          <t>Lappticka
Ostticka
Rynkskinn
Tajgaskinn
Garnlav
Granticka
Gränsticka
Harticka
Leptoporus mollis
Ullticka
Blodticka</t>
        </is>
      </c>
      <c r="S14">
        <f>HYPERLINK("https://klasma.github.io/Logging_SORSELE/artfynd/A 43976-2020.xlsx")</f>
        <v/>
      </c>
      <c r="T14">
        <f>HYPERLINK("https://klasma.github.io/Logging_SORSELE/kartor/A 43976-2020.png")</f>
        <v/>
      </c>
      <c r="V14">
        <f>HYPERLINK("https://klasma.github.io/Logging_SORSELE/klagomål/A 43976-2020.docx")</f>
        <v/>
      </c>
      <c r="W14">
        <f>HYPERLINK("https://klasma.github.io/Logging_SORSELE/klagomålsmail/A 43976-2020.docx")</f>
        <v/>
      </c>
      <c r="X14">
        <f>HYPERLINK("https://klasma.github.io/Logging_SORSELE/tillsyn/A 43976-2020.docx")</f>
        <v/>
      </c>
      <c r="Y14">
        <f>HYPERLINK("https://klasma.github.io/Logging_SORSELE/tillsynsmail/A 43976-2020.docx")</f>
        <v/>
      </c>
    </row>
    <row r="15" ht="15" customHeight="1">
      <c r="A15" t="inlineStr">
        <is>
          <t>A 31945-2021</t>
        </is>
      </c>
      <c r="B15" s="1" t="n">
        <v>44370</v>
      </c>
      <c r="C15" s="1" t="n">
        <v>45177</v>
      </c>
      <c r="D15" t="inlineStr">
        <is>
          <t>VÄSTERBOTTENS LÄN</t>
        </is>
      </c>
      <c r="E15" t="inlineStr">
        <is>
          <t>SORSELE</t>
        </is>
      </c>
      <c r="F15" t="inlineStr">
        <is>
          <t>Allmännings- och besparingsskogar</t>
        </is>
      </c>
      <c r="G15" t="n">
        <v>17.7</v>
      </c>
      <c r="H15" t="n">
        <v>1</v>
      </c>
      <c r="I15" t="n">
        <v>0</v>
      </c>
      <c r="J15" t="n">
        <v>10</v>
      </c>
      <c r="K15" t="n">
        <v>1</v>
      </c>
      <c r="L15" t="n">
        <v>0</v>
      </c>
      <c r="M15" t="n">
        <v>0</v>
      </c>
      <c r="N15" t="n">
        <v>0</v>
      </c>
      <c r="O15" t="n">
        <v>11</v>
      </c>
      <c r="P15" t="n">
        <v>1</v>
      </c>
      <c r="Q15" t="n">
        <v>11</v>
      </c>
      <c r="R15" s="2" t="inlineStr">
        <is>
          <t>Rynkskinn
Doftskinn
Garnlav
Granticka
Gränsticka
Harticka
Lunglav
Rosenticka
Skrovellav
Tretåig hackspett
Ullticka</t>
        </is>
      </c>
      <c r="S15">
        <f>HYPERLINK("https://klasma.github.io/Logging_SORSELE/artfynd/A 31945-2021.xlsx")</f>
        <v/>
      </c>
      <c r="T15">
        <f>HYPERLINK("https://klasma.github.io/Logging_SORSELE/kartor/A 31945-2021.png")</f>
        <v/>
      </c>
      <c r="V15">
        <f>HYPERLINK("https://klasma.github.io/Logging_SORSELE/klagomål/A 31945-2021.docx")</f>
        <v/>
      </c>
      <c r="W15">
        <f>HYPERLINK("https://klasma.github.io/Logging_SORSELE/klagomålsmail/A 31945-2021.docx")</f>
        <v/>
      </c>
      <c r="X15">
        <f>HYPERLINK("https://klasma.github.io/Logging_SORSELE/tillsyn/A 31945-2021.docx")</f>
        <v/>
      </c>
      <c r="Y15">
        <f>HYPERLINK("https://klasma.github.io/Logging_SORSELE/tillsynsmail/A 31945-2021.docx")</f>
        <v/>
      </c>
    </row>
    <row r="16" ht="15" customHeight="1">
      <c r="A16" t="inlineStr">
        <is>
          <t>A 3137-2020</t>
        </is>
      </c>
      <c r="B16" s="1" t="n">
        <v>43851</v>
      </c>
      <c r="C16" s="1" t="n">
        <v>45177</v>
      </c>
      <c r="D16" t="inlineStr">
        <is>
          <t>VÄSTERBOTTENS LÄN</t>
        </is>
      </c>
      <c r="E16" t="inlineStr">
        <is>
          <t>SORSELE</t>
        </is>
      </c>
      <c r="G16" t="n">
        <v>12.3</v>
      </c>
      <c r="H16" t="n">
        <v>1</v>
      </c>
      <c r="I16" t="n">
        <v>1</v>
      </c>
      <c r="J16" t="n">
        <v>9</v>
      </c>
      <c r="K16" t="n">
        <v>0</v>
      </c>
      <c r="L16" t="n">
        <v>0</v>
      </c>
      <c r="M16" t="n">
        <v>0</v>
      </c>
      <c r="N16" t="n">
        <v>0</v>
      </c>
      <c r="O16" t="n">
        <v>9</v>
      </c>
      <c r="P16" t="n">
        <v>0</v>
      </c>
      <c r="Q16" t="n">
        <v>10</v>
      </c>
      <c r="R16" s="2" t="inlineStr">
        <is>
          <t>Gammelgransskål
Garnlav
Granticka
Gränsticka
Harticka
Knottrig blåslav
Rödbrun blekspik
Tretåig hackspett
Ullticka
Stuplav</t>
        </is>
      </c>
      <c r="S16">
        <f>HYPERLINK("https://klasma.github.io/Logging_SORSELE/artfynd/A 3137-2020.xlsx")</f>
        <v/>
      </c>
      <c r="T16">
        <f>HYPERLINK("https://klasma.github.io/Logging_SORSELE/kartor/A 3137-2020.png")</f>
        <v/>
      </c>
      <c r="V16">
        <f>HYPERLINK("https://klasma.github.io/Logging_SORSELE/klagomål/A 3137-2020.docx")</f>
        <v/>
      </c>
      <c r="W16">
        <f>HYPERLINK("https://klasma.github.io/Logging_SORSELE/klagomålsmail/A 3137-2020.docx")</f>
        <v/>
      </c>
      <c r="X16">
        <f>HYPERLINK("https://klasma.github.io/Logging_SORSELE/tillsyn/A 3137-2020.docx")</f>
        <v/>
      </c>
      <c r="Y16">
        <f>HYPERLINK("https://klasma.github.io/Logging_SORSELE/tillsynsmail/A 3137-2020.docx")</f>
        <v/>
      </c>
    </row>
    <row r="17" ht="15" customHeight="1">
      <c r="A17" t="inlineStr">
        <is>
          <t>A 34371-2019</t>
        </is>
      </c>
      <c r="B17" s="1" t="n">
        <v>43648</v>
      </c>
      <c r="C17" s="1" t="n">
        <v>45177</v>
      </c>
      <c r="D17" t="inlineStr">
        <is>
          <t>VÄSTERBOTTENS LÄN</t>
        </is>
      </c>
      <c r="E17" t="inlineStr">
        <is>
          <t>SORSELE</t>
        </is>
      </c>
      <c r="F17" t="inlineStr">
        <is>
          <t>Allmännings- och besparingsskogar</t>
        </is>
      </c>
      <c r="G17" t="n">
        <v>20.7</v>
      </c>
      <c r="H17" t="n">
        <v>1</v>
      </c>
      <c r="I17" t="n">
        <v>1</v>
      </c>
      <c r="J17" t="n">
        <v>6</v>
      </c>
      <c r="K17" t="n">
        <v>2</v>
      </c>
      <c r="L17" t="n">
        <v>0</v>
      </c>
      <c r="M17" t="n">
        <v>0</v>
      </c>
      <c r="N17" t="n">
        <v>0</v>
      </c>
      <c r="O17" t="n">
        <v>8</v>
      </c>
      <c r="P17" t="n">
        <v>2</v>
      </c>
      <c r="Q17" t="n">
        <v>9</v>
      </c>
      <c r="R17" s="2" t="inlineStr">
        <is>
          <t>Lappticka
Ostticka
Doftskinn
Granticka
Rosenticka
Skrovellav
Tretåig hackspett
Ullticka
Stuplav</t>
        </is>
      </c>
      <c r="S17">
        <f>HYPERLINK("https://klasma.github.io/Logging_SORSELE/artfynd/A 34371-2019.xlsx")</f>
        <v/>
      </c>
      <c r="T17">
        <f>HYPERLINK("https://klasma.github.io/Logging_SORSELE/kartor/A 34371-2019.png")</f>
        <v/>
      </c>
      <c r="V17">
        <f>HYPERLINK("https://klasma.github.io/Logging_SORSELE/klagomål/A 34371-2019.docx")</f>
        <v/>
      </c>
      <c r="W17">
        <f>HYPERLINK("https://klasma.github.io/Logging_SORSELE/klagomålsmail/A 34371-2019.docx")</f>
        <v/>
      </c>
      <c r="X17">
        <f>HYPERLINK("https://klasma.github.io/Logging_SORSELE/tillsyn/A 34371-2019.docx")</f>
        <v/>
      </c>
      <c r="Y17">
        <f>HYPERLINK("https://klasma.github.io/Logging_SORSELE/tillsynsmail/A 34371-2019.docx")</f>
        <v/>
      </c>
    </row>
    <row r="18" ht="15" customHeight="1">
      <c r="A18" t="inlineStr">
        <is>
          <t>A 50909-2022</t>
        </is>
      </c>
      <c r="B18" s="1" t="n">
        <v>44865</v>
      </c>
      <c r="C18" s="1" t="n">
        <v>45177</v>
      </c>
      <c r="D18" t="inlineStr">
        <is>
          <t>VÄSTERBOTTENS LÄN</t>
        </is>
      </c>
      <c r="E18" t="inlineStr">
        <is>
          <t>SORSELE</t>
        </is>
      </c>
      <c r="G18" t="n">
        <v>14.6</v>
      </c>
      <c r="H18" t="n">
        <v>1</v>
      </c>
      <c r="I18" t="n">
        <v>2</v>
      </c>
      <c r="J18" t="n">
        <v>7</v>
      </c>
      <c r="K18" t="n">
        <v>0</v>
      </c>
      <c r="L18" t="n">
        <v>0</v>
      </c>
      <c r="M18" t="n">
        <v>0</v>
      </c>
      <c r="N18" t="n">
        <v>0</v>
      </c>
      <c r="O18" t="n">
        <v>7</v>
      </c>
      <c r="P18" t="n">
        <v>0</v>
      </c>
      <c r="Q18" t="n">
        <v>9</v>
      </c>
      <c r="R18" s="2" t="inlineStr">
        <is>
          <t>Garnlav
Gränsticka
Lunglav
Rosenticka
Rödbrun blekspik
Tretåig hackspett
Ullticka
Gulnål
Stuplav</t>
        </is>
      </c>
      <c r="S18">
        <f>HYPERLINK("https://klasma.github.io/Logging_SORSELE/artfynd/A 50909-2022.xlsx")</f>
        <v/>
      </c>
      <c r="T18">
        <f>HYPERLINK("https://klasma.github.io/Logging_SORSELE/kartor/A 50909-2022.png")</f>
        <v/>
      </c>
      <c r="V18">
        <f>HYPERLINK("https://klasma.github.io/Logging_SORSELE/klagomål/A 50909-2022.docx")</f>
        <v/>
      </c>
      <c r="W18">
        <f>HYPERLINK("https://klasma.github.io/Logging_SORSELE/klagomålsmail/A 50909-2022.docx")</f>
        <v/>
      </c>
      <c r="X18">
        <f>HYPERLINK("https://klasma.github.io/Logging_SORSELE/tillsyn/A 50909-2022.docx")</f>
        <v/>
      </c>
      <c r="Y18">
        <f>HYPERLINK("https://klasma.github.io/Logging_SORSELE/tillsynsmail/A 50909-2022.docx")</f>
        <v/>
      </c>
    </row>
    <row r="19" ht="15" customHeight="1">
      <c r="A19" t="inlineStr">
        <is>
          <t>A 11017-2019</t>
        </is>
      </c>
      <c r="B19" s="1" t="n">
        <v>43515</v>
      </c>
      <c r="C19" s="1" t="n">
        <v>45177</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45177</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45177</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24279-2021</t>
        </is>
      </c>
      <c r="B22" s="1" t="n">
        <v>44336</v>
      </c>
      <c r="C22" s="1" t="n">
        <v>45177</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c r="T22">
        <f>HYPERLINK("https://klasma.github.io/Logging_SORSELE/kartor/A 24279-2021.png")</f>
        <v/>
      </c>
      <c r="V22">
        <f>HYPERLINK("https://klasma.github.io/Logging_SORSELE/klagomål/A 24279-2021.docx")</f>
        <v/>
      </c>
      <c r="W22">
        <f>HYPERLINK("https://klasma.github.io/Logging_SORSELE/klagomålsmail/A 24279-2021.docx")</f>
        <v/>
      </c>
      <c r="X22">
        <f>HYPERLINK("https://klasma.github.io/Logging_SORSELE/tillsyn/A 24279-2021.docx")</f>
        <v/>
      </c>
      <c r="Y22">
        <f>HYPERLINK("https://klasma.github.io/Logging_SORSELE/tillsynsmail/A 24279-2021.docx")</f>
        <v/>
      </c>
    </row>
    <row r="23" ht="15" customHeight="1">
      <c r="A23" t="inlineStr">
        <is>
          <t>A 16687-2021</t>
        </is>
      </c>
      <c r="B23" s="1" t="n">
        <v>44295</v>
      </c>
      <c r="C23" s="1" t="n">
        <v>45177</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c r="T23">
        <f>HYPERLINK("https://klasma.github.io/Logging_SORSELE/kartor/A 16687-2021.png")</f>
        <v/>
      </c>
      <c r="V23">
        <f>HYPERLINK("https://klasma.github.io/Logging_SORSELE/klagomål/A 16687-2021.docx")</f>
        <v/>
      </c>
      <c r="W23">
        <f>HYPERLINK("https://klasma.github.io/Logging_SORSELE/klagomålsmail/A 16687-2021.docx")</f>
        <v/>
      </c>
      <c r="X23">
        <f>HYPERLINK("https://klasma.github.io/Logging_SORSELE/tillsyn/A 16687-2021.docx")</f>
        <v/>
      </c>
      <c r="Y23">
        <f>HYPERLINK("https://klasma.github.io/Logging_SORSELE/tillsynsmail/A 16687-2021.docx")</f>
        <v/>
      </c>
    </row>
    <row r="24" ht="15" customHeight="1">
      <c r="A24" t="inlineStr">
        <is>
          <t>A 66443-2021</t>
        </is>
      </c>
      <c r="B24" s="1" t="n">
        <v>44518</v>
      </c>
      <c r="C24" s="1" t="n">
        <v>45177</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c r="T24">
        <f>HYPERLINK("https://klasma.github.io/Logging_SORSELE/kartor/A 66443-2021.png")</f>
        <v/>
      </c>
      <c r="V24">
        <f>HYPERLINK("https://klasma.github.io/Logging_SORSELE/klagomål/A 66443-2021.docx")</f>
        <v/>
      </c>
      <c r="W24">
        <f>HYPERLINK("https://klasma.github.io/Logging_SORSELE/klagomålsmail/A 66443-2021.docx")</f>
        <v/>
      </c>
      <c r="X24">
        <f>HYPERLINK("https://klasma.github.io/Logging_SORSELE/tillsyn/A 66443-2021.docx")</f>
        <v/>
      </c>
      <c r="Y24">
        <f>HYPERLINK("https://klasma.github.io/Logging_SORSELE/tillsynsmail/A 66443-2021.docx")</f>
        <v/>
      </c>
    </row>
    <row r="25" ht="15" customHeight="1">
      <c r="A25" t="inlineStr">
        <is>
          <t>A 45582-2022</t>
        </is>
      </c>
      <c r="B25" s="1" t="n">
        <v>44841</v>
      </c>
      <c r="C25" s="1" t="n">
        <v>45177</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c r="T25">
        <f>HYPERLINK("https://klasma.github.io/Logging_SORSELE/kartor/A 45582-2022.png")</f>
        <v/>
      </c>
      <c r="V25">
        <f>HYPERLINK("https://klasma.github.io/Logging_SORSELE/klagomål/A 45582-2022.docx")</f>
        <v/>
      </c>
      <c r="W25">
        <f>HYPERLINK("https://klasma.github.io/Logging_SORSELE/klagomålsmail/A 45582-2022.docx")</f>
        <v/>
      </c>
      <c r="X25">
        <f>HYPERLINK("https://klasma.github.io/Logging_SORSELE/tillsyn/A 45582-2022.docx")</f>
        <v/>
      </c>
      <c r="Y25">
        <f>HYPERLINK("https://klasma.github.io/Logging_SORSELE/tillsynsmail/A 45582-2022.docx")</f>
        <v/>
      </c>
    </row>
    <row r="26" ht="15" customHeight="1">
      <c r="A26" t="inlineStr">
        <is>
          <t>A 55469-2018</t>
        </is>
      </c>
      <c r="B26" s="1" t="n">
        <v>43397</v>
      </c>
      <c r="C26" s="1" t="n">
        <v>45177</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c r="T26">
        <f>HYPERLINK("https://klasma.github.io/Logging_SORSELE/kartor/A 55469-2018.png")</f>
        <v/>
      </c>
      <c r="V26">
        <f>HYPERLINK("https://klasma.github.io/Logging_SORSELE/klagomål/A 55469-2018.docx")</f>
        <v/>
      </c>
      <c r="W26">
        <f>HYPERLINK("https://klasma.github.io/Logging_SORSELE/klagomålsmail/A 55469-2018.docx")</f>
        <v/>
      </c>
      <c r="X26">
        <f>HYPERLINK("https://klasma.github.io/Logging_SORSELE/tillsyn/A 55469-2018.docx")</f>
        <v/>
      </c>
      <c r="Y26">
        <f>HYPERLINK("https://klasma.github.io/Logging_SORSELE/tillsynsmail/A 55469-2018.docx")</f>
        <v/>
      </c>
    </row>
    <row r="27" ht="15" customHeight="1">
      <c r="A27" t="inlineStr">
        <is>
          <t>A 56668-2020</t>
        </is>
      </c>
      <c r="B27" s="1" t="n">
        <v>44137</v>
      </c>
      <c r="C27" s="1" t="n">
        <v>45177</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c r="T27">
        <f>HYPERLINK("https://klasma.github.io/Logging_SORSELE/kartor/A 56668-2020.png")</f>
        <v/>
      </c>
      <c r="V27">
        <f>HYPERLINK("https://klasma.github.io/Logging_SORSELE/klagomål/A 56668-2020.docx")</f>
        <v/>
      </c>
      <c r="W27">
        <f>HYPERLINK("https://klasma.github.io/Logging_SORSELE/klagomålsmail/A 56668-2020.docx")</f>
        <v/>
      </c>
      <c r="X27">
        <f>HYPERLINK("https://klasma.github.io/Logging_SORSELE/tillsyn/A 56668-2020.docx")</f>
        <v/>
      </c>
      <c r="Y27">
        <f>HYPERLINK("https://klasma.github.io/Logging_SORSELE/tillsynsmail/A 56668-2020.docx")</f>
        <v/>
      </c>
    </row>
    <row r="28" ht="15" customHeight="1">
      <c r="A28" t="inlineStr">
        <is>
          <t>A 43272-2021</t>
        </is>
      </c>
      <c r="B28" s="1" t="n">
        <v>44432</v>
      </c>
      <c r="C28" s="1" t="n">
        <v>45177</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c r="T28">
        <f>HYPERLINK("https://klasma.github.io/Logging_SORSELE/kartor/A 43272-2021.png")</f>
        <v/>
      </c>
      <c r="V28">
        <f>HYPERLINK("https://klasma.github.io/Logging_SORSELE/klagomål/A 43272-2021.docx")</f>
        <v/>
      </c>
      <c r="W28">
        <f>HYPERLINK("https://klasma.github.io/Logging_SORSELE/klagomålsmail/A 43272-2021.docx")</f>
        <v/>
      </c>
      <c r="X28">
        <f>HYPERLINK("https://klasma.github.io/Logging_SORSELE/tillsyn/A 43272-2021.docx")</f>
        <v/>
      </c>
      <c r="Y28">
        <f>HYPERLINK("https://klasma.github.io/Logging_SORSELE/tillsynsmail/A 43272-2021.docx")</f>
        <v/>
      </c>
    </row>
    <row r="29" ht="15" customHeight="1">
      <c r="A29" t="inlineStr">
        <is>
          <t>A 46088-2022</t>
        </is>
      </c>
      <c r="B29" s="1" t="n">
        <v>44845</v>
      </c>
      <c r="C29" s="1" t="n">
        <v>45177</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c r="T29">
        <f>HYPERLINK("https://klasma.github.io/Logging_SORSELE/kartor/A 46088-2022.png")</f>
        <v/>
      </c>
      <c r="V29">
        <f>HYPERLINK("https://klasma.github.io/Logging_SORSELE/klagomål/A 46088-2022.docx")</f>
        <v/>
      </c>
      <c r="W29">
        <f>HYPERLINK("https://klasma.github.io/Logging_SORSELE/klagomålsmail/A 46088-2022.docx")</f>
        <v/>
      </c>
      <c r="X29">
        <f>HYPERLINK("https://klasma.github.io/Logging_SORSELE/tillsyn/A 46088-2022.docx")</f>
        <v/>
      </c>
      <c r="Y29">
        <f>HYPERLINK("https://klasma.github.io/Logging_SORSELE/tillsynsmail/A 46088-2022.docx")</f>
        <v/>
      </c>
    </row>
    <row r="30" ht="15" customHeight="1">
      <c r="A30" t="inlineStr">
        <is>
          <t>A 36344-2020</t>
        </is>
      </c>
      <c r="B30" s="1" t="n">
        <v>44049</v>
      </c>
      <c r="C30" s="1" t="n">
        <v>45177</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c r="T30">
        <f>HYPERLINK("https://klasma.github.io/Logging_SORSELE/kartor/A 36344-2020.png")</f>
        <v/>
      </c>
      <c r="V30">
        <f>HYPERLINK("https://klasma.github.io/Logging_SORSELE/klagomål/A 36344-2020.docx")</f>
        <v/>
      </c>
      <c r="W30">
        <f>HYPERLINK("https://klasma.github.io/Logging_SORSELE/klagomålsmail/A 36344-2020.docx")</f>
        <v/>
      </c>
      <c r="X30">
        <f>HYPERLINK("https://klasma.github.io/Logging_SORSELE/tillsyn/A 36344-2020.docx")</f>
        <v/>
      </c>
      <c r="Y30">
        <f>HYPERLINK("https://klasma.github.io/Logging_SORSELE/tillsynsmail/A 36344-2020.docx")</f>
        <v/>
      </c>
    </row>
    <row r="31" ht="15" customHeight="1">
      <c r="A31" t="inlineStr">
        <is>
          <t>A 42118-2020</t>
        </is>
      </c>
      <c r="B31" s="1" t="n">
        <v>44075</v>
      </c>
      <c r="C31" s="1" t="n">
        <v>45177</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c r="T31">
        <f>HYPERLINK("https://klasma.github.io/Logging_SORSELE/kartor/A 42118-2020.png")</f>
        <v/>
      </c>
      <c r="V31">
        <f>HYPERLINK("https://klasma.github.io/Logging_SORSELE/klagomål/A 42118-2020.docx")</f>
        <v/>
      </c>
      <c r="W31">
        <f>HYPERLINK("https://klasma.github.io/Logging_SORSELE/klagomålsmail/A 42118-2020.docx")</f>
        <v/>
      </c>
      <c r="X31">
        <f>HYPERLINK("https://klasma.github.io/Logging_SORSELE/tillsyn/A 42118-2020.docx")</f>
        <v/>
      </c>
      <c r="Y31">
        <f>HYPERLINK("https://klasma.github.io/Logging_SORSELE/tillsynsmail/A 42118-2020.docx")</f>
        <v/>
      </c>
    </row>
    <row r="32" ht="15" customHeight="1">
      <c r="A32" t="inlineStr">
        <is>
          <t>A 43940-2020</t>
        </is>
      </c>
      <c r="B32" s="1" t="n">
        <v>44078</v>
      </c>
      <c r="C32" s="1" t="n">
        <v>45177</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c r="T32">
        <f>HYPERLINK("https://klasma.github.io/Logging_SORSELE/kartor/A 43940-2020.png")</f>
        <v/>
      </c>
      <c r="V32">
        <f>HYPERLINK("https://klasma.github.io/Logging_SORSELE/klagomål/A 43940-2020.docx")</f>
        <v/>
      </c>
      <c r="W32">
        <f>HYPERLINK("https://klasma.github.io/Logging_SORSELE/klagomålsmail/A 43940-2020.docx")</f>
        <v/>
      </c>
      <c r="X32">
        <f>HYPERLINK("https://klasma.github.io/Logging_SORSELE/tillsyn/A 43940-2020.docx")</f>
        <v/>
      </c>
      <c r="Y32">
        <f>HYPERLINK("https://klasma.github.io/Logging_SORSELE/tillsynsmail/A 43940-2020.docx")</f>
        <v/>
      </c>
    </row>
    <row r="33" ht="15" customHeight="1">
      <c r="A33" t="inlineStr">
        <is>
          <t>A 43265-2021</t>
        </is>
      </c>
      <c r="B33" s="1" t="n">
        <v>44432</v>
      </c>
      <c r="C33" s="1" t="n">
        <v>45177</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c r="T33">
        <f>HYPERLINK("https://klasma.github.io/Logging_SORSELE/kartor/A 43265-2021.png")</f>
        <v/>
      </c>
      <c r="V33">
        <f>HYPERLINK("https://klasma.github.io/Logging_SORSELE/klagomål/A 43265-2021.docx")</f>
        <v/>
      </c>
      <c r="W33">
        <f>HYPERLINK("https://klasma.github.io/Logging_SORSELE/klagomålsmail/A 43265-2021.docx")</f>
        <v/>
      </c>
      <c r="X33">
        <f>HYPERLINK("https://klasma.github.io/Logging_SORSELE/tillsyn/A 43265-2021.docx")</f>
        <v/>
      </c>
      <c r="Y33">
        <f>HYPERLINK("https://klasma.github.io/Logging_SORSELE/tillsynsmail/A 43265-2021.docx")</f>
        <v/>
      </c>
    </row>
    <row r="34" ht="15" customHeight="1">
      <c r="A34" t="inlineStr">
        <is>
          <t>A 45569-2022</t>
        </is>
      </c>
      <c r="B34" s="1" t="n">
        <v>44841</v>
      </c>
      <c r="C34" s="1" t="n">
        <v>45177</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c r="T34">
        <f>HYPERLINK("https://klasma.github.io/Logging_SORSELE/kartor/A 45569-2022.png")</f>
        <v/>
      </c>
      <c r="V34">
        <f>HYPERLINK("https://klasma.github.io/Logging_SORSELE/klagomål/A 45569-2022.docx")</f>
        <v/>
      </c>
      <c r="W34">
        <f>HYPERLINK("https://klasma.github.io/Logging_SORSELE/klagomålsmail/A 45569-2022.docx")</f>
        <v/>
      </c>
      <c r="X34">
        <f>HYPERLINK("https://klasma.github.io/Logging_SORSELE/tillsyn/A 45569-2022.docx")</f>
        <v/>
      </c>
      <c r="Y34">
        <f>HYPERLINK("https://klasma.github.io/Logging_SORSELE/tillsynsmail/A 45569-2022.docx")</f>
        <v/>
      </c>
    </row>
    <row r="35" ht="15" customHeight="1">
      <c r="A35" t="inlineStr">
        <is>
          <t>A 50916-2022</t>
        </is>
      </c>
      <c r="B35" s="1" t="n">
        <v>44865</v>
      </c>
      <c r="C35" s="1" t="n">
        <v>45177</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c r="T35">
        <f>HYPERLINK("https://klasma.github.io/Logging_SORSELE/kartor/A 50916-2022.png")</f>
        <v/>
      </c>
      <c r="V35">
        <f>HYPERLINK("https://klasma.github.io/Logging_SORSELE/klagomål/A 50916-2022.docx")</f>
        <v/>
      </c>
      <c r="W35">
        <f>HYPERLINK("https://klasma.github.io/Logging_SORSELE/klagomålsmail/A 50916-2022.docx")</f>
        <v/>
      </c>
      <c r="X35">
        <f>HYPERLINK("https://klasma.github.io/Logging_SORSELE/tillsyn/A 50916-2022.docx")</f>
        <v/>
      </c>
      <c r="Y35">
        <f>HYPERLINK("https://klasma.github.io/Logging_SORSELE/tillsynsmail/A 50916-2022.docx")</f>
        <v/>
      </c>
    </row>
    <row r="36" ht="15" customHeight="1">
      <c r="A36" t="inlineStr">
        <is>
          <t>A 24332-2023</t>
        </is>
      </c>
      <c r="B36" s="1" t="n">
        <v>45081</v>
      </c>
      <c r="C36" s="1" t="n">
        <v>45177</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45177</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45177</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45177</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45177</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45177</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45177</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45177</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45177</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45177</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45177</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45177</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45177</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45177</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45177</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45177</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45177</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45177</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45177</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45177</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45177</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45177</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45177</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45177</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45177</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45177</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45177</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45177</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45177</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45177</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45177</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45177</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45177</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45177</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45177</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45177</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45177</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45177</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45177</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45177</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45177</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45177</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45177</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45177</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45177</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45177</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45177</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45177</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45177</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45177</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45177</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45177</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45177</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45177</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45177</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45177</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45177</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45177</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45177</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45177</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45177</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45177</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45177</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45177</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45177</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45177</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45177</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45177</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45177</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45177</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45177</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45177</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45177</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45177</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45177</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45177</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45177</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45177</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45177</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45177</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45177</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45177</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45177</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45177</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45177</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45177</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45177</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45177</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45177</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45177</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45177</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45177</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45177</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45177</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45177</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45177</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45177</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45177</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45177</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45177</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45177</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45177</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45177</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45177</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45177</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45177</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45177</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45177</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45177</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45177</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45177</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45177</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45177</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45177</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45177</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45177</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45177</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45177</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45177</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45177</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45177</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45177</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45177</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45177</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45177</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45177</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45177</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45177</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45177</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45177</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45177</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45177</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45177</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45177</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45177</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45177</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45177</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45177</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45177</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45177</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45177</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45177</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45177</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45177</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45177</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45177</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45177</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45177</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45177</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45177</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45177</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45177</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45177</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45177</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45177</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45177</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45177</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45177</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45177</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45177</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45177</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45177</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45177</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45177</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45177</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45177</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45177</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45177</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45177</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45177</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45177</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45177</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45177</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45177</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45177</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45177</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45177</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45177</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45177</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45177</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45177</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45177</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45177</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45177</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45177</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45177</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45177</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45177</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45177</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45177</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45177</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45177</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45177</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45177</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45177</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45177</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45177</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45177</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45177</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45177</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45177</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45177</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45177</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45177</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45177</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45177</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45177</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45177</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45177</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45177</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45177</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45177</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45177</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45177</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45177</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45177</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45177</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45177</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45177</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45177</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45177</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45177</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45177</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45177</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45177</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45177</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45177</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45177</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45177</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45177</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45177</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45177</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45177</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45177</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45177</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45177</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45177</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45177</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45177</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45177</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45177</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45177</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45177</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45177</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45177</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45177</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45177</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45177</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45177</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45177</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45177</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45177</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45177</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45177</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45177</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45177</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45177</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45177</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45177</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45177</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45177</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45177</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45177</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45177</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45177</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45177</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45177</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45177</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45177</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45177</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45177</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45177</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45177</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45177</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45177</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45177</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45177</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45177</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45177</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45177</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45177</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45177</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45177</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45177</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45177</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45177</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45177</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45177</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45177</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45177</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45177</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45177</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45177</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45177</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45177</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45177</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45177</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45177</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45177</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45177</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45177</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45177</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45177</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45177</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45177</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45177</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45177</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45177</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45177</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45177</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45177</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45177</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45177</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45177</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45177</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45177</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45177</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45177</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45177</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45177</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45177</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45177</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45177</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45177</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45177</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45177</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45177</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45177</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45177</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45177</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45177</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45177</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2023-09-08T04:36:41Z</dcterms:created>
  <dcterms:modified xmlns:dcterms="http://purl.org/dc/terms/" xmlns:xsi="http://www.w3.org/2001/XMLSchema-instance" xsi:type="dcterms:W3CDTF">2023-09-08T04:36:41Z</dcterms:modified>
</cp:coreProperties>
</file>