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45180</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45180</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45180</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45180</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45180</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45180</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45180</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45180</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45180</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45180</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45180</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17731-2019</t>
        </is>
      </c>
      <c r="B14" s="1" t="n">
        <v>43556</v>
      </c>
      <c r="C14" s="1" t="n">
        <v>45180</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c r="T14">
        <f>HYPERLINK("https://klasma.github.io/Logging_NORRTALJE/kartor/A 17731-2019.png")</f>
        <v/>
      </c>
      <c r="U14">
        <f>HYPERLINK("https://klasma.github.io/Logging_NORRTALJE/knärot/A 17731-2019.png")</f>
        <v/>
      </c>
      <c r="V14">
        <f>HYPERLINK("https://klasma.github.io/Logging_NORRTALJE/klagomål/A 17731-2019.docx")</f>
        <v/>
      </c>
      <c r="W14">
        <f>HYPERLINK("https://klasma.github.io/Logging_NORRTALJE/klagomålsmail/A 17731-2019.docx")</f>
        <v/>
      </c>
      <c r="X14">
        <f>HYPERLINK("https://klasma.github.io/Logging_NORRTALJE/tillsyn/A 17731-2019.docx")</f>
        <v/>
      </c>
      <c r="Y14">
        <f>HYPERLINK("https://klasma.github.io/Logging_NORRTALJE/tillsynsmail/A 17731-2019.docx")</f>
        <v/>
      </c>
    </row>
    <row r="15" ht="15" customHeight="1">
      <c r="A15" t="inlineStr">
        <is>
          <t>A 66380-2021</t>
        </is>
      </c>
      <c r="B15" s="1" t="n">
        <v>44518</v>
      </c>
      <c r="C15" s="1" t="n">
        <v>45180</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c r="T15">
        <f>HYPERLINK("https://klasma.github.io/Logging_HANINGE/kartor/A 66380-2021.png")</f>
        <v/>
      </c>
      <c r="U15">
        <f>HYPERLINK("https://klasma.github.io/Logging_HANINGE/knärot/A 66380-2021.png")</f>
        <v/>
      </c>
      <c r="V15">
        <f>HYPERLINK("https://klasma.github.io/Logging_HANINGE/klagomål/A 66380-2021.docx")</f>
        <v/>
      </c>
      <c r="W15">
        <f>HYPERLINK("https://klasma.github.io/Logging_HANINGE/klagomålsmail/A 66380-2021.docx")</f>
        <v/>
      </c>
      <c r="X15">
        <f>HYPERLINK("https://klasma.github.io/Logging_HANINGE/tillsyn/A 66380-2021.docx")</f>
        <v/>
      </c>
      <c r="Y15">
        <f>HYPERLINK("https://klasma.github.io/Logging_HANINGE/tillsynsmail/A 66380-2021.docx")</f>
        <v/>
      </c>
    </row>
    <row r="16" ht="15" customHeight="1">
      <c r="A16" t="inlineStr">
        <is>
          <t>A 21853-2022</t>
        </is>
      </c>
      <c r="B16" s="1" t="n">
        <v>44709</v>
      </c>
      <c r="C16" s="1" t="n">
        <v>45180</v>
      </c>
      <c r="D16" t="inlineStr">
        <is>
          <t>STOCKHOLMS LÄN</t>
        </is>
      </c>
      <c r="E16" t="inlineStr">
        <is>
          <t>NACKA</t>
        </is>
      </c>
      <c r="G16" t="n">
        <v>9.300000000000001</v>
      </c>
      <c r="H16" t="n">
        <v>3</v>
      </c>
      <c r="I16" t="n">
        <v>8</v>
      </c>
      <c r="J16" t="n">
        <v>5</v>
      </c>
      <c r="K16" t="n">
        <v>2</v>
      </c>
      <c r="L16" t="n">
        <v>0</v>
      </c>
      <c r="M16" t="n">
        <v>0</v>
      </c>
      <c r="N16" t="n">
        <v>0</v>
      </c>
      <c r="O16" t="n">
        <v>7</v>
      </c>
      <c r="P16" t="n">
        <v>2</v>
      </c>
      <c r="Q16" t="n">
        <v>17</v>
      </c>
      <c r="R16" s="2" t="inlineStr">
        <is>
          <t>Goliatmusseron
Lakritsmusseron
Blå taggsvamp
Spillkråka
Svart taggsvamp
Svartvit taggsvamp
Tallticka
Björksplintborre
Blåmossa
Bronshjon
Dropptaggsvamp
Granbarkgnagare
Grovticka
Mindre märgborre
Skarp dropptaggsvamp
Fläcknycklar
Revlummer</t>
        </is>
      </c>
      <c r="S16">
        <f>HYPERLINK("https://klasma.github.io/Logging_NACKA/artfynd/A 21853-2022.xlsx")</f>
        <v/>
      </c>
      <c r="T16">
        <f>HYPERLINK("https://klasma.github.io/Logging_NACKA/kartor/A 21853-2022.png")</f>
        <v/>
      </c>
      <c r="V16">
        <f>HYPERLINK("https://klasma.github.io/Logging_NACKA/klagomål/A 21853-2022.docx")</f>
        <v/>
      </c>
      <c r="W16">
        <f>HYPERLINK("https://klasma.github.io/Logging_NACKA/klagomålsmail/A 21853-2022.docx")</f>
        <v/>
      </c>
      <c r="X16">
        <f>HYPERLINK("https://klasma.github.io/Logging_NACKA/tillsyn/A 21853-2022.docx")</f>
        <v/>
      </c>
      <c r="Y16">
        <f>HYPERLINK("https://klasma.github.io/Logging_NACKA/tillsynsmail/A 21853-2022.docx")</f>
        <v/>
      </c>
    </row>
    <row r="17" ht="15" customHeight="1">
      <c r="A17" t="inlineStr">
        <is>
          <t>A 34417-2023</t>
        </is>
      </c>
      <c r="B17" s="1" t="n">
        <v>45139</v>
      </c>
      <c r="C17" s="1" t="n">
        <v>45180</v>
      </c>
      <c r="D17" t="inlineStr">
        <is>
          <t>STOCKHOLMS LÄN</t>
        </is>
      </c>
      <c r="E17" t="inlineStr">
        <is>
          <t>HANINGE</t>
        </is>
      </c>
      <c r="G17" t="n">
        <v>3.8</v>
      </c>
      <c r="H17" t="n">
        <v>4</v>
      </c>
      <c r="I17" t="n">
        <v>11</v>
      </c>
      <c r="J17" t="n">
        <v>4</v>
      </c>
      <c r="K17" t="n">
        <v>0</v>
      </c>
      <c r="L17" t="n">
        <v>0</v>
      </c>
      <c r="M17" t="n">
        <v>0</v>
      </c>
      <c r="N17" t="n">
        <v>0</v>
      </c>
      <c r="O17" t="n">
        <v>4</v>
      </c>
      <c r="P17" t="n">
        <v>0</v>
      </c>
      <c r="Q17" t="n">
        <v>17</v>
      </c>
      <c r="R17" s="2" t="inlineStr">
        <is>
          <t>Barrviolspindling
Leptoporus erubescens
Spillkråka
Vedtrappmossa
Bronshjon
Dropptaggsvamp
Fällmossa
Grön sköldmossa
Guldlockmossa
Kornknutmossa
Rödgul trumpetsvamp
Stubbspretmossa
Svavelriska
Sårläka
Vågbandad barkbock
Blåsippa
Revlummer</t>
        </is>
      </c>
      <c r="S17">
        <f>HYPERLINK("https://klasma.github.io/Logging_HANINGE/artfynd/A 34417-2023.xlsx")</f>
        <v/>
      </c>
      <c r="T17">
        <f>HYPERLINK("https://klasma.github.io/Logging_HANINGE/kartor/A 34417-2023.png")</f>
        <v/>
      </c>
      <c r="V17">
        <f>HYPERLINK("https://klasma.github.io/Logging_HANINGE/klagomål/A 34417-2023.docx")</f>
        <v/>
      </c>
      <c r="W17">
        <f>HYPERLINK("https://klasma.github.io/Logging_HANINGE/klagomålsmail/A 34417-2023.docx")</f>
        <v/>
      </c>
      <c r="X17">
        <f>HYPERLINK("https://klasma.github.io/Logging_HANINGE/tillsyn/A 34417-2023.docx")</f>
        <v/>
      </c>
      <c r="Y17">
        <f>HYPERLINK("https://klasma.github.io/Logging_HANINGE/tillsynsmail/A 34417-2023.docx")</f>
        <v/>
      </c>
    </row>
    <row r="18" ht="15" customHeight="1">
      <c r="A18" t="inlineStr">
        <is>
          <t>A 10099-2019</t>
        </is>
      </c>
      <c r="B18" s="1" t="n">
        <v>43509</v>
      </c>
      <c r="C18" s="1" t="n">
        <v>45180</v>
      </c>
      <c r="D18" t="inlineStr">
        <is>
          <t>STOCKHOLMS LÄN</t>
        </is>
      </c>
      <c r="E18" t="inlineStr">
        <is>
          <t>NORRTÄLJE</t>
        </is>
      </c>
      <c r="G18" t="n">
        <v>6</v>
      </c>
      <c r="H18" t="n">
        <v>0</v>
      </c>
      <c r="I18" t="n">
        <v>6</v>
      </c>
      <c r="J18" t="n">
        <v>7</v>
      </c>
      <c r="K18" t="n">
        <v>2</v>
      </c>
      <c r="L18" t="n">
        <v>1</v>
      </c>
      <c r="M18" t="n">
        <v>0</v>
      </c>
      <c r="N18" t="n">
        <v>0</v>
      </c>
      <c r="O18" t="n">
        <v>10</v>
      </c>
      <c r="P18" t="n">
        <v>3</v>
      </c>
      <c r="Q18" t="n">
        <v>16</v>
      </c>
      <c r="R18" s="2" t="inlineStr">
        <is>
          <t>Raggtaggsvamp
Grangråticka
Koppartaggsvamp
Barrviolspindling
Blek fingersvamp
Granticka
Gul taggsvamp
Motaggsvamp
Odörspindling
Orange taggsvamp
Anisspindling
Bronshjon
Dropptaggsvamp
Fjällig taggsvamp s.str.
Grönpyrola
Skarp dropptaggsvamp</t>
        </is>
      </c>
      <c r="S18">
        <f>HYPERLINK("https://klasma.github.io/Logging_NORRTALJE/artfynd/A 10099-2019.xlsx")</f>
        <v/>
      </c>
      <c r="T18">
        <f>HYPERLINK("https://klasma.github.io/Logging_NORRTALJE/kartor/A 10099-2019.png")</f>
        <v/>
      </c>
      <c r="V18">
        <f>HYPERLINK("https://klasma.github.io/Logging_NORRTALJE/klagomål/A 10099-2019.docx")</f>
        <v/>
      </c>
      <c r="W18">
        <f>HYPERLINK("https://klasma.github.io/Logging_NORRTALJE/klagomålsmail/A 10099-2019.docx")</f>
        <v/>
      </c>
      <c r="X18">
        <f>HYPERLINK("https://klasma.github.io/Logging_NORRTALJE/tillsyn/A 10099-2019.docx")</f>
        <v/>
      </c>
      <c r="Y18">
        <f>HYPERLINK("https://klasma.github.io/Logging_NORRTALJE/tillsynsmail/A 10099-2019.docx")</f>
        <v/>
      </c>
    </row>
    <row r="19" ht="15" customHeight="1">
      <c r="A19" t="inlineStr">
        <is>
          <t>A 33062-2023</t>
        </is>
      </c>
      <c r="B19" s="1" t="n">
        <v>45113</v>
      </c>
      <c r="C19" s="1" t="n">
        <v>45180</v>
      </c>
      <c r="D19" t="inlineStr">
        <is>
          <t>STOCKHOLMS LÄN</t>
        </is>
      </c>
      <c r="E19" t="inlineStr">
        <is>
          <t>UPPLANDS VÄSBY</t>
        </is>
      </c>
      <c r="G19" t="n">
        <v>3.9</v>
      </c>
      <c r="H19" t="n">
        <v>1</v>
      </c>
      <c r="I19" t="n">
        <v>5</v>
      </c>
      <c r="J19" t="n">
        <v>9</v>
      </c>
      <c r="K19" t="n">
        <v>2</v>
      </c>
      <c r="L19" t="n">
        <v>0</v>
      </c>
      <c r="M19" t="n">
        <v>0</v>
      </c>
      <c r="N19" t="n">
        <v>0</v>
      </c>
      <c r="O19" t="n">
        <v>11</v>
      </c>
      <c r="P19" t="n">
        <v>2</v>
      </c>
      <c r="Q19" t="n">
        <v>16</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t>
        </is>
      </c>
      <c r="S19">
        <f>HYPERLINK("https://klasma.github.io/Logging_UPPLANDS_VASBY/artfynd/A 33062-2023.xlsx")</f>
        <v/>
      </c>
      <c r="T19">
        <f>HYPERLINK("https://klasma.github.io/Logging_UPPLANDS_VASBY/kartor/A 33062-2023.png")</f>
        <v/>
      </c>
      <c r="V19">
        <f>HYPERLINK("https://klasma.github.io/Logging_UPPLANDS_VASBY/klagomål/A 33062-2023.docx")</f>
        <v/>
      </c>
      <c r="W19">
        <f>HYPERLINK("https://klasma.github.io/Logging_UPPLANDS_VASBY/klagomålsmail/A 33062-2023.docx")</f>
        <v/>
      </c>
      <c r="X19">
        <f>HYPERLINK("https://klasma.github.io/Logging_UPPLANDS_VASBY/tillsyn/A 33062-2023.docx")</f>
        <v/>
      </c>
      <c r="Y19">
        <f>HYPERLINK("https://klasma.github.io/Logging_UPPLANDS_VASBY/tillsynsmail/A 33062-2023.docx")</f>
        <v/>
      </c>
    </row>
    <row r="20" ht="15" customHeight="1">
      <c r="A20" t="inlineStr">
        <is>
          <t>A 34890-2018</t>
        </is>
      </c>
      <c r="B20" s="1" t="n">
        <v>43321</v>
      </c>
      <c r="C20" s="1" t="n">
        <v>45180</v>
      </c>
      <c r="D20" t="inlineStr">
        <is>
          <t>STOCKHOLMS LÄN</t>
        </is>
      </c>
      <c r="E20" t="inlineStr">
        <is>
          <t>UPPLANDS-BRO</t>
        </is>
      </c>
      <c r="G20" t="n">
        <v>19.2</v>
      </c>
      <c r="H20" t="n">
        <v>3</v>
      </c>
      <c r="I20" t="n">
        <v>8</v>
      </c>
      <c r="J20" t="n">
        <v>4</v>
      </c>
      <c r="K20" t="n">
        <v>1</v>
      </c>
      <c r="L20" t="n">
        <v>0</v>
      </c>
      <c r="M20" t="n">
        <v>0</v>
      </c>
      <c r="N20" t="n">
        <v>0</v>
      </c>
      <c r="O20" t="n">
        <v>5</v>
      </c>
      <c r="P20" t="n">
        <v>1</v>
      </c>
      <c r="Q20" t="n">
        <v>15</v>
      </c>
      <c r="R20" s="2" t="inlineStr">
        <is>
          <t>Rynkskinn
Motaggsvamp
Såpfingersvamp
Talltita
Ullticka
Blåmossa
Granbarkgnagare
Granbräken
Grönpyrola
Gullgröppa
Skarp dropptaggsvamp
Tallfingersvamp
Zontaggsvamp
Fläcknycklar
Revlummer</t>
        </is>
      </c>
      <c r="S20">
        <f>HYPERLINK("https://klasma.github.io/Logging_UPPLANDS-BRO/artfynd/A 34890-2018.xlsx")</f>
        <v/>
      </c>
      <c r="T20">
        <f>HYPERLINK("https://klasma.github.io/Logging_UPPLANDS-BRO/kartor/A 34890-2018.png")</f>
        <v/>
      </c>
      <c r="V20">
        <f>HYPERLINK("https://klasma.github.io/Logging_UPPLANDS-BRO/klagomål/A 34890-2018.docx")</f>
        <v/>
      </c>
      <c r="W20">
        <f>HYPERLINK("https://klasma.github.io/Logging_UPPLANDS-BRO/klagomålsmail/A 34890-2018.docx")</f>
        <v/>
      </c>
      <c r="X20">
        <f>HYPERLINK("https://klasma.github.io/Logging_UPPLANDS-BRO/tillsyn/A 34890-2018.docx")</f>
        <v/>
      </c>
      <c r="Y20">
        <f>HYPERLINK("https://klasma.github.io/Logging_UPPLANDS-BRO/tillsynsmail/A 34890-2018.docx")</f>
        <v/>
      </c>
    </row>
    <row r="21" ht="15" customHeight="1">
      <c r="A21" t="inlineStr">
        <is>
          <t>A 5738-2020</t>
        </is>
      </c>
      <c r="B21" s="1" t="n">
        <v>43863</v>
      </c>
      <c r="C21" s="1" t="n">
        <v>45180</v>
      </c>
      <c r="D21" t="inlineStr">
        <is>
          <t>STOCKHOLMS LÄN</t>
        </is>
      </c>
      <c r="E21" t="inlineStr">
        <is>
          <t>NORRTÄLJE</t>
        </is>
      </c>
      <c r="G21" t="n">
        <v>2</v>
      </c>
      <c r="H21" t="n">
        <v>1</v>
      </c>
      <c r="I21" t="n">
        <v>4</v>
      </c>
      <c r="J21" t="n">
        <v>4</v>
      </c>
      <c r="K21" t="n">
        <v>5</v>
      </c>
      <c r="L21" t="n">
        <v>1</v>
      </c>
      <c r="M21" t="n">
        <v>0</v>
      </c>
      <c r="N21" t="n">
        <v>0</v>
      </c>
      <c r="O21" t="n">
        <v>10</v>
      </c>
      <c r="P21" t="n">
        <v>6</v>
      </c>
      <c r="Q21" t="n">
        <v>15</v>
      </c>
      <c r="R21" s="2" t="inlineStr">
        <is>
          <t>Raggtaggsvamp
Bitter taggsvamp
Grangråticka
Kopparspindling
Koppartaggsvamp
Violgubbe
Odörspindling
Orange taggsvamp
Persiljespindling
Svart taggsvamp
Fjällig taggsvamp s.str.
Granbarkgnagare
Kryddspindling
Skarp dropptaggsvamp
Blåsippa</t>
        </is>
      </c>
      <c r="S21">
        <f>HYPERLINK("https://klasma.github.io/Logging_NORRTALJE/artfynd/A 5738-2020.xlsx")</f>
        <v/>
      </c>
      <c r="T21">
        <f>HYPERLINK("https://klasma.github.io/Logging_NORRTALJE/kartor/A 5738-2020.png")</f>
        <v/>
      </c>
      <c r="V21">
        <f>HYPERLINK("https://klasma.github.io/Logging_NORRTALJE/klagomål/A 5738-2020.docx")</f>
        <v/>
      </c>
      <c r="W21">
        <f>HYPERLINK("https://klasma.github.io/Logging_NORRTALJE/klagomålsmail/A 5738-2020.docx")</f>
        <v/>
      </c>
      <c r="X21">
        <f>HYPERLINK("https://klasma.github.io/Logging_NORRTALJE/tillsyn/A 5738-2020.docx")</f>
        <v/>
      </c>
      <c r="Y21">
        <f>HYPERLINK("https://klasma.github.io/Logging_NORRTALJE/tillsynsmail/A 5738-2020.docx")</f>
        <v/>
      </c>
    </row>
    <row r="22" ht="15" customHeight="1">
      <c r="A22" t="inlineStr">
        <is>
          <t>A 20601-2022</t>
        </is>
      </c>
      <c r="B22" s="1" t="n">
        <v>44700</v>
      </c>
      <c r="C22" s="1" t="n">
        <v>45180</v>
      </c>
      <c r="D22" t="inlineStr">
        <is>
          <t>STOCKHOLMS LÄN</t>
        </is>
      </c>
      <c r="E22" t="inlineStr">
        <is>
          <t>UPPLANDS-BRO</t>
        </is>
      </c>
      <c r="G22" t="n">
        <v>3</v>
      </c>
      <c r="H22" t="n">
        <v>12</v>
      </c>
      <c r="I22" t="n">
        <v>0</v>
      </c>
      <c r="J22" t="n">
        <v>10</v>
      </c>
      <c r="K22" t="n">
        <v>1</v>
      </c>
      <c r="L22" t="n">
        <v>2</v>
      </c>
      <c r="M22" t="n">
        <v>0</v>
      </c>
      <c r="N22" t="n">
        <v>0</v>
      </c>
      <c r="O22" t="n">
        <v>13</v>
      </c>
      <c r="P22" t="n">
        <v>3</v>
      </c>
      <c r="Q22" t="n">
        <v>15</v>
      </c>
      <c r="R22" s="2" t="inlineStr">
        <is>
          <t>Grönfink
Tornseglare
Gråtrut
Bredbrämad bastardsvärmare
Entita
Grönsångare
Gulsparv
Kråka
Mindre bastardsvärmare
Mindre hackspett
Sexfläckig bastardsvärmare
Spillkråka
Talltita
Huggorm
Kopparödla</t>
        </is>
      </c>
      <c r="S22">
        <f>HYPERLINK("https://klasma.github.io/Logging_UPPLANDS-BRO/artfynd/A 20601-2022.xlsx")</f>
        <v/>
      </c>
      <c r="T22">
        <f>HYPERLINK("https://klasma.github.io/Logging_UPPLANDS-BRO/kartor/A 20601-2022.png")</f>
        <v/>
      </c>
      <c r="V22">
        <f>HYPERLINK("https://klasma.github.io/Logging_UPPLANDS-BRO/klagomål/A 20601-2022.docx")</f>
        <v/>
      </c>
      <c r="W22">
        <f>HYPERLINK("https://klasma.github.io/Logging_UPPLANDS-BRO/klagomålsmail/A 20601-2022.docx")</f>
        <v/>
      </c>
      <c r="X22">
        <f>HYPERLINK("https://klasma.github.io/Logging_UPPLANDS-BRO/tillsyn/A 20601-2022.docx")</f>
        <v/>
      </c>
      <c r="Y22">
        <f>HYPERLINK("https://klasma.github.io/Logging_UPPLANDS-BRO/tillsynsmail/A 20601-2022.docx")</f>
        <v/>
      </c>
    </row>
    <row r="23" ht="15" customHeight="1">
      <c r="A23" t="inlineStr">
        <is>
          <t>A 2276-2019</t>
        </is>
      </c>
      <c r="B23" s="1" t="n">
        <v>43475</v>
      </c>
      <c r="C23" s="1" t="n">
        <v>45180</v>
      </c>
      <c r="D23" t="inlineStr">
        <is>
          <t>STOCKHOLMS LÄN</t>
        </is>
      </c>
      <c r="E23" t="inlineStr">
        <is>
          <t>NORRTÄLJE</t>
        </is>
      </c>
      <c r="G23" t="n">
        <v>12.1</v>
      </c>
      <c r="H23" t="n">
        <v>2</v>
      </c>
      <c r="I23" t="n">
        <v>8</v>
      </c>
      <c r="J23" t="n">
        <v>1</v>
      </c>
      <c r="K23" t="n">
        <v>3</v>
      </c>
      <c r="L23" t="n">
        <v>0</v>
      </c>
      <c r="M23" t="n">
        <v>0</v>
      </c>
      <c r="N23" t="n">
        <v>0</v>
      </c>
      <c r="O23" t="n">
        <v>4</v>
      </c>
      <c r="P23" t="n">
        <v>3</v>
      </c>
      <c r="Q23" t="n">
        <v>14</v>
      </c>
      <c r="R23" s="2" t="inlineStr">
        <is>
          <t>Grangråticka
Koppartaggsvamp
Violgubbe
Blek fingersvamp
Anisspindling
Fjällig taggsvamp s.str.
Skarp dropptaggsvamp
Svavelriska
Tjockfotad fingersvamp
Toppvaxskivling
Vårärt
Zontaggsvamp
Blåsippa
Revlummer</t>
        </is>
      </c>
      <c r="S23">
        <f>HYPERLINK("https://klasma.github.io/Logging_NORRTALJE/artfynd/A 2276-2019.xlsx")</f>
        <v/>
      </c>
      <c r="T23">
        <f>HYPERLINK("https://klasma.github.io/Logging_NORRTALJE/kartor/A 2276-2019.png")</f>
        <v/>
      </c>
      <c r="V23">
        <f>HYPERLINK("https://klasma.github.io/Logging_NORRTALJE/klagomål/A 2276-2019.docx")</f>
        <v/>
      </c>
      <c r="W23">
        <f>HYPERLINK("https://klasma.github.io/Logging_NORRTALJE/klagomålsmail/A 2276-2019.docx")</f>
        <v/>
      </c>
      <c r="X23">
        <f>HYPERLINK("https://klasma.github.io/Logging_NORRTALJE/tillsyn/A 2276-2019.docx")</f>
        <v/>
      </c>
      <c r="Y23">
        <f>HYPERLINK("https://klasma.github.io/Logging_NORRTALJE/tillsynsmail/A 2276-2019.docx")</f>
        <v/>
      </c>
    </row>
    <row r="24" ht="15" customHeight="1">
      <c r="A24" t="inlineStr">
        <is>
          <t>A 28411-2019</t>
        </is>
      </c>
      <c r="B24" s="1" t="n">
        <v>43626</v>
      </c>
      <c r="C24" s="1" t="n">
        <v>45180</v>
      </c>
      <c r="D24" t="inlineStr">
        <is>
          <t>STOCKHOLMS LÄN</t>
        </is>
      </c>
      <c r="E24" t="inlineStr">
        <is>
          <t>NORRTÄLJE</t>
        </is>
      </c>
      <c r="G24" t="n">
        <v>3.1</v>
      </c>
      <c r="H24" t="n">
        <v>3</v>
      </c>
      <c r="I24" t="n">
        <v>11</v>
      </c>
      <c r="J24" t="n">
        <v>2</v>
      </c>
      <c r="K24" t="n">
        <v>0</v>
      </c>
      <c r="L24" t="n">
        <v>0</v>
      </c>
      <c r="M24" t="n">
        <v>0</v>
      </c>
      <c r="N24" t="n">
        <v>0</v>
      </c>
      <c r="O24" t="n">
        <v>2</v>
      </c>
      <c r="P24" t="n">
        <v>0</v>
      </c>
      <c r="Q24" t="n">
        <v>14</v>
      </c>
      <c r="R24" s="2" t="inlineStr">
        <is>
          <t>Granticka
Spillkråka
Bronshjon
Granbarkgnagare
Grönpyrola
Jättesvampmal
Kattfotslav
Källpraktmossa
Mörk husmossa
Nästrot
Svavelriska
Thomsons trägnagare
Tibast
Blåsippa</t>
        </is>
      </c>
      <c r="S24">
        <f>HYPERLINK("https://klasma.github.io/Logging_NORRTALJE/artfynd/A 28411-2019.xlsx")</f>
        <v/>
      </c>
      <c r="T24">
        <f>HYPERLINK("https://klasma.github.io/Logging_NORRTALJE/kartor/A 28411-2019.png")</f>
        <v/>
      </c>
      <c r="V24">
        <f>HYPERLINK("https://klasma.github.io/Logging_NORRTALJE/klagomål/A 28411-2019.docx")</f>
        <v/>
      </c>
      <c r="W24">
        <f>HYPERLINK("https://klasma.github.io/Logging_NORRTALJE/klagomålsmail/A 28411-2019.docx")</f>
        <v/>
      </c>
      <c r="X24">
        <f>HYPERLINK("https://klasma.github.io/Logging_NORRTALJE/tillsyn/A 28411-2019.docx")</f>
        <v/>
      </c>
      <c r="Y24">
        <f>HYPERLINK("https://klasma.github.io/Logging_NORRTALJE/tillsynsmail/A 28411-2019.docx")</f>
        <v/>
      </c>
    </row>
    <row r="25" ht="15" customHeight="1">
      <c r="A25" t="inlineStr">
        <is>
          <t>A 63484-2019</t>
        </is>
      </c>
      <c r="B25" s="1" t="n">
        <v>43794</v>
      </c>
      <c r="C25" s="1" t="n">
        <v>45180</v>
      </c>
      <c r="D25" t="inlineStr">
        <is>
          <t>STOCKHOLMS LÄN</t>
        </is>
      </c>
      <c r="E25" t="inlineStr">
        <is>
          <t>NORRTÄLJE</t>
        </is>
      </c>
      <c r="G25" t="n">
        <v>7.8</v>
      </c>
      <c r="H25" t="n">
        <v>3</v>
      </c>
      <c r="I25" t="n">
        <v>6</v>
      </c>
      <c r="J25" t="n">
        <v>5</v>
      </c>
      <c r="K25" t="n">
        <v>2</v>
      </c>
      <c r="L25" t="n">
        <v>0</v>
      </c>
      <c r="M25" t="n">
        <v>0</v>
      </c>
      <c r="N25" t="n">
        <v>0</v>
      </c>
      <c r="O25" t="n">
        <v>7</v>
      </c>
      <c r="P25" t="n">
        <v>2</v>
      </c>
      <c r="Q25" t="n">
        <v>14</v>
      </c>
      <c r="R25" s="2" t="inlineStr">
        <is>
          <t>Grangråticka
Koppartaggsvamp
Motaggsvamp
Orange taggsvamp
Persiljespindling
Spillkråka
Tretåig hackspett
Bronshjon
Dropptaggsvamp
Fjällig taggsvamp s.str.
Grönpyrola
Skarp dropptaggsvamp
Vågbandad barkbock
Blåsippa</t>
        </is>
      </c>
      <c r="S25">
        <f>HYPERLINK("https://klasma.github.io/Logging_NORRTALJE/artfynd/A 63484-2019.xlsx")</f>
        <v/>
      </c>
      <c r="T25">
        <f>HYPERLINK("https://klasma.github.io/Logging_NORRTALJE/kartor/A 63484-2019.png")</f>
        <v/>
      </c>
      <c r="V25">
        <f>HYPERLINK("https://klasma.github.io/Logging_NORRTALJE/klagomål/A 63484-2019.docx")</f>
        <v/>
      </c>
      <c r="W25">
        <f>HYPERLINK("https://klasma.github.io/Logging_NORRTALJE/klagomålsmail/A 63484-2019.docx")</f>
        <v/>
      </c>
      <c r="X25">
        <f>HYPERLINK("https://klasma.github.io/Logging_NORRTALJE/tillsyn/A 63484-2019.docx")</f>
        <v/>
      </c>
      <c r="Y25">
        <f>HYPERLINK("https://klasma.github.io/Logging_NORRTALJE/tillsynsmail/A 63484-2019.docx")</f>
        <v/>
      </c>
    </row>
    <row r="26" ht="15" customHeight="1">
      <c r="A26" t="inlineStr">
        <is>
          <t>A 51334-2022</t>
        </is>
      </c>
      <c r="B26" s="1" t="n">
        <v>44869</v>
      </c>
      <c r="C26" s="1" t="n">
        <v>45180</v>
      </c>
      <c r="D26" t="inlineStr">
        <is>
          <t>STOCKHOLMS LÄN</t>
        </is>
      </c>
      <c r="E26" t="inlineStr">
        <is>
          <t>NORRTÄLJE</t>
        </is>
      </c>
      <c r="F26" t="inlineStr">
        <is>
          <t>Holmen skog AB</t>
        </is>
      </c>
      <c r="G26" t="n">
        <v>8.699999999999999</v>
      </c>
      <c r="H26" t="n">
        <v>1</v>
      </c>
      <c r="I26" t="n">
        <v>7</v>
      </c>
      <c r="J26" t="n">
        <v>6</v>
      </c>
      <c r="K26" t="n">
        <v>1</v>
      </c>
      <c r="L26" t="n">
        <v>0</v>
      </c>
      <c r="M26" t="n">
        <v>0</v>
      </c>
      <c r="N26" t="n">
        <v>0</v>
      </c>
      <c r="O26" t="n">
        <v>7</v>
      </c>
      <c r="P26" t="n">
        <v>1</v>
      </c>
      <c r="Q26" t="n">
        <v>14</v>
      </c>
      <c r="R26" s="2" t="inlineStr">
        <is>
          <t>Västlig njurlav
Gränsticka
Kortskaftad ärgspik
Rödbrun blekspik
Större flatbagge
Ullticka
Vedtrappmossa
Brandticka
Bronshjon
Grön sköldmossa
Myskmadra
Skogshakmossa
Stubbspretmossa
Vedticka</t>
        </is>
      </c>
      <c r="S26">
        <f>HYPERLINK("https://klasma.github.io/Logging_NORRTALJE/artfynd/A 51334-2022.xlsx")</f>
        <v/>
      </c>
      <c r="T26">
        <f>HYPERLINK("https://klasma.github.io/Logging_NORRTALJE/kartor/A 51334-2022.png")</f>
        <v/>
      </c>
      <c r="V26">
        <f>HYPERLINK("https://klasma.github.io/Logging_NORRTALJE/klagomål/A 51334-2022.docx")</f>
        <v/>
      </c>
      <c r="W26">
        <f>HYPERLINK("https://klasma.github.io/Logging_NORRTALJE/klagomålsmail/A 51334-2022.docx")</f>
        <v/>
      </c>
      <c r="X26">
        <f>HYPERLINK("https://klasma.github.io/Logging_NORRTALJE/tillsyn/A 51334-2022.docx")</f>
        <v/>
      </c>
      <c r="Y26">
        <f>HYPERLINK("https://klasma.github.io/Logging_NORRTALJE/tillsynsmail/A 51334-2022.docx")</f>
        <v/>
      </c>
    </row>
    <row r="27" ht="15" customHeight="1">
      <c r="A27" t="inlineStr">
        <is>
          <t>A 59863-2022</t>
        </is>
      </c>
      <c r="B27" s="1" t="n">
        <v>44901</v>
      </c>
      <c r="C27" s="1" t="n">
        <v>45180</v>
      </c>
      <c r="D27" t="inlineStr">
        <is>
          <t>STOCKHOLMS LÄN</t>
        </is>
      </c>
      <c r="E27" t="inlineStr">
        <is>
          <t>SÖDERTÄLJE</t>
        </is>
      </c>
      <c r="F27" t="inlineStr">
        <is>
          <t>Kommuner</t>
        </is>
      </c>
      <c r="G27" t="n">
        <v>15</v>
      </c>
      <c r="H27" t="n">
        <v>0</v>
      </c>
      <c r="I27" t="n">
        <v>6</v>
      </c>
      <c r="J27" t="n">
        <v>6</v>
      </c>
      <c r="K27" t="n">
        <v>2</v>
      </c>
      <c r="L27" t="n">
        <v>0</v>
      </c>
      <c r="M27" t="n">
        <v>0</v>
      </c>
      <c r="N27" t="n">
        <v>0</v>
      </c>
      <c r="O27" t="n">
        <v>8</v>
      </c>
      <c r="P27" t="n">
        <v>2</v>
      </c>
      <c r="Q27" t="n">
        <v>14</v>
      </c>
      <c r="R27" s="2" t="inlineStr">
        <is>
          <t>Grangråticka
Spricktaggsvamp
Dofttaggsvamp
Grantaggsvamp
Gul taggsvamp
Motaggsvamp
Orange taggsvamp
Tallriska
Blåmossa
Brandticka
Diskvaxskivling
Fjällig taggsvamp s.str.
Skarp dropptaggsvamp
Tjockfotad fingersvamp</t>
        </is>
      </c>
      <c r="S27">
        <f>HYPERLINK("https://klasma.github.io/Logging_SODERTALJE/artfynd/A 59863-2022.xlsx")</f>
        <v/>
      </c>
      <c r="T27">
        <f>HYPERLINK("https://klasma.github.io/Logging_SODERTALJE/kartor/A 59863-2022.png")</f>
        <v/>
      </c>
      <c r="V27">
        <f>HYPERLINK("https://klasma.github.io/Logging_SODERTALJE/klagomål/A 59863-2022.docx")</f>
        <v/>
      </c>
      <c r="W27">
        <f>HYPERLINK("https://klasma.github.io/Logging_SODERTALJE/klagomålsmail/A 59863-2022.docx")</f>
        <v/>
      </c>
      <c r="X27">
        <f>HYPERLINK("https://klasma.github.io/Logging_SODERTALJE/tillsyn/A 59863-2022.docx")</f>
        <v/>
      </c>
      <c r="Y27">
        <f>HYPERLINK("https://klasma.github.io/Logging_SODERTALJE/tillsynsmail/A 59863-2022.docx")</f>
        <v/>
      </c>
    </row>
    <row r="28" ht="15" customHeight="1">
      <c r="A28" t="inlineStr">
        <is>
          <t>A 25567-2023</t>
        </is>
      </c>
      <c r="B28" s="1" t="n">
        <v>45089</v>
      </c>
      <c r="C28" s="1" t="n">
        <v>45180</v>
      </c>
      <c r="D28" t="inlineStr">
        <is>
          <t>STOCKHOLMS LÄN</t>
        </is>
      </c>
      <c r="E28" t="inlineStr">
        <is>
          <t>HANINGE</t>
        </is>
      </c>
      <c r="F28" t="inlineStr">
        <is>
          <t>Övriga Aktiebolag</t>
        </is>
      </c>
      <c r="G28" t="n">
        <v>10.9</v>
      </c>
      <c r="H28" t="n">
        <v>4</v>
      </c>
      <c r="I28" t="n">
        <v>10</v>
      </c>
      <c r="J28" t="n">
        <v>2</v>
      </c>
      <c r="K28" t="n">
        <v>0</v>
      </c>
      <c r="L28" t="n">
        <v>0</v>
      </c>
      <c r="M28" t="n">
        <v>0</v>
      </c>
      <c r="N28" t="n">
        <v>0</v>
      </c>
      <c r="O28" t="n">
        <v>2</v>
      </c>
      <c r="P28" t="n">
        <v>0</v>
      </c>
      <c r="Q28" t="n">
        <v>14</v>
      </c>
      <c r="R28" s="2" t="inlineStr">
        <is>
          <t>Granticka
Vedtrappmossa
Bronshjon
Granbarkgnagare
Grön sköldmossa
Korallrot
Källmossor
Mörk husmossa
Stubbspretmossa
Svart trolldruva
Vedticka
Vågbandad barkbock
Mattlummer
Revlummer</t>
        </is>
      </c>
      <c r="S28">
        <f>HYPERLINK("https://klasma.github.io/Logging_HANINGE/artfynd/A 25567-2023.xlsx")</f>
        <v/>
      </c>
      <c r="T28">
        <f>HYPERLINK("https://klasma.github.io/Logging_HANINGE/kartor/A 25567-2023.png")</f>
        <v/>
      </c>
      <c r="V28">
        <f>HYPERLINK("https://klasma.github.io/Logging_HANINGE/klagomål/A 25567-2023.docx")</f>
        <v/>
      </c>
      <c r="W28">
        <f>HYPERLINK("https://klasma.github.io/Logging_HANINGE/klagomålsmail/A 25567-2023.docx")</f>
        <v/>
      </c>
      <c r="X28">
        <f>HYPERLINK("https://klasma.github.io/Logging_HANINGE/tillsyn/A 25567-2023.docx")</f>
        <v/>
      </c>
      <c r="Y28">
        <f>HYPERLINK("https://klasma.github.io/Logging_HANINGE/tillsynsmail/A 25567-2023.docx")</f>
        <v/>
      </c>
    </row>
    <row r="29" ht="15" customHeight="1">
      <c r="A29" t="inlineStr">
        <is>
          <t>A 26273-2019</t>
        </is>
      </c>
      <c r="B29" s="1" t="n">
        <v>43611</v>
      </c>
      <c r="C29" s="1" t="n">
        <v>45180</v>
      </c>
      <c r="D29" t="inlineStr">
        <is>
          <t>STOCKHOLMS LÄN</t>
        </is>
      </c>
      <c r="E29" t="inlineStr">
        <is>
          <t>NORRTÄLJE</t>
        </is>
      </c>
      <c r="G29" t="n">
        <v>2.6</v>
      </c>
      <c r="H29" t="n">
        <v>2</v>
      </c>
      <c r="I29" t="n">
        <v>8</v>
      </c>
      <c r="J29" t="n">
        <v>3</v>
      </c>
      <c r="K29" t="n">
        <v>1</v>
      </c>
      <c r="L29" t="n">
        <v>0</v>
      </c>
      <c r="M29" t="n">
        <v>0</v>
      </c>
      <c r="N29" t="n">
        <v>0</v>
      </c>
      <c r="O29" t="n">
        <v>4</v>
      </c>
      <c r="P29" t="n">
        <v>1</v>
      </c>
      <c r="Q29" t="n">
        <v>13</v>
      </c>
      <c r="R29" s="2" t="inlineStr">
        <is>
          <t>Knärot
Granticka
Kandelabersvamp
Ullticka
Bronshjon
Kattfotslav
Rostfläck
Skinnlav
Stor aspticka
Svavelriska
Vedticka
Vågbandad barkbock
Blåsippa</t>
        </is>
      </c>
      <c r="S29">
        <f>HYPERLINK("https://klasma.github.io/Logging_NORRTALJE/artfynd/A 26273-2019.xlsx")</f>
        <v/>
      </c>
      <c r="T29">
        <f>HYPERLINK("https://klasma.github.io/Logging_NORRTALJE/kartor/A 26273-2019.png")</f>
        <v/>
      </c>
      <c r="U29">
        <f>HYPERLINK("https://klasma.github.io/Logging_NORRTALJE/knärot/A 26273-2019.png")</f>
        <v/>
      </c>
      <c r="V29">
        <f>HYPERLINK("https://klasma.github.io/Logging_NORRTALJE/klagomål/A 26273-2019.docx")</f>
        <v/>
      </c>
      <c r="W29">
        <f>HYPERLINK("https://klasma.github.io/Logging_NORRTALJE/klagomålsmail/A 26273-2019.docx")</f>
        <v/>
      </c>
      <c r="X29">
        <f>HYPERLINK("https://klasma.github.io/Logging_NORRTALJE/tillsyn/A 26273-2019.docx")</f>
        <v/>
      </c>
      <c r="Y29">
        <f>HYPERLINK("https://klasma.github.io/Logging_NORRTALJE/tillsynsmail/A 26273-2019.docx")</f>
        <v/>
      </c>
    </row>
    <row r="30" ht="15" customHeight="1">
      <c r="A30" t="inlineStr">
        <is>
          <t>A 5736-2020</t>
        </is>
      </c>
      <c r="B30" s="1" t="n">
        <v>43863</v>
      </c>
      <c r="C30" s="1" t="n">
        <v>45180</v>
      </c>
      <c r="D30" t="inlineStr">
        <is>
          <t>STOCKHOLMS LÄN</t>
        </is>
      </c>
      <c r="E30" t="inlineStr">
        <is>
          <t>NORRTÄLJE</t>
        </is>
      </c>
      <c r="G30" t="n">
        <v>2.1</v>
      </c>
      <c r="H30" t="n">
        <v>0</v>
      </c>
      <c r="I30" t="n">
        <v>6</v>
      </c>
      <c r="J30" t="n">
        <v>4</v>
      </c>
      <c r="K30" t="n">
        <v>2</v>
      </c>
      <c r="L30" t="n">
        <v>1</v>
      </c>
      <c r="M30" t="n">
        <v>0</v>
      </c>
      <c r="N30" t="n">
        <v>0</v>
      </c>
      <c r="O30" t="n">
        <v>7</v>
      </c>
      <c r="P30" t="n">
        <v>3</v>
      </c>
      <c r="Q30" t="n">
        <v>13</v>
      </c>
      <c r="R30" s="2" t="inlineStr">
        <is>
          <t>Raggtaggsvamp
Fläckfingersvamp
Koppartaggsvamp
Dofttaggsvamp
Druvfingersvamp
Orange taggsvamp
Ullticka
Dropptaggsvamp
Fjällig taggsvamp s.str.
Grönpyrola
Olivspindling
Skarp dropptaggsvamp
Zontaggsvamp</t>
        </is>
      </c>
      <c r="S30">
        <f>HYPERLINK("https://klasma.github.io/Logging_NORRTALJE/artfynd/A 5736-2020.xlsx")</f>
        <v/>
      </c>
      <c r="T30">
        <f>HYPERLINK("https://klasma.github.io/Logging_NORRTALJE/kartor/A 5736-2020.png")</f>
        <v/>
      </c>
      <c r="V30">
        <f>HYPERLINK("https://klasma.github.io/Logging_NORRTALJE/klagomål/A 5736-2020.docx")</f>
        <v/>
      </c>
      <c r="W30">
        <f>HYPERLINK("https://klasma.github.io/Logging_NORRTALJE/klagomålsmail/A 5736-2020.docx")</f>
        <v/>
      </c>
      <c r="X30">
        <f>HYPERLINK("https://klasma.github.io/Logging_NORRTALJE/tillsyn/A 5736-2020.docx")</f>
        <v/>
      </c>
      <c r="Y30">
        <f>HYPERLINK("https://klasma.github.io/Logging_NORRTALJE/tillsynsmail/A 5736-2020.docx")</f>
        <v/>
      </c>
    </row>
    <row r="31" ht="15" customHeight="1">
      <c r="A31" t="inlineStr">
        <is>
          <t>A 67868-2021</t>
        </is>
      </c>
      <c r="B31" s="1" t="n">
        <v>44525</v>
      </c>
      <c r="C31" s="1" t="n">
        <v>45180</v>
      </c>
      <c r="D31" t="inlineStr">
        <is>
          <t>STOCKHOLMS LÄN</t>
        </is>
      </c>
      <c r="E31" t="inlineStr">
        <is>
          <t>HANINGE</t>
        </is>
      </c>
      <c r="G31" t="n">
        <v>8.800000000000001</v>
      </c>
      <c r="H31" t="n">
        <v>4</v>
      </c>
      <c r="I31" t="n">
        <v>7</v>
      </c>
      <c r="J31" t="n">
        <v>4</v>
      </c>
      <c r="K31" t="n">
        <v>0</v>
      </c>
      <c r="L31" t="n">
        <v>0</v>
      </c>
      <c r="M31" t="n">
        <v>0</v>
      </c>
      <c r="N31" t="n">
        <v>0</v>
      </c>
      <c r="O31" t="n">
        <v>4</v>
      </c>
      <c r="P31" t="n">
        <v>0</v>
      </c>
      <c r="Q31" t="n">
        <v>13</v>
      </c>
      <c r="R31" s="2" t="inlineStr">
        <is>
          <t>Gränsticka
Spillkråka
Tallticka
Vedskivlav
Blåmossa
Bronshjon
Flagellkvastmossa
Grön sköldmossa
Mindre märgborre
Scharlakansvårskål agg.
Sårläka
Blåsippa
Revlummer</t>
        </is>
      </c>
      <c r="S31">
        <f>HYPERLINK("https://klasma.github.io/Logging_HANINGE/artfynd/A 67868-2021.xlsx")</f>
        <v/>
      </c>
      <c r="T31">
        <f>HYPERLINK("https://klasma.github.io/Logging_HANINGE/kartor/A 67868-2021.png")</f>
        <v/>
      </c>
      <c r="V31">
        <f>HYPERLINK("https://klasma.github.io/Logging_HANINGE/klagomål/A 67868-2021.docx")</f>
        <v/>
      </c>
      <c r="W31">
        <f>HYPERLINK("https://klasma.github.io/Logging_HANINGE/klagomålsmail/A 67868-2021.docx")</f>
        <v/>
      </c>
      <c r="X31">
        <f>HYPERLINK("https://klasma.github.io/Logging_HANINGE/tillsyn/A 67868-2021.docx")</f>
        <v/>
      </c>
      <c r="Y31">
        <f>HYPERLINK("https://klasma.github.io/Logging_HANINGE/tillsynsmail/A 67868-2021.docx")</f>
        <v/>
      </c>
    </row>
    <row r="32" ht="15" customHeight="1">
      <c r="A32" t="inlineStr">
        <is>
          <t>A 11053-2022</t>
        </is>
      </c>
      <c r="B32" s="1" t="n">
        <v>44628</v>
      </c>
      <c r="C32" s="1" t="n">
        <v>45180</v>
      </c>
      <c r="D32" t="inlineStr">
        <is>
          <t>STOCKHOLMS LÄN</t>
        </is>
      </c>
      <c r="E32" t="inlineStr">
        <is>
          <t>NYKVARN</t>
        </is>
      </c>
      <c r="G32" t="n">
        <v>4.8</v>
      </c>
      <c r="H32" t="n">
        <v>10</v>
      </c>
      <c r="I32" t="n">
        <v>1</v>
      </c>
      <c r="J32" t="n">
        <v>9</v>
      </c>
      <c r="K32" t="n">
        <v>1</v>
      </c>
      <c r="L32" t="n">
        <v>1</v>
      </c>
      <c r="M32" t="n">
        <v>0</v>
      </c>
      <c r="N32" t="n">
        <v>0</v>
      </c>
      <c r="O32" t="n">
        <v>11</v>
      </c>
      <c r="P32" t="n">
        <v>2</v>
      </c>
      <c r="Q32" t="n">
        <v>13</v>
      </c>
      <c r="R32" s="2" t="inlineStr">
        <is>
          <t>Grönfink
Stare
Björktrast
Fiskmås
Granticka
Gulsparv
Kråka
Rödvingetrast
Spillkråka
Svartvit flugsnappare
Vippärt
Vårärt
Blåsippa</t>
        </is>
      </c>
      <c r="S32">
        <f>HYPERLINK("https://klasma.github.io/Logging_NYKVARN/artfynd/A 11053-2022.xlsx")</f>
        <v/>
      </c>
      <c r="T32">
        <f>HYPERLINK("https://klasma.github.io/Logging_NYKVARN/kartor/A 11053-2022.png")</f>
        <v/>
      </c>
      <c r="V32">
        <f>HYPERLINK("https://klasma.github.io/Logging_NYKVARN/klagomål/A 11053-2022.docx")</f>
        <v/>
      </c>
      <c r="W32">
        <f>HYPERLINK("https://klasma.github.io/Logging_NYKVARN/klagomålsmail/A 11053-2022.docx")</f>
        <v/>
      </c>
      <c r="X32">
        <f>HYPERLINK("https://klasma.github.io/Logging_NYKVARN/tillsyn/A 11053-2022.docx")</f>
        <v/>
      </c>
      <c r="Y32">
        <f>HYPERLINK("https://klasma.github.io/Logging_NYKVARN/tillsynsmail/A 11053-2022.docx")</f>
        <v/>
      </c>
    </row>
    <row r="33" ht="15" customHeight="1">
      <c r="A33" t="inlineStr">
        <is>
          <t>A 68153-2019</t>
        </is>
      </c>
      <c r="B33" s="1" t="n">
        <v>43817</v>
      </c>
      <c r="C33" s="1" t="n">
        <v>45180</v>
      </c>
      <c r="D33" t="inlineStr">
        <is>
          <t>STOCKHOLMS LÄN</t>
        </is>
      </c>
      <c r="E33" t="inlineStr">
        <is>
          <t>VALLENTUNA</t>
        </is>
      </c>
      <c r="G33" t="n">
        <v>21.8</v>
      </c>
      <c r="H33" t="n">
        <v>1</v>
      </c>
      <c r="I33" t="n">
        <v>9</v>
      </c>
      <c r="J33" t="n">
        <v>3</v>
      </c>
      <c r="K33" t="n">
        <v>0</v>
      </c>
      <c r="L33" t="n">
        <v>0</v>
      </c>
      <c r="M33" t="n">
        <v>0</v>
      </c>
      <c r="N33" t="n">
        <v>0</v>
      </c>
      <c r="O33" t="n">
        <v>3</v>
      </c>
      <c r="P33" t="n">
        <v>0</v>
      </c>
      <c r="Q33" t="n">
        <v>12</v>
      </c>
      <c r="R33" s="2" t="inlineStr">
        <is>
          <t>Dofttaggsvamp
Granticka
Mörk kolflarnlav
Blåmossa
Bollvitmossa
Grön sköldmossa
Kattfotslav
Mindre märgborre
Rödgul trumpetsvamp
Skarp dropptaggsvamp
Skuggblåslav
Vedticka</t>
        </is>
      </c>
      <c r="S33">
        <f>HYPERLINK("https://klasma.github.io/Logging_VALLENTUNA/artfynd/A 68153-2019.xlsx")</f>
        <v/>
      </c>
      <c r="T33">
        <f>HYPERLINK("https://klasma.github.io/Logging_VALLENTUNA/kartor/A 68153-2019.png")</f>
        <v/>
      </c>
      <c r="V33">
        <f>HYPERLINK("https://klasma.github.io/Logging_VALLENTUNA/klagomål/A 68153-2019.docx")</f>
        <v/>
      </c>
      <c r="W33">
        <f>HYPERLINK("https://klasma.github.io/Logging_VALLENTUNA/klagomålsmail/A 68153-2019.docx")</f>
        <v/>
      </c>
      <c r="X33">
        <f>HYPERLINK("https://klasma.github.io/Logging_VALLENTUNA/tillsyn/A 68153-2019.docx")</f>
        <v/>
      </c>
      <c r="Y33">
        <f>HYPERLINK("https://klasma.github.io/Logging_VALLENTUNA/tillsynsmail/A 68153-2019.docx")</f>
        <v/>
      </c>
    </row>
    <row r="34" ht="15" customHeight="1">
      <c r="A34" t="inlineStr">
        <is>
          <t>A 40859-2022</t>
        </is>
      </c>
      <c r="B34" s="1" t="n">
        <v>44825</v>
      </c>
      <c r="C34" s="1" t="n">
        <v>45180</v>
      </c>
      <c r="D34" t="inlineStr">
        <is>
          <t>STOCKHOLMS LÄN</t>
        </is>
      </c>
      <c r="E34" t="inlineStr">
        <is>
          <t>HANINGE</t>
        </is>
      </c>
      <c r="G34" t="n">
        <v>7.8</v>
      </c>
      <c r="H34" t="n">
        <v>3</v>
      </c>
      <c r="I34" t="n">
        <v>8</v>
      </c>
      <c r="J34" t="n">
        <v>4</v>
      </c>
      <c r="K34" t="n">
        <v>0</v>
      </c>
      <c r="L34" t="n">
        <v>0</v>
      </c>
      <c r="M34" t="n">
        <v>0</v>
      </c>
      <c r="N34" t="n">
        <v>0</v>
      </c>
      <c r="O34" t="n">
        <v>4</v>
      </c>
      <c r="P34" t="n">
        <v>0</v>
      </c>
      <c r="Q34" t="n">
        <v>12</v>
      </c>
      <c r="R34" s="2" t="inlineStr">
        <is>
          <t>Granticka
Spillkråka
Talltita
Ullticka
Bronshjon
Fjällig taggsvamp s.str.
Granbarkgnagare
Grön sköldmossa
Mörk husmossa
Rödgul trumpetsvamp
Svavelriska
Thomsons trägnagare</t>
        </is>
      </c>
      <c r="S34">
        <f>HYPERLINK("https://klasma.github.io/Logging_HANINGE/artfynd/A 40859-2022.xlsx")</f>
        <v/>
      </c>
      <c r="T34">
        <f>HYPERLINK("https://klasma.github.io/Logging_HANINGE/kartor/A 40859-2022.png")</f>
        <v/>
      </c>
      <c r="V34">
        <f>HYPERLINK("https://klasma.github.io/Logging_HANINGE/klagomål/A 40859-2022.docx")</f>
        <v/>
      </c>
      <c r="W34">
        <f>HYPERLINK("https://klasma.github.io/Logging_HANINGE/klagomålsmail/A 40859-2022.docx")</f>
        <v/>
      </c>
      <c r="X34">
        <f>HYPERLINK("https://klasma.github.io/Logging_HANINGE/tillsyn/A 40859-2022.docx")</f>
        <v/>
      </c>
      <c r="Y34">
        <f>HYPERLINK("https://klasma.github.io/Logging_HANINGE/tillsynsmail/A 40859-2022.docx")</f>
        <v/>
      </c>
    </row>
    <row r="35" ht="15" customHeight="1">
      <c r="A35" t="inlineStr">
        <is>
          <t>A 60543-2022</t>
        </is>
      </c>
      <c r="B35" s="1" t="n">
        <v>44911</v>
      </c>
      <c r="C35" s="1" t="n">
        <v>45180</v>
      </c>
      <c r="D35" t="inlineStr">
        <is>
          <t>STOCKHOLMS LÄN</t>
        </is>
      </c>
      <c r="E35" t="inlineStr">
        <is>
          <t>NORRTÄLJE</t>
        </is>
      </c>
      <c r="G35" t="n">
        <v>4.3</v>
      </c>
      <c r="H35" t="n">
        <v>2</v>
      </c>
      <c r="I35" t="n">
        <v>5</v>
      </c>
      <c r="J35" t="n">
        <v>5</v>
      </c>
      <c r="K35" t="n">
        <v>1</v>
      </c>
      <c r="L35" t="n">
        <v>0</v>
      </c>
      <c r="M35" t="n">
        <v>0</v>
      </c>
      <c r="N35" t="n">
        <v>0</v>
      </c>
      <c r="O35" t="n">
        <v>6</v>
      </c>
      <c r="P35" t="n">
        <v>1</v>
      </c>
      <c r="Q35" t="n">
        <v>12</v>
      </c>
      <c r="R35" s="2" t="inlineStr">
        <is>
          <t>Läderlappslav
Granticka
Grönhjon
Rosenticka
Tretåig hackspett
Ullticka
Bronshjon
Grönpyrola
Gulnål
Kornig nållav
Vågbandad barkbock
Blåsippa</t>
        </is>
      </c>
      <c r="S35">
        <f>HYPERLINK("https://klasma.github.io/Logging_NORRTALJE/artfynd/A 60543-2022.xlsx")</f>
        <v/>
      </c>
      <c r="T35">
        <f>HYPERLINK("https://klasma.github.io/Logging_NORRTALJE/kartor/A 60543-2022.png")</f>
        <v/>
      </c>
      <c r="V35">
        <f>HYPERLINK("https://klasma.github.io/Logging_NORRTALJE/klagomål/A 60543-2022.docx")</f>
        <v/>
      </c>
      <c r="W35">
        <f>HYPERLINK("https://klasma.github.io/Logging_NORRTALJE/klagomålsmail/A 60543-2022.docx")</f>
        <v/>
      </c>
      <c r="X35">
        <f>HYPERLINK("https://klasma.github.io/Logging_NORRTALJE/tillsyn/A 60543-2022.docx")</f>
        <v/>
      </c>
      <c r="Y35">
        <f>HYPERLINK("https://klasma.github.io/Logging_NORRTALJE/tillsynsmail/A 60543-2022.docx")</f>
        <v/>
      </c>
    </row>
    <row r="36" ht="15" customHeight="1">
      <c r="A36" t="inlineStr">
        <is>
          <t>A 7987-2019</t>
        </is>
      </c>
      <c r="B36" s="1" t="n">
        <v>43493</v>
      </c>
      <c r="C36" s="1" t="n">
        <v>45180</v>
      </c>
      <c r="D36" t="inlineStr">
        <is>
          <t>STOCKHOLMS LÄN</t>
        </is>
      </c>
      <c r="E36" t="inlineStr">
        <is>
          <t>NORRTÄLJE</t>
        </is>
      </c>
      <c r="G36" t="n">
        <v>4.3</v>
      </c>
      <c r="H36" t="n">
        <v>1</v>
      </c>
      <c r="I36" t="n">
        <v>8</v>
      </c>
      <c r="J36" t="n">
        <v>2</v>
      </c>
      <c r="K36" t="n">
        <v>0</v>
      </c>
      <c r="L36" t="n">
        <v>1</v>
      </c>
      <c r="M36" t="n">
        <v>0</v>
      </c>
      <c r="N36" t="n">
        <v>0</v>
      </c>
      <c r="O36" t="n">
        <v>3</v>
      </c>
      <c r="P36" t="n">
        <v>1</v>
      </c>
      <c r="Q36" t="n">
        <v>11</v>
      </c>
      <c r="R36" s="2" t="inlineStr">
        <is>
          <t>Ask
Granticka
Tallticka
Fjällig taggsvamp s.str.
Granbarkgnagare
Grön sköldmossa
Hasselticka
Lönnlav
Mörk husmossa
Svavelriska
Thomsons trägnagare</t>
        </is>
      </c>
      <c r="S36">
        <f>HYPERLINK("https://klasma.github.io/Logging_NORRTALJE/artfynd/A 7987-2019.xlsx")</f>
        <v/>
      </c>
      <c r="T36">
        <f>HYPERLINK("https://klasma.github.io/Logging_NORRTALJE/kartor/A 7987-2019.png")</f>
        <v/>
      </c>
      <c r="V36">
        <f>HYPERLINK("https://klasma.github.io/Logging_NORRTALJE/klagomål/A 7987-2019.docx")</f>
        <v/>
      </c>
      <c r="W36">
        <f>HYPERLINK("https://klasma.github.io/Logging_NORRTALJE/klagomålsmail/A 7987-2019.docx")</f>
        <v/>
      </c>
      <c r="X36">
        <f>HYPERLINK("https://klasma.github.io/Logging_NORRTALJE/tillsyn/A 7987-2019.docx")</f>
        <v/>
      </c>
      <c r="Y36">
        <f>HYPERLINK("https://klasma.github.io/Logging_NORRTALJE/tillsynsmail/A 7987-2019.docx")</f>
        <v/>
      </c>
    </row>
    <row r="37" ht="15" customHeight="1">
      <c r="A37" t="inlineStr">
        <is>
          <t>A 66797-2021</t>
        </is>
      </c>
      <c r="B37" s="1" t="n">
        <v>44519</v>
      </c>
      <c r="C37" s="1" t="n">
        <v>45180</v>
      </c>
      <c r="D37" t="inlineStr">
        <is>
          <t>STOCKHOLMS LÄN</t>
        </is>
      </c>
      <c r="E37" t="inlineStr">
        <is>
          <t>HANINGE</t>
        </is>
      </c>
      <c r="G37" t="n">
        <v>3</v>
      </c>
      <c r="H37" t="n">
        <v>0</v>
      </c>
      <c r="I37" t="n">
        <v>2</v>
      </c>
      <c r="J37" t="n">
        <v>6</v>
      </c>
      <c r="K37" t="n">
        <v>3</v>
      </c>
      <c r="L37" t="n">
        <v>0</v>
      </c>
      <c r="M37" t="n">
        <v>0</v>
      </c>
      <c r="N37" t="n">
        <v>0</v>
      </c>
      <c r="O37" t="n">
        <v>9</v>
      </c>
      <c r="P37" t="n">
        <v>3</v>
      </c>
      <c r="Q37" t="n">
        <v>11</v>
      </c>
      <c r="R37" s="2" t="inlineStr">
        <is>
          <t>Gulbrunt nejlikfly
Korkmusslingsmal
Tajgafältmätare
Hedjordfly
Mindre aspvårvecklare
Snedstreckad fältmätare
Spybollsmal
Större aspvårvecklare
Svartfläckig högstjärt
Jättesvampmal
Större aspvedbock</t>
        </is>
      </c>
      <c r="S37">
        <f>HYPERLINK("https://klasma.github.io/Logging_HANINGE/artfynd/A 66797-2021.xlsx")</f>
        <v/>
      </c>
      <c r="T37">
        <f>HYPERLINK("https://klasma.github.io/Logging_HANINGE/kartor/A 66797-2021.png")</f>
        <v/>
      </c>
      <c r="V37">
        <f>HYPERLINK("https://klasma.github.io/Logging_HANINGE/klagomål/A 66797-2021.docx")</f>
        <v/>
      </c>
      <c r="W37">
        <f>HYPERLINK("https://klasma.github.io/Logging_HANINGE/klagomålsmail/A 66797-2021.docx")</f>
        <v/>
      </c>
      <c r="X37">
        <f>HYPERLINK("https://klasma.github.io/Logging_HANINGE/tillsyn/A 66797-2021.docx")</f>
        <v/>
      </c>
      <c r="Y37">
        <f>HYPERLINK("https://klasma.github.io/Logging_HANINGE/tillsynsmail/A 66797-2021.docx")</f>
        <v/>
      </c>
    </row>
    <row r="38" ht="15" customHeight="1">
      <c r="A38" t="inlineStr">
        <is>
          <t>A 22060-2022</t>
        </is>
      </c>
      <c r="B38" s="1" t="n">
        <v>44711</v>
      </c>
      <c r="C38" s="1" t="n">
        <v>45180</v>
      </c>
      <c r="D38" t="inlineStr">
        <is>
          <t>STOCKHOLMS LÄN</t>
        </is>
      </c>
      <c r="E38" t="inlineStr">
        <is>
          <t>VALLENTUNA</t>
        </is>
      </c>
      <c r="G38" t="n">
        <v>5.4</v>
      </c>
      <c r="H38" t="n">
        <v>3</v>
      </c>
      <c r="I38" t="n">
        <v>7</v>
      </c>
      <c r="J38" t="n">
        <v>2</v>
      </c>
      <c r="K38" t="n">
        <v>0</v>
      </c>
      <c r="L38" t="n">
        <v>0</v>
      </c>
      <c r="M38" t="n">
        <v>0</v>
      </c>
      <c r="N38" t="n">
        <v>0</v>
      </c>
      <c r="O38" t="n">
        <v>2</v>
      </c>
      <c r="P38" t="n">
        <v>0</v>
      </c>
      <c r="Q38" t="n">
        <v>11</v>
      </c>
      <c r="R38" s="2" t="inlineStr">
        <is>
          <t>Grönhjon
Ullticka
Bronshjon
Granbarkgnagare
Grönpyrola
Korallrot
Stubbspretmossa
Vågbandad barkbock
Ögonpyrola
Fläcknycklar
Blåsippa</t>
        </is>
      </c>
      <c r="S38">
        <f>HYPERLINK("https://klasma.github.io/Logging_VALLENTUNA/artfynd/A 22060-2022.xlsx")</f>
        <v/>
      </c>
      <c r="T38">
        <f>HYPERLINK("https://klasma.github.io/Logging_VALLENTUNA/kartor/A 22060-2022.png")</f>
        <v/>
      </c>
      <c r="V38">
        <f>HYPERLINK("https://klasma.github.io/Logging_VALLENTUNA/klagomål/A 22060-2022.docx")</f>
        <v/>
      </c>
      <c r="W38">
        <f>HYPERLINK("https://klasma.github.io/Logging_VALLENTUNA/klagomålsmail/A 22060-2022.docx")</f>
        <v/>
      </c>
      <c r="X38">
        <f>HYPERLINK("https://klasma.github.io/Logging_VALLENTUNA/tillsyn/A 22060-2022.docx")</f>
        <v/>
      </c>
      <c r="Y38">
        <f>HYPERLINK("https://klasma.github.io/Logging_VALLENTUNA/tillsynsmail/A 22060-2022.docx")</f>
        <v/>
      </c>
    </row>
    <row r="39" ht="15" customHeight="1">
      <c r="A39" t="inlineStr">
        <is>
          <t>A 61724-2022</t>
        </is>
      </c>
      <c r="B39" s="1" t="n">
        <v>44917</v>
      </c>
      <c r="C39" s="1" t="n">
        <v>45180</v>
      </c>
      <c r="D39" t="inlineStr">
        <is>
          <t>STOCKHOLMS LÄN</t>
        </is>
      </c>
      <c r="E39" t="inlineStr">
        <is>
          <t>ÖSTERÅKER</t>
        </is>
      </c>
      <c r="G39" t="n">
        <v>3.5</v>
      </c>
      <c r="H39" t="n">
        <v>2</v>
      </c>
      <c r="I39" t="n">
        <v>9</v>
      </c>
      <c r="J39" t="n">
        <v>1</v>
      </c>
      <c r="K39" t="n">
        <v>0</v>
      </c>
      <c r="L39" t="n">
        <v>0</v>
      </c>
      <c r="M39" t="n">
        <v>0</v>
      </c>
      <c r="N39" t="n">
        <v>0</v>
      </c>
      <c r="O39" t="n">
        <v>1</v>
      </c>
      <c r="P39" t="n">
        <v>0</v>
      </c>
      <c r="Q39" t="n">
        <v>11</v>
      </c>
      <c r="R39" s="2" t="inlineStr">
        <is>
          <t>Spillkråka
Bronshjon
Granbarkgnagare
Mörk husmossa
Skogshakmossa
Stubbspretmossa
Tibast
Västlig hakmossa
Vätteros
Vårärt
Blåsippa</t>
        </is>
      </c>
      <c r="S39">
        <f>HYPERLINK("https://klasma.github.io/Logging_OSTERAKER/artfynd/A 61724-2022.xlsx")</f>
        <v/>
      </c>
      <c r="T39">
        <f>HYPERLINK("https://klasma.github.io/Logging_OSTERAKER/kartor/A 61724-2022.png")</f>
        <v/>
      </c>
      <c r="V39">
        <f>HYPERLINK("https://klasma.github.io/Logging_OSTERAKER/klagomål/A 61724-2022.docx")</f>
        <v/>
      </c>
      <c r="W39">
        <f>HYPERLINK("https://klasma.github.io/Logging_OSTERAKER/klagomålsmail/A 61724-2022.docx")</f>
        <v/>
      </c>
      <c r="X39">
        <f>HYPERLINK("https://klasma.github.io/Logging_OSTERAKER/tillsyn/A 61724-2022.docx")</f>
        <v/>
      </c>
      <c r="Y39">
        <f>HYPERLINK("https://klasma.github.io/Logging_OSTERAKER/tillsynsmail/A 61724-2022.docx")</f>
        <v/>
      </c>
    </row>
    <row r="40" ht="15" customHeight="1">
      <c r="A40" t="inlineStr">
        <is>
          <t>A 16743-2023</t>
        </is>
      </c>
      <c r="B40" s="1" t="n">
        <v>45030</v>
      </c>
      <c r="C40" s="1" t="n">
        <v>45180</v>
      </c>
      <c r="D40" t="inlineStr">
        <is>
          <t>STOCKHOLMS LÄN</t>
        </is>
      </c>
      <c r="E40" t="inlineStr">
        <is>
          <t>NORRTÄLJE</t>
        </is>
      </c>
      <c r="G40" t="n">
        <v>6</v>
      </c>
      <c r="H40" t="n">
        <v>3</v>
      </c>
      <c r="I40" t="n">
        <v>6</v>
      </c>
      <c r="J40" t="n">
        <v>1</v>
      </c>
      <c r="K40" t="n">
        <v>2</v>
      </c>
      <c r="L40" t="n">
        <v>0</v>
      </c>
      <c r="M40" t="n">
        <v>0</v>
      </c>
      <c r="N40" t="n">
        <v>0</v>
      </c>
      <c r="O40" t="n">
        <v>3</v>
      </c>
      <c r="P40" t="n">
        <v>2</v>
      </c>
      <c r="Q40" t="n">
        <v>11</v>
      </c>
      <c r="R40" s="2" t="inlineStr">
        <is>
          <t>Grangråticka
Koppartaggsvamp
Granticka
Fjällig taggsvamp s.str.
Grönpyrola
Jättesvampmal
Skarp dropptaggsvamp
Skogsknipprot
Zontaggsvamp
Nattviol
Blåsippa</t>
        </is>
      </c>
      <c r="S40">
        <f>HYPERLINK("https://klasma.github.io/Logging_NORRTALJE/artfynd/A 16743-2023.xlsx")</f>
        <v/>
      </c>
      <c r="T40">
        <f>HYPERLINK("https://klasma.github.io/Logging_NORRTALJE/kartor/A 16743-2023.png")</f>
        <v/>
      </c>
      <c r="V40">
        <f>HYPERLINK("https://klasma.github.io/Logging_NORRTALJE/klagomål/A 16743-2023.docx")</f>
        <v/>
      </c>
      <c r="W40">
        <f>HYPERLINK("https://klasma.github.io/Logging_NORRTALJE/klagomålsmail/A 16743-2023.docx")</f>
        <v/>
      </c>
      <c r="X40">
        <f>HYPERLINK("https://klasma.github.io/Logging_NORRTALJE/tillsyn/A 16743-2023.docx")</f>
        <v/>
      </c>
      <c r="Y40">
        <f>HYPERLINK("https://klasma.github.io/Logging_NORRTALJE/tillsynsmail/A 16743-2023.docx")</f>
        <v/>
      </c>
    </row>
    <row r="41" ht="15" customHeight="1">
      <c r="A41" t="inlineStr">
        <is>
          <t>A 21999-2019</t>
        </is>
      </c>
      <c r="B41" s="1" t="n">
        <v>43584</v>
      </c>
      <c r="C41" s="1" t="n">
        <v>45180</v>
      </c>
      <c r="D41" t="inlineStr">
        <is>
          <t>STOCKHOLMS LÄN</t>
        </is>
      </c>
      <c r="E41" t="inlineStr">
        <is>
          <t>NORRTÄLJE</t>
        </is>
      </c>
      <c r="G41" t="n">
        <v>6.4</v>
      </c>
      <c r="H41" t="n">
        <v>0</v>
      </c>
      <c r="I41" t="n">
        <v>7</v>
      </c>
      <c r="J41" t="n">
        <v>3</v>
      </c>
      <c r="K41" t="n">
        <v>0</v>
      </c>
      <c r="L41" t="n">
        <v>0</v>
      </c>
      <c r="M41" t="n">
        <v>0</v>
      </c>
      <c r="N41" t="n">
        <v>0</v>
      </c>
      <c r="O41" t="n">
        <v>3</v>
      </c>
      <c r="P41" t="n">
        <v>0</v>
      </c>
      <c r="Q41" t="n">
        <v>10</v>
      </c>
      <c r="R41" s="2" t="inlineStr">
        <is>
          <t>Dofttaggsvamp
Granticka
Orange taggsvamp
Fjällig taggsvamp s.str.
Granbräken
Skarp dropptaggsvamp
Sårläka
Thomsons trägnagare
Tibast
Vårärt</t>
        </is>
      </c>
      <c r="S41">
        <f>HYPERLINK("https://klasma.github.io/Logging_NORRTALJE/artfynd/A 21999-2019.xlsx")</f>
        <v/>
      </c>
      <c r="T41">
        <f>HYPERLINK("https://klasma.github.io/Logging_NORRTALJE/kartor/A 21999-2019.png")</f>
        <v/>
      </c>
      <c r="V41">
        <f>HYPERLINK("https://klasma.github.io/Logging_NORRTALJE/klagomål/A 21999-2019.docx")</f>
        <v/>
      </c>
      <c r="W41">
        <f>HYPERLINK("https://klasma.github.io/Logging_NORRTALJE/klagomålsmail/A 21999-2019.docx")</f>
        <v/>
      </c>
      <c r="X41">
        <f>HYPERLINK("https://klasma.github.io/Logging_NORRTALJE/tillsyn/A 21999-2019.docx")</f>
        <v/>
      </c>
      <c r="Y41">
        <f>HYPERLINK("https://klasma.github.io/Logging_NORRTALJE/tillsynsmail/A 21999-2019.docx")</f>
        <v/>
      </c>
    </row>
    <row r="42" ht="15" customHeight="1">
      <c r="A42" t="inlineStr">
        <is>
          <t>A 27195-2019</t>
        </is>
      </c>
      <c r="B42" s="1" t="n">
        <v>43614</v>
      </c>
      <c r="C42" s="1" t="n">
        <v>45180</v>
      </c>
      <c r="D42" t="inlineStr">
        <is>
          <t>STOCKHOLMS LÄN</t>
        </is>
      </c>
      <c r="E42" t="inlineStr">
        <is>
          <t>NORRTÄLJE</t>
        </is>
      </c>
      <c r="G42" t="n">
        <v>6.8</v>
      </c>
      <c r="H42" t="n">
        <v>0</v>
      </c>
      <c r="I42" t="n">
        <v>6</v>
      </c>
      <c r="J42" t="n">
        <v>3</v>
      </c>
      <c r="K42" t="n">
        <v>1</v>
      </c>
      <c r="L42" t="n">
        <v>0</v>
      </c>
      <c r="M42" t="n">
        <v>0</v>
      </c>
      <c r="N42" t="n">
        <v>0</v>
      </c>
      <c r="O42" t="n">
        <v>4</v>
      </c>
      <c r="P42" t="n">
        <v>1</v>
      </c>
      <c r="Q42" t="n">
        <v>10</v>
      </c>
      <c r="R42" s="2" t="inlineStr">
        <is>
          <t>Violgubbe
Granticka
Gropticka
Kandelabersvamp
Barkticka
Bronshjon
Dvärgtufs
Fjällig taggsvamp s.str.
Jättesvampmal
Skarp dropptaggsvamp</t>
        </is>
      </c>
      <c r="S42">
        <f>HYPERLINK("https://klasma.github.io/Logging_NORRTALJE/artfynd/A 27195-2019.xlsx")</f>
        <v/>
      </c>
      <c r="T42">
        <f>HYPERLINK("https://klasma.github.io/Logging_NORRTALJE/kartor/A 27195-2019.png")</f>
        <v/>
      </c>
      <c r="V42">
        <f>HYPERLINK("https://klasma.github.io/Logging_NORRTALJE/klagomål/A 27195-2019.docx")</f>
        <v/>
      </c>
      <c r="W42">
        <f>HYPERLINK("https://klasma.github.io/Logging_NORRTALJE/klagomålsmail/A 27195-2019.docx")</f>
        <v/>
      </c>
      <c r="X42">
        <f>HYPERLINK("https://klasma.github.io/Logging_NORRTALJE/tillsyn/A 27195-2019.docx")</f>
        <v/>
      </c>
      <c r="Y42">
        <f>HYPERLINK("https://klasma.github.io/Logging_NORRTALJE/tillsynsmail/A 27195-2019.docx")</f>
        <v/>
      </c>
    </row>
    <row r="43" ht="15" customHeight="1">
      <c r="A43" t="inlineStr">
        <is>
          <t>A 67894-2021</t>
        </is>
      </c>
      <c r="B43" s="1" t="n">
        <v>44525</v>
      </c>
      <c r="C43" s="1" t="n">
        <v>45180</v>
      </c>
      <c r="D43" t="inlineStr">
        <is>
          <t>STOCKHOLMS LÄN</t>
        </is>
      </c>
      <c r="E43" t="inlineStr">
        <is>
          <t>HANINGE</t>
        </is>
      </c>
      <c r="G43" t="n">
        <v>5.1</v>
      </c>
      <c r="H43" t="n">
        <v>2</v>
      </c>
      <c r="I43" t="n">
        <v>4</v>
      </c>
      <c r="J43" t="n">
        <v>6</v>
      </c>
      <c r="K43" t="n">
        <v>0</v>
      </c>
      <c r="L43" t="n">
        <v>0</v>
      </c>
      <c r="M43" t="n">
        <v>0</v>
      </c>
      <c r="N43" t="n">
        <v>0</v>
      </c>
      <c r="O43" t="n">
        <v>6</v>
      </c>
      <c r="P43" t="n">
        <v>0</v>
      </c>
      <c r="Q43" t="n">
        <v>10</v>
      </c>
      <c r="R43" s="2" t="inlineStr">
        <is>
          <t>Grönhjon
Kortskaftad ärgspik
Reliktbock
Spillkråka
Tallticka
Ullticka
Bronshjon
Grovticka
Grön sköldmossa
Stor revmossa</t>
        </is>
      </c>
      <c r="S43">
        <f>HYPERLINK("https://klasma.github.io/Logging_HANINGE/artfynd/A 67894-2021.xlsx")</f>
        <v/>
      </c>
      <c r="T43">
        <f>HYPERLINK("https://klasma.github.io/Logging_HANINGE/kartor/A 67894-2021.png")</f>
        <v/>
      </c>
      <c r="V43">
        <f>HYPERLINK("https://klasma.github.io/Logging_HANINGE/klagomål/A 67894-2021.docx")</f>
        <v/>
      </c>
      <c r="W43">
        <f>HYPERLINK("https://klasma.github.io/Logging_HANINGE/klagomålsmail/A 67894-2021.docx")</f>
        <v/>
      </c>
      <c r="X43">
        <f>HYPERLINK("https://klasma.github.io/Logging_HANINGE/tillsyn/A 67894-2021.docx")</f>
        <v/>
      </c>
      <c r="Y43">
        <f>HYPERLINK("https://klasma.github.io/Logging_HANINGE/tillsynsmail/A 67894-2021.docx")</f>
        <v/>
      </c>
    </row>
    <row r="44" ht="15" customHeight="1">
      <c r="A44" t="inlineStr">
        <is>
          <t>A 4262-2023</t>
        </is>
      </c>
      <c r="B44" s="1" t="n">
        <v>44953</v>
      </c>
      <c r="C44" s="1" t="n">
        <v>45180</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45180</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45180</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45180</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45180</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45180</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45180</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45180</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45180</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45180</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45180</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45180</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45180</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45180</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45180</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45180</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45180</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45180</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45180</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45180</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45180</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45180</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45180</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45180</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45180</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18284-2019</t>
        </is>
      </c>
      <c r="B69" s="1" t="n">
        <v>43558</v>
      </c>
      <c r="C69" s="1" t="n">
        <v>45180</v>
      </c>
      <c r="D69" t="inlineStr">
        <is>
          <t>STOCKHOLMS LÄN</t>
        </is>
      </c>
      <c r="E69" t="inlineStr">
        <is>
          <t>NORRTÄLJE</t>
        </is>
      </c>
      <c r="G69" t="n">
        <v>20.4</v>
      </c>
      <c r="H69" t="n">
        <v>0</v>
      </c>
      <c r="I69" t="n">
        <v>2</v>
      </c>
      <c r="J69" t="n">
        <v>3</v>
      </c>
      <c r="K69" t="n">
        <v>1</v>
      </c>
      <c r="L69" t="n">
        <v>0</v>
      </c>
      <c r="M69" t="n">
        <v>0</v>
      </c>
      <c r="N69" t="n">
        <v>0</v>
      </c>
      <c r="O69" t="n">
        <v>4</v>
      </c>
      <c r="P69" t="n">
        <v>1</v>
      </c>
      <c r="Q69" t="n">
        <v>6</v>
      </c>
      <c r="R69" s="2" t="inlineStr">
        <is>
          <t>Grangråticka
Motaggsvamp
Orange taggsvamp
Vedtrappmossa
Rödgul trumpetsvamp
Skarp dropptaggsvamp</t>
        </is>
      </c>
      <c r="S69">
        <f>HYPERLINK("https://klasma.github.io/Logging_NORRTALJE/artfynd/A 18284-2019.xlsx")</f>
        <v/>
      </c>
      <c r="T69">
        <f>HYPERLINK("https://klasma.github.io/Logging_NORRTALJE/kartor/A 18284-2019.png")</f>
        <v/>
      </c>
      <c r="V69">
        <f>HYPERLINK("https://klasma.github.io/Logging_NORRTALJE/klagomål/A 18284-2019.docx")</f>
        <v/>
      </c>
      <c r="W69">
        <f>HYPERLINK("https://klasma.github.io/Logging_NORRTALJE/klagomålsmail/A 18284-2019.docx")</f>
        <v/>
      </c>
      <c r="X69">
        <f>HYPERLINK("https://klasma.github.io/Logging_NORRTALJE/tillsyn/A 18284-2019.docx")</f>
        <v/>
      </c>
      <c r="Y69">
        <f>HYPERLINK("https://klasma.github.io/Logging_NORRTALJE/tillsynsmail/A 18284-2019.docx")</f>
        <v/>
      </c>
    </row>
    <row r="70" ht="15" customHeight="1">
      <c r="A70" t="inlineStr">
        <is>
          <t>A 20255-2019</t>
        </is>
      </c>
      <c r="B70" s="1" t="n">
        <v>43571</v>
      </c>
      <c r="C70" s="1" t="n">
        <v>45180</v>
      </c>
      <c r="D70" t="inlineStr">
        <is>
          <t>STOCKHOLMS LÄN</t>
        </is>
      </c>
      <c r="E70" t="inlineStr">
        <is>
          <t>NORRTÄLJE</t>
        </is>
      </c>
      <c r="F70" t="inlineStr">
        <is>
          <t>Kommuner</t>
        </is>
      </c>
      <c r="G70" t="n">
        <v>6.2</v>
      </c>
      <c r="H70" t="n">
        <v>3</v>
      </c>
      <c r="I70" t="n">
        <v>3</v>
      </c>
      <c r="J70" t="n">
        <v>1</v>
      </c>
      <c r="K70" t="n">
        <v>1</v>
      </c>
      <c r="L70" t="n">
        <v>0</v>
      </c>
      <c r="M70" t="n">
        <v>0</v>
      </c>
      <c r="N70" t="n">
        <v>0</v>
      </c>
      <c r="O70" t="n">
        <v>2</v>
      </c>
      <c r="P70" t="n">
        <v>1</v>
      </c>
      <c r="Q70" t="n">
        <v>6</v>
      </c>
      <c r="R70" s="2" t="inlineStr">
        <is>
          <t>Violettfläckig spindling
Kråka
Nästrot
Svart trolldruva
Underviol
Blåsippa</t>
        </is>
      </c>
      <c r="S70">
        <f>HYPERLINK("https://klasma.github.io/Logging_NORRTALJE/artfynd/A 20255-2019.xlsx")</f>
        <v/>
      </c>
      <c r="T70">
        <f>HYPERLINK("https://klasma.github.io/Logging_NORRTALJE/kartor/A 20255-2019.png")</f>
        <v/>
      </c>
      <c r="V70">
        <f>HYPERLINK("https://klasma.github.io/Logging_NORRTALJE/klagomål/A 20255-2019.docx")</f>
        <v/>
      </c>
      <c r="W70">
        <f>HYPERLINK("https://klasma.github.io/Logging_NORRTALJE/klagomålsmail/A 20255-2019.docx")</f>
        <v/>
      </c>
      <c r="X70">
        <f>HYPERLINK("https://klasma.github.io/Logging_NORRTALJE/tillsyn/A 20255-2019.docx")</f>
        <v/>
      </c>
      <c r="Y70">
        <f>HYPERLINK("https://klasma.github.io/Logging_NORRTALJE/tillsynsmail/A 20255-2019.docx")</f>
        <v/>
      </c>
    </row>
    <row r="71" ht="15" customHeight="1">
      <c r="A71" t="inlineStr">
        <is>
          <t>A 59328-2019</t>
        </is>
      </c>
      <c r="B71" s="1" t="n">
        <v>43775</v>
      </c>
      <c r="C71" s="1" t="n">
        <v>45180</v>
      </c>
      <c r="D71" t="inlineStr">
        <is>
          <t>STOCKHOLMS LÄN</t>
        </is>
      </c>
      <c r="E71" t="inlineStr">
        <is>
          <t>NORRTÄLJE</t>
        </is>
      </c>
      <c r="G71" t="n">
        <v>1.2</v>
      </c>
      <c r="H71" t="n">
        <v>0</v>
      </c>
      <c r="I71" t="n">
        <v>3</v>
      </c>
      <c r="J71" t="n">
        <v>1</v>
      </c>
      <c r="K71" t="n">
        <v>2</v>
      </c>
      <c r="L71" t="n">
        <v>0</v>
      </c>
      <c r="M71" t="n">
        <v>0</v>
      </c>
      <c r="N71" t="n">
        <v>0</v>
      </c>
      <c r="O71" t="n">
        <v>3</v>
      </c>
      <c r="P71" t="n">
        <v>2</v>
      </c>
      <c r="Q71" t="n">
        <v>6</v>
      </c>
      <c r="R71" s="2" t="inlineStr">
        <is>
          <t>Koppartaggsvamp
Violgubbe
Orange taggsvamp
Blåmossa
Bronshjon
Kattfotslav</t>
        </is>
      </c>
      <c r="S71">
        <f>HYPERLINK("https://klasma.github.io/Logging_NORRTALJE/artfynd/A 59328-2019.xlsx")</f>
        <v/>
      </c>
      <c r="T71">
        <f>HYPERLINK("https://klasma.github.io/Logging_NORRTALJE/kartor/A 59328-2019.png")</f>
        <v/>
      </c>
      <c r="V71">
        <f>HYPERLINK("https://klasma.github.io/Logging_NORRTALJE/klagomål/A 59328-2019.docx")</f>
        <v/>
      </c>
      <c r="W71">
        <f>HYPERLINK("https://klasma.github.io/Logging_NORRTALJE/klagomålsmail/A 59328-2019.docx")</f>
        <v/>
      </c>
      <c r="X71">
        <f>HYPERLINK("https://klasma.github.io/Logging_NORRTALJE/tillsyn/A 59328-2019.docx")</f>
        <v/>
      </c>
      <c r="Y71">
        <f>HYPERLINK("https://klasma.github.io/Logging_NORRTALJE/tillsynsmail/A 59328-2019.docx")</f>
        <v/>
      </c>
    </row>
    <row r="72" ht="15" customHeight="1">
      <c r="A72" t="inlineStr">
        <is>
          <t>A 57469-2020</t>
        </is>
      </c>
      <c r="B72" s="1" t="n">
        <v>44139</v>
      </c>
      <c r="C72" s="1" t="n">
        <v>45180</v>
      </c>
      <c r="D72" t="inlineStr">
        <is>
          <t>STOCKHOLMS LÄN</t>
        </is>
      </c>
      <c r="E72" t="inlineStr">
        <is>
          <t>HANINGE</t>
        </is>
      </c>
      <c r="G72" t="n">
        <v>12.8</v>
      </c>
      <c r="H72" t="n">
        <v>1</v>
      </c>
      <c r="I72" t="n">
        <v>6</v>
      </c>
      <c r="J72" t="n">
        <v>0</v>
      </c>
      <c r="K72" t="n">
        <v>0</v>
      </c>
      <c r="L72" t="n">
        <v>0</v>
      </c>
      <c r="M72" t="n">
        <v>0</v>
      </c>
      <c r="N72" t="n">
        <v>0</v>
      </c>
      <c r="O72" t="n">
        <v>0</v>
      </c>
      <c r="P72" t="n">
        <v>0</v>
      </c>
      <c r="Q72" t="n">
        <v>6</v>
      </c>
      <c r="R72" s="2" t="inlineStr">
        <is>
          <t>Bronshjon
Grön sköldmossa
Skogshakmossa
Stubbspretmossa
Vedticka
Vågbandad barkbock</t>
        </is>
      </c>
      <c r="S72">
        <f>HYPERLINK("https://klasma.github.io/Logging_HANINGE/artfynd/A 57469-2020.xlsx")</f>
        <v/>
      </c>
      <c r="T72">
        <f>HYPERLINK("https://klasma.github.io/Logging_HANINGE/kartor/A 57469-2020.png")</f>
        <v/>
      </c>
      <c r="V72">
        <f>HYPERLINK("https://klasma.github.io/Logging_HANINGE/klagomål/A 57469-2020.docx")</f>
        <v/>
      </c>
      <c r="W72">
        <f>HYPERLINK("https://klasma.github.io/Logging_HANINGE/klagomålsmail/A 57469-2020.docx")</f>
        <v/>
      </c>
      <c r="X72">
        <f>HYPERLINK("https://klasma.github.io/Logging_HANINGE/tillsyn/A 57469-2020.docx")</f>
        <v/>
      </c>
      <c r="Y72">
        <f>HYPERLINK("https://klasma.github.io/Logging_HANINGE/tillsynsmail/A 57469-2020.docx")</f>
        <v/>
      </c>
    </row>
    <row r="73" ht="15" customHeight="1">
      <c r="A73" t="inlineStr">
        <is>
          <t>A 52616-2021</t>
        </is>
      </c>
      <c r="B73" s="1" t="n">
        <v>44463</v>
      </c>
      <c r="C73" s="1" t="n">
        <v>45180</v>
      </c>
      <c r="D73" t="inlineStr">
        <is>
          <t>STOCKHOLMS LÄN</t>
        </is>
      </c>
      <c r="E73" t="inlineStr">
        <is>
          <t>HANINGE</t>
        </is>
      </c>
      <c r="G73" t="n">
        <v>6.4</v>
      </c>
      <c r="H73" t="n">
        <v>2</v>
      </c>
      <c r="I73" t="n">
        <v>5</v>
      </c>
      <c r="J73" t="n">
        <v>0</v>
      </c>
      <c r="K73" t="n">
        <v>0</v>
      </c>
      <c r="L73" t="n">
        <v>0</v>
      </c>
      <c r="M73" t="n">
        <v>0</v>
      </c>
      <c r="N73" t="n">
        <v>0</v>
      </c>
      <c r="O73" t="n">
        <v>0</v>
      </c>
      <c r="P73" t="n">
        <v>0</v>
      </c>
      <c r="Q73" t="n">
        <v>6</v>
      </c>
      <c r="R73" s="2" t="inlineStr">
        <is>
          <t>Björksplintborre
Grön sköldmossa
Noshornsoxe
Stubbspretmossa
Vågbandad barkbock
Vanlig groda</t>
        </is>
      </c>
      <c r="S73">
        <f>HYPERLINK("https://klasma.github.io/Logging_HANINGE/artfynd/A 52616-2021.xlsx")</f>
        <v/>
      </c>
      <c r="T73">
        <f>HYPERLINK("https://klasma.github.io/Logging_HANINGE/kartor/A 52616-2021.png")</f>
        <v/>
      </c>
      <c r="V73">
        <f>HYPERLINK("https://klasma.github.io/Logging_HANINGE/klagomål/A 52616-2021.docx")</f>
        <v/>
      </c>
      <c r="W73">
        <f>HYPERLINK("https://klasma.github.io/Logging_HANINGE/klagomålsmail/A 52616-2021.docx")</f>
        <v/>
      </c>
      <c r="X73">
        <f>HYPERLINK("https://klasma.github.io/Logging_HANINGE/tillsyn/A 52616-2021.docx")</f>
        <v/>
      </c>
      <c r="Y73">
        <f>HYPERLINK("https://klasma.github.io/Logging_HANINGE/tillsynsmail/A 52616-2021.docx")</f>
        <v/>
      </c>
    </row>
    <row r="74" ht="15" customHeight="1">
      <c r="A74" t="inlineStr">
        <is>
          <t>A 21729-2023</t>
        </is>
      </c>
      <c r="B74" s="1" t="n">
        <v>45063</v>
      </c>
      <c r="C74" s="1" t="n">
        <v>45180</v>
      </c>
      <c r="D74" t="inlineStr">
        <is>
          <t>STOCKHOLMS LÄN</t>
        </is>
      </c>
      <c r="E74" t="inlineStr">
        <is>
          <t>NORRTÄLJE</t>
        </is>
      </c>
      <c r="G74" t="n">
        <v>17.2</v>
      </c>
      <c r="H74" t="n">
        <v>1</v>
      </c>
      <c r="I74" t="n">
        <v>0</v>
      </c>
      <c r="J74" t="n">
        <v>5</v>
      </c>
      <c r="K74" t="n">
        <v>0</v>
      </c>
      <c r="L74" t="n">
        <v>0</v>
      </c>
      <c r="M74" t="n">
        <v>0</v>
      </c>
      <c r="N74" t="n">
        <v>0</v>
      </c>
      <c r="O74" t="n">
        <v>5</v>
      </c>
      <c r="P74" t="n">
        <v>0</v>
      </c>
      <c r="Q74" t="n">
        <v>6</v>
      </c>
      <c r="R74" s="2" t="inlineStr">
        <is>
          <t>Backklöver
Gullklöver
Klofibbla
Pilblad
Slåtterfibbla
Adam och eva</t>
        </is>
      </c>
      <c r="S74">
        <f>HYPERLINK("https://klasma.github.io/Logging_NORRTALJE/artfynd/A 21729-2023.xlsx")</f>
        <v/>
      </c>
      <c r="T74">
        <f>HYPERLINK("https://klasma.github.io/Logging_NORRTALJE/kartor/A 21729-2023.png")</f>
        <v/>
      </c>
      <c r="V74">
        <f>HYPERLINK("https://klasma.github.io/Logging_NORRTALJE/klagomål/A 21729-2023.docx")</f>
        <v/>
      </c>
      <c r="W74">
        <f>HYPERLINK("https://klasma.github.io/Logging_NORRTALJE/klagomålsmail/A 21729-2023.docx")</f>
        <v/>
      </c>
      <c r="X74">
        <f>HYPERLINK("https://klasma.github.io/Logging_NORRTALJE/tillsyn/A 21729-2023.docx")</f>
        <v/>
      </c>
      <c r="Y74">
        <f>HYPERLINK("https://klasma.github.io/Logging_NORRTALJE/tillsynsmail/A 21729-2023.docx")</f>
        <v/>
      </c>
    </row>
    <row r="75" ht="15" customHeight="1">
      <c r="A75" t="inlineStr">
        <is>
          <t>A 34394-2023</t>
        </is>
      </c>
      <c r="B75" s="1" t="n">
        <v>45139</v>
      </c>
      <c r="C75" s="1" t="n">
        <v>45180</v>
      </c>
      <c r="D75" t="inlineStr">
        <is>
          <t>STOCKHOLMS LÄN</t>
        </is>
      </c>
      <c r="E75" t="inlineStr">
        <is>
          <t>NORRTÄLJE</t>
        </is>
      </c>
      <c r="G75" t="n">
        <v>8.5</v>
      </c>
      <c r="H75" t="n">
        <v>1</v>
      </c>
      <c r="I75" t="n">
        <v>2</v>
      </c>
      <c r="J75" t="n">
        <v>3</v>
      </c>
      <c r="K75" t="n">
        <v>0</v>
      </c>
      <c r="L75" t="n">
        <v>0</v>
      </c>
      <c r="M75" t="n">
        <v>0</v>
      </c>
      <c r="N75" t="n">
        <v>0</v>
      </c>
      <c r="O75" t="n">
        <v>3</v>
      </c>
      <c r="P75" t="n">
        <v>0</v>
      </c>
      <c r="Q75" t="n">
        <v>6</v>
      </c>
      <c r="R75" s="2" t="inlineStr">
        <is>
          <t>Grantaggsvamp
Motaggsvamp
Orange taggsvamp
Granriska
Grönpyrola
Blåsippa</t>
        </is>
      </c>
      <c r="S75">
        <f>HYPERLINK("https://klasma.github.io/Logging_NORRTALJE/artfynd/A 34394-2023.xlsx")</f>
        <v/>
      </c>
      <c r="T75">
        <f>HYPERLINK("https://klasma.github.io/Logging_NORRTALJE/kartor/A 34394-2023.png")</f>
        <v/>
      </c>
      <c r="V75">
        <f>HYPERLINK("https://klasma.github.io/Logging_NORRTALJE/klagomål/A 34394-2023.docx")</f>
        <v/>
      </c>
      <c r="W75">
        <f>HYPERLINK("https://klasma.github.io/Logging_NORRTALJE/klagomålsmail/A 34394-2023.docx")</f>
        <v/>
      </c>
      <c r="X75">
        <f>HYPERLINK("https://klasma.github.io/Logging_NORRTALJE/tillsyn/A 34394-2023.docx")</f>
        <v/>
      </c>
      <c r="Y75">
        <f>HYPERLINK("https://klasma.github.io/Logging_NORRTALJE/tillsynsmail/A 34394-2023.docx")</f>
        <v/>
      </c>
    </row>
    <row r="76" ht="15" customHeight="1">
      <c r="A76" t="inlineStr">
        <is>
          <t>A 39902-2019</t>
        </is>
      </c>
      <c r="B76" s="1" t="n">
        <v>43692</v>
      </c>
      <c r="C76" s="1" t="n">
        <v>45180</v>
      </c>
      <c r="D76" t="inlineStr">
        <is>
          <t>STOCKHOLMS LÄN</t>
        </is>
      </c>
      <c r="E76" t="inlineStr">
        <is>
          <t>NYNÄSHAMN</t>
        </is>
      </c>
      <c r="F76" t="inlineStr">
        <is>
          <t>Kommuner</t>
        </is>
      </c>
      <c r="G76" t="n">
        <v>7.7</v>
      </c>
      <c r="H76" t="n">
        <v>4</v>
      </c>
      <c r="I76" t="n">
        <v>2</v>
      </c>
      <c r="J76" t="n">
        <v>0</v>
      </c>
      <c r="K76" t="n">
        <v>0</v>
      </c>
      <c r="L76" t="n">
        <v>0</v>
      </c>
      <c r="M76" t="n">
        <v>0</v>
      </c>
      <c r="N76" t="n">
        <v>0</v>
      </c>
      <c r="O76" t="n">
        <v>0</v>
      </c>
      <c r="P76" t="n">
        <v>0</v>
      </c>
      <c r="Q76" t="n">
        <v>5</v>
      </c>
      <c r="R76" s="2" t="inlineStr">
        <is>
          <t>Noshornsoxe
Skogsknipprot
Huggorm
Vanlig snok
Gullviva</t>
        </is>
      </c>
      <c r="S76">
        <f>HYPERLINK("https://klasma.github.io/Logging_NYNASHAMN/artfynd/A 39902-2019.xlsx")</f>
        <v/>
      </c>
      <c r="T76">
        <f>HYPERLINK("https://klasma.github.io/Logging_NYNASHAMN/kartor/A 39902-2019.png")</f>
        <v/>
      </c>
      <c r="V76">
        <f>HYPERLINK("https://klasma.github.io/Logging_NYNASHAMN/klagomål/A 39902-2019.docx")</f>
        <v/>
      </c>
      <c r="W76">
        <f>HYPERLINK("https://klasma.github.io/Logging_NYNASHAMN/klagomålsmail/A 39902-2019.docx")</f>
        <v/>
      </c>
      <c r="X76">
        <f>HYPERLINK("https://klasma.github.io/Logging_NYNASHAMN/tillsyn/A 39902-2019.docx")</f>
        <v/>
      </c>
      <c r="Y76">
        <f>HYPERLINK("https://klasma.github.io/Logging_NYNASHAMN/tillsynsmail/A 39902-2019.docx")</f>
        <v/>
      </c>
    </row>
    <row r="77" ht="15" customHeight="1">
      <c r="A77" t="inlineStr">
        <is>
          <t>A 45469-2019</t>
        </is>
      </c>
      <c r="B77" s="1" t="n">
        <v>43714</v>
      </c>
      <c r="C77" s="1" t="n">
        <v>45180</v>
      </c>
      <c r="D77" t="inlineStr">
        <is>
          <t>STOCKHOLMS LÄN</t>
        </is>
      </c>
      <c r="E77" t="inlineStr">
        <is>
          <t>NORRTÄLJE</t>
        </is>
      </c>
      <c r="F77" t="inlineStr">
        <is>
          <t>Övriga statliga verk och myndigheter</t>
        </is>
      </c>
      <c r="G77" t="n">
        <v>10.6</v>
      </c>
      <c r="H77" t="n">
        <v>2</v>
      </c>
      <c r="I77" t="n">
        <v>3</v>
      </c>
      <c r="J77" t="n">
        <v>0</v>
      </c>
      <c r="K77" t="n">
        <v>0</v>
      </c>
      <c r="L77" t="n">
        <v>1</v>
      </c>
      <c r="M77" t="n">
        <v>0</v>
      </c>
      <c r="N77" t="n">
        <v>0</v>
      </c>
      <c r="O77" t="n">
        <v>1</v>
      </c>
      <c r="P77" t="n">
        <v>1</v>
      </c>
      <c r="Q77" t="n">
        <v>5</v>
      </c>
      <c r="R77" s="2" t="inlineStr">
        <is>
          <t>Ask
Hasselticka
Sårläka
Tvåblad
Blåsippa</t>
        </is>
      </c>
      <c r="S77">
        <f>HYPERLINK("https://klasma.github.io/Logging_NORRTALJE/artfynd/A 45469-2019.xlsx")</f>
        <v/>
      </c>
      <c r="T77">
        <f>HYPERLINK("https://klasma.github.io/Logging_NORRTALJE/kartor/A 45469-2019.png")</f>
        <v/>
      </c>
      <c r="V77">
        <f>HYPERLINK("https://klasma.github.io/Logging_NORRTALJE/klagomål/A 45469-2019.docx")</f>
        <v/>
      </c>
      <c r="W77">
        <f>HYPERLINK("https://klasma.github.io/Logging_NORRTALJE/klagomålsmail/A 45469-2019.docx")</f>
        <v/>
      </c>
      <c r="X77">
        <f>HYPERLINK("https://klasma.github.io/Logging_NORRTALJE/tillsyn/A 45469-2019.docx")</f>
        <v/>
      </c>
      <c r="Y77">
        <f>HYPERLINK("https://klasma.github.io/Logging_NORRTALJE/tillsynsmail/A 45469-2019.docx")</f>
        <v/>
      </c>
    </row>
    <row r="78" ht="15" customHeight="1">
      <c r="A78" t="inlineStr">
        <is>
          <t>A 3220-2020</t>
        </is>
      </c>
      <c r="B78" s="1" t="n">
        <v>43851</v>
      </c>
      <c r="C78" s="1" t="n">
        <v>45180</v>
      </c>
      <c r="D78" t="inlineStr">
        <is>
          <t>STOCKHOLMS LÄN</t>
        </is>
      </c>
      <c r="E78" t="inlineStr">
        <is>
          <t>NYNÄSHAMN</t>
        </is>
      </c>
      <c r="G78" t="n">
        <v>11.2</v>
      </c>
      <c r="H78" t="n">
        <v>1</v>
      </c>
      <c r="I78" t="n">
        <v>4</v>
      </c>
      <c r="J78" t="n">
        <v>1</v>
      </c>
      <c r="K78" t="n">
        <v>0</v>
      </c>
      <c r="L78" t="n">
        <v>0</v>
      </c>
      <c r="M78" t="n">
        <v>0</v>
      </c>
      <c r="N78" t="n">
        <v>0</v>
      </c>
      <c r="O78" t="n">
        <v>1</v>
      </c>
      <c r="P78" t="n">
        <v>0</v>
      </c>
      <c r="Q78" t="n">
        <v>5</v>
      </c>
      <c r="R78" s="2" t="inlineStr">
        <is>
          <t>Spillkråka
Blåmossa
Bronshjon
Granbarkgnagare
Vågbandad barkbock</t>
        </is>
      </c>
      <c r="S78">
        <f>HYPERLINK("https://klasma.github.io/Logging_NYNASHAMN/artfynd/A 3220-2020.xlsx")</f>
        <v/>
      </c>
      <c r="T78">
        <f>HYPERLINK("https://klasma.github.io/Logging_NYNASHAMN/kartor/A 3220-2020.png")</f>
        <v/>
      </c>
      <c r="V78">
        <f>HYPERLINK("https://klasma.github.io/Logging_NYNASHAMN/klagomål/A 3220-2020.docx")</f>
        <v/>
      </c>
      <c r="W78">
        <f>HYPERLINK("https://klasma.github.io/Logging_NYNASHAMN/klagomålsmail/A 3220-2020.docx")</f>
        <v/>
      </c>
      <c r="X78">
        <f>HYPERLINK("https://klasma.github.io/Logging_NYNASHAMN/tillsyn/A 3220-2020.docx")</f>
        <v/>
      </c>
      <c r="Y78">
        <f>HYPERLINK("https://klasma.github.io/Logging_NYNASHAMN/tillsynsmail/A 3220-2020.docx")</f>
        <v/>
      </c>
    </row>
    <row r="79" ht="15" customHeight="1">
      <c r="A79" t="inlineStr">
        <is>
          <t>A 32532-2020</t>
        </is>
      </c>
      <c r="B79" s="1" t="n">
        <v>44018</v>
      </c>
      <c r="C79" s="1" t="n">
        <v>45180</v>
      </c>
      <c r="D79" t="inlineStr">
        <is>
          <t>STOCKHOLMS LÄN</t>
        </is>
      </c>
      <c r="E79" t="inlineStr">
        <is>
          <t>HANINGE</t>
        </is>
      </c>
      <c r="F79" t="inlineStr">
        <is>
          <t>Kommuner</t>
        </is>
      </c>
      <c r="G79" t="n">
        <v>2.9</v>
      </c>
      <c r="H79" t="n">
        <v>3</v>
      </c>
      <c r="I79" t="n">
        <v>2</v>
      </c>
      <c r="J79" t="n">
        <v>2</v>
      </c>
      <c r="K79" t="n">
        <v>0</v>
      </c>
      <c r="L79" t="n">
        <v>0</v>
      </c>
      <c r="M79" t="n">
        <v>0</v>
      </c>
      <c r="N79" t="n">
        <v>0</v>
      </c>
      <c r="O79" t="n">
        <v>2</v>
      </c>
      <c r="P79" t="n">
        <v>0</v>
      </c>
      <c r="Q79" t="n">
        <v>5</v>
      </c>
      <c r="R79" s="2" t="inlineStr">
        <is>
          <t>Spillkråka
Talltita
Granbarkgnagare
Vedticka
Revlummer</t>
        </is>
      </c>
      <c r="S79">
        <f>HYPERLINK("https://klasma.github.io/Logging_HANINGE/artfynd/A 32532-2020.xlsx")</f>
        <v/>
      </c>
      <c r="T79">
        <f>HYPERLINK("https://klasma.github.io/Logging_HANINGE/kartor/A 32532-2020.png")</f>
        <v/>
      </c>
      <c r="V79">
        <f>HYPERLINK("https://klasma.github.io/Logging_HANINGE/klagomål/A 32532-2020.docx")</f>
        <v/>
      </c>
      <c r="W79">
        <f>HYPERLINK("https://klasma.github.io/Logging_HANINGE/klagomålsmail/A 32532-2020.docx")</f>
        <v/>
      </c>
      <c r="X79">
        <f>HYPERLINK("https://klasma.github.io/Logging_HANINGE/tillsyn/A 32532-2020.docx")</f>
        <v/>
      </c>
      <c r="Y79">
        <f>HYPERLINK("https://klasma.github.io/Logging_HANINGE/tillsynsmail/A 32532-2020.docx")</f>
        <v/>
      </c>
    </row>
    <row r="80" ht="15" customHeight="1">
      <c r="A80" t="inlineStr">
        <is>
          <t>A 42457-2020</t>
        </is>
      </c>
      <c r="B80" s="1" t="n">
        <v>44076</v>
      </c>
      <c r="C80" s="1" t="n">
        <v>45180</v>
      </c>
      <c r="D80" t="inlineStr">
        <is>
          <t>STOCKHOLMS LÄN</t>
        </is>
      </c>
      <c r="E80" t="inlineStr">
        <is>
          <t>NORRTÄLJE</t>
        </is>
      </c>
      <c r="F80" t="inlineStr">
        <is>
          <t>Kommuner</t>
        </is>
      </c>
      <c r="G80" t="n">
        <v>3.1</v>
      </c>
      <c r="H80" t="n">
        <v>2</v>
      </c>
      <c r="I80" t="n">
        <v>3</v>
      </c>
      <c r="J80" t="n">
        <v>1</v>
      </c>
      <c r="K80" t="n">
        <v>0</v>
      </c>
      <c r="L80" t="n">
        <v>0</v>
      </c>
      <c r="M80" t="n">
        <v>0</v>
      </c>
      <c r="N80" t="n">
        <v>0</v>
      </c>
      <c r="O80" t="n">
        <v>1</v>
      </c>
      <c r="P80" t="n">
        <v>0</v>
      </c>
      <c r="Q80" t="n">
        <v>5</v>
      </c>
      <c r="R80" s="2" t="inlineStr">
        <is>
          <t>Spillkråka
Granbräken
Jättesvampmal
Thomsons trägnagare
Blåsippa</t>
        </is>
      </c>
      <c r="S80">
        <f>HYPERLINK("https://klasma.github.io/Logging_NORRTALJE/artfynd/A 42457-2020.xlsx")</f>
        <v/>
      </c>
      <c r="T80">
        <f>HYPERLINK("https://klasma.github.io/Logging_NORRTALJE/kartor/A 42457-2020.png")</f>
        <v/>
      </c>
      <c r="V80">
        <f>HYPERLINK("https://klasma.github.io/Logging_NORRTALJE/klagomål/A 42457-2020.docx")</f>
        <v/>
      </c>
      <c r="W80">
        <f>HYPERLINK("https://klasma.github.io/Logging_NORRTALJE/klagomålsmail/A 42457-2020.docx")</f>
        <v/>
      </c>
      <c r="X80">
        <f>HYPERLINK("https://klasma.github.io/Logging_NORRTALJE/tillsyn/A 42457-2020.docx")</f>
        <v/>
      </c>
      <c r="Y80">
        <f>HYPERLINK("https://klasma.github.io/Logging_NORRTALJE/tillsynsmail/A 42457-2020.docx")</f>
        <v/>
      </c>
    </row>
    <row r="81" ht="15" customHeight="1">
      <c r="A81" t="inlineStr">
        <is>
          <t>A 37679-2021</t>
        </is>
      </c>
      <c r="B81" s="1" t="n">
        <v>44400</v>
      </c>
      <c r="C81" s="1" t="n">
        <v>45180</v>
      </c>
      <c r="D81" t="inlineStr">
        <is>
          <t>STOCKHOLMS LÄN</t>
        </is>
      </c>
      <c r="E81" t="inlineStr">
        <is>
          <t>SÖDERTÄLJE</t>
        </is>
      </c>
      <c r="F81" t="inlineStr">
        <is>
          <t>Sveaskog</t>
        </is>
      </c>
      <c r="G81" t="n">
        <v>25.3</v>
      </c>
      <c r="H81" t="n">
        <v>0</v>
      </c>
      <c r="I81" t="n">
        <v>2</v>
      </c>
      <c r="J81" t="n">
        <v>2</v>
      </c>
      <c r="K81" t="n">
        <v>0</v>
      </c>
      <c r="L81" t="n">
        <v>1</v>
      </c>
      <c r="M81" t="n">
        <v>0</v>
      </c>
      <c r="N81" t="n">
        <v>0</v>
      </c>
      <c r="O81" t="n">
        <v>3</v>
      </c>
      <c r="P81" t="n">
        <v>1</v>
      </c>
      <c r="Q81" t="n">
        <v>5</v>
      </c>
      <c r="R81" s="2" t="inlineStr">
        <is>
          <t>Franstandad barkskinnbagge
Björkstumpbagge
Svinrot
Spindelbock
Åttafläckig praktbagge</t>
        </is>
      </c>
      <c r="S81">
        <f>HYPERLINK("https://klasma.github.io/Logging_SODERTALJE/artfynd/A 37679-2021.xlsx")</f>
        <v/>
      </c>
      <c r="T81">
        <f>HYPERLINK("https://klasma.github.io/Logging_SODERTALJE/kartor/A 37679-2021.png")</f>
        <v/>
      </c>
      <c r="V81">
        <f>HYPERLINK("https://klasma.github.io/Logging_SODERTALJE/klagomål/A 37679-2021.docx")</f>
        <v/>
      </c>
      <c r="W81">
        <f>HYPERLINK("https://klasma.github.io/Logging_SODERTALJE/klagomålsmail/A 37679-2021.docx")</f>
        <v/>
      </c>
      <c r="X81">
        <f>HYPERLINK("https://klasma.github.io/Logging_SODERTALJE/tillsyn/A 37679-2021.docx")</f>
        <v/>
      </c>
      <c r="Y81">
        <f>HYPERLINK("https://klasma.github.io/Logging_SODERTALJE/tillsynsmail/A 37679-2021.docx")</f>
        <v/>
      </c>
    </row>
    <row r="82" ht="15" customHeight="1">
      <c r="A82" t="inlineStr">
        <is>
          <t>A 72111-2021</t>
        </is>
      </c>
      <c r="B82" s="1" t="n">
        <v>44544</v>
      </c>
      <c r="C82" s="1" t="n">
        <v>45180</v>
      </c>
      <c r="D82" t="inlineStr">
        <is>
          <t>STOCKHOLMS LÄN</t>
        </is>
      </c>
      <c r="E82" t="inlineStr">
        <is>
          <t>NORRTÄLJE</t>
        </is>
      </c>
      <c r="G82" t="n">
        <v>5.1</v>
      </c>
      <c r="H82" t="n">
        <v>1</v>
      </c>
      <c r="I82" t="n">
        <v>3</v>
      </c>
      <c r="J82" t="n">
        <v>1</v>
      </c>
      <c r="K82" t="n">
        <v>0</v>
      </c>
      <c r="L82" t="n">
        <v>0</v>
      </c>
      <c r="M82" t="n">
        <v>0</v>
      </c>
      <c r="N82" t="n">
        <v>0</v>
      </c>
      <c r="O82" t="n">
        <v>1</v>
      </c>
      <c r="P82" t="n">
        <v>0</v>
      </c>
      <c r="Q82" t="n">
        <v>5</v>
      </c>
      <c r="R82" s="2" t="inlineStr">
        <is>
          <t>Lunglav
Scharlakansvårskål agg.
Sårläka
Vårärt
Blåsippa</t>
        </is>
      </c>
      <c r="S82">
        <f>HYPERLINK("https://klasma.github.io/Logging_NORRTALJE/artfynd/A 72111-2021.xlsx")</f>
        <v/>
      </c>
      <c r="T82">
        <f>HYPERLINK("https://klasma.github.io/Logging_NORRTALJE/kartor/A 72111-2021.png")</f>
        <v/>
      </c>
      <c r="V82">
        <f>HYPERLINK("https://klasma.github.io/Logging_NORRTALJE/klagomål/A 72111-2021.docx")</f>
        <v/>
      </c>
      <c r="W82">
        <f>HYPERLINK("https://klasma.github.io/Logging_NORRTALJE/klagomålsmail/A 72111-2021.docx")</f>
        <v/>
      </c>
      <c r="X82">
        <f>HYPERLINK("https://klasma.github.io/Logging_NORRTALJE/tillsyn/A 72111-2021.docx")</f>
        <v/>
      </c>
      <c r="Y82">
        <f>HYPERLINK("https://klasma.github.io/Logging_NORRTALJE/tillsynsmail/A 72111-2021.docx")</f>
        <v/>
      </c>
    </row>
    <row r="83" ht="15" customHeight="1">
      <c r="A83" t="inlineStr">
        <is>
          <t>A 10000-2022</t>
        </is>
      </c>
      <c r="B83" s="1" t="n">
        <v>44621</v>
      </c>
      <c r="C83" s="1" t="n">
        <v>45180</v>
      </c>
      <c r="D83" t="inlineStr">
        <is>
          <t>STOCKHOLMS LÄN</t>
        </is>
      </c>
      <c r="E83" t="inlineStr">
        <is>
          <t>SIGTUNA</t>
        </is>
      </c>
      <c r="G83" t="n">
        <v>15.3</v>
      </c>
      <c r="H83" t="n">
        <v>5</v>
      </c>
      <c r="I83" t="n">
        <v>0</v>
      </c>
      <c r="J83" t="n">
        <v>3</v>
      </c>
      <c r="K83" t="n">
        <v>1</v>
      </c>
      <c r="L83" t="n">
        <v>1</v>
      </c>
      <c r="M83" t="n">
        <v>0</v>
      </c>
      <c r="N83" t="n">
        <v>0</v>
      </c>
      <c r="O83" t="n">
        <v>5</v>
      </c>
      <c r="P83" t="n">
        <v>2</v>
      </c>
      <c r="Q83" t="n">
        <v>5</v>
      </c>
      <c r="R83" s="2" t="inlineStr">
        <is>
          <t>Tornseglare
Hussvala
Fiskmås
Gulsparv
Ärtsångare</t>
        </is>
      </c>
      <c r="S83">
        <f>HYPERLINK("https://klasma.github.io/Logging_SIGTUNA/artfynd/A 10000-2022.xlsx")</f>
        <v/>
      </c>
      <c r="T83">
        <f>HYPERLINK("https://klasma.github.io/Logging_SIGTUNA/kartor/A 10000-2022.png")</f>
        <v/>
      </c>
      <c r="V83">
        <f>HYPERLINK("https://klasma.github.io/Logging_SIGTUNA/klagomål/A 10000-2022.docx")</f>
        <v/>
      </c>
      <c r="W83">
        <f>HYPERLINK("https://klasma.github.io/Logging_SIGTUNA/klagomålsmail/A 10000-2022.docx")</f>
        <v/>
      </c>
      <c r="X83">
        <f>HYPERLINK("https://klasma.github.io/Logging_SIGTUNA/tillsyn/A 10000-2022.docx")</f>
        <v/>
      </c>
      <c r="Y83">
        <f>HYPERLINK("https://klasma.github.io/Logging_SIGTUNA/tillsynsmail/A 10000-2022.docx")</f>
        <v/>
      </c>
    </row>
    <row r="84" ht="15" customHeight="1">
      <c r="A84" t="inlineStr">
        <is>
          <t>A 12403-2022</t>
        </is>
      </c>
      <c r="B84" s="1" t="n">
        <v>44637</v>
      </c>
      <c r="C84" s="1" t="n">
        <v>45180</v>
      </c>
      <c r="D84" t="inlineStr">
        <is>
          <t>STOCKHOLMS LÄN</t>
        </is>
      </c>
      <c r="E84" t="inlineStr">
        <is>
          <t>NYKVARN</t>
        </is>
      </c>
      <c r="G84" t="n">
        <v>9.300000000000001</v>
      </c>
      <c r="H84" t="n">
        <v>0</v>
      </c>
      <c r="I84" t="n">
        <v>4</v>
      </c>
      <c r="J84" t="n">
        <v>1</v>
      </c>
      <c r="K84" t="n">
        <v>0</v>
      </c>
      <c r="L84" t="n">
        <v>0</v>
      </c>
      <c r="M84" t="n">
        <v>0</v>
      </c>
      <c r="N84" t="n">
        <v>0</v>
      </c>
      <c r="O84" t="n">
        <v>1</v>
      </c>
      <c r="P84" t="n">
        <v>0</v>
      </c>
      <c r="Q84" t="n">
        <v>5</v>
      </c>
      <c r="R84" s="2" t="inlineStr">
        <is>
          <t>Vedtrappmossa
Hasselticka
Svart trolldruva
Sårläka
Tibast</t>
        </is>
      </c>
      <c r="S84">
        <f>HYPERLINK("https://klasma.github.io/Logging_NYKVARN/artfynd/A 12403-2022.xlsx")</f>
        <v/>
      </c>
      <c r="T84">
        <f>HYPERLINK("https://klasma.github.io/Logging_NYKVARN/kartor/A 12403-2022.png")</f>
        <v/>
      </c>
      <c r="V84">
        <f>HYPERLINK("https://klasma.github.io/Logging_NYKVARN/klagomål/A 12403-2022.docx")</f>
        <v/>
      </c>
      <c r="W84">
        <f>HYPERLINK("https://klasma.github.io/Logging_NYKVARN/klagomålsmail/A 12403-2022.docx")</f>
        <v/>
      </c>
      <c r="X84">
        <f>HYPERLINK("https://klasma.github.io/Logging_NYKVARN/tillsyn/A 12403-2022.docx")</f>
        <v/>
      </c>
      <c r="Y84">
        <f>HYPERLINK("https://klasma.github.io/Logging_NYKVARN/tillsynsmail/A 12403-2022.docx")</f>
        <v/>
      </c>
    </row>
    <row r="85" ht="15" customHeight="1">
      <c r="A85" t="inlineStr">
        <is>
          <t>A 8216-2023</t>
        </is>
      </c>
      <c r="B85" s="1" t="n">
        <v>44974</v>
      </c>
      <c r="C85" s="1" t="n">
        <v>45180</v>
      </c>
      <c r="D85" t="inlineStr">
        <is>
          <t>STOCKHOLMS LÄN</t>
        </is>
      </c>
      <c r="E85" t="inlineStr">
        <is>
          <t>EKERÖ</t>
        </is>
      </c>
      <c r="F85" t="inlineStr">
        <is>
          <t>Kommuner</t>
        </is>
      </c>
      <c r="G85" t="n">
        <v>5</v>
      </c>
      <c r="H85" t="n">
        <v>1</v>
      </c>
      <c r="I85" t="n">
        <v>3</v>
      </c>
      <c r="J85" t="n">
        <v>0</v>
      </c>
      <c r="K85" t="n">
        <v>1</v>
      </c>
      <c r="L85" t="n">
        <v>0</v>
      </c>
      <c r="M85" t="n">
        <v>0</v>
      </c>
      <c r="N85" t="n">
        <v>0</v>
      </c>
      <c r="O85" t="n">
        <v>1</v>
      </c>
      <c r="P85" t="n">
        <v>1</v>
      </c>
      <c r="Q85" t="n">
        <v>5</v>
      </c>
      <c r="R85" s="2" t="inlineStr">
        <is>
          <t>Gul lammticka
Blomkålssvamp
Granbarkgnagare
Thomsons trägnagare
Blåsippa</t>
        </is>
      </c>
      <c r="S85">
        <f>HYPERLINK("https://klasma.github.io/Logging_EKERO/artfynd/A 8216-2023.xlsx")</f>
        <v/>
      </c>
      <c r="T85">
        <f>HYPERLINK("https://klasma.github.io/Logging_EKERO/kartor/A 8216-2023.png")</f>
        <v/>
      </c>
      <c r="V85">
        <f>HYPERLINK("https://klasma.github.io/Logging_EKERO/klagomål/A 8216-2023.docx")</f>
        <v/>
      </c>
      <c r="W85">
        <f>HYPERLINK("https://klasma.github.io/Logging_EKERO/klagomålsmail/A 8216-2023.docx")</f>
        <v/>
      </c>
      <c r="X85">
        <f>HYPERLINK("https://klasma.github.io/Logging_EKERO/tillsyn/A 8216-2023.docx")</f>
        <v/>
      </c>
      <c r="Y85">
        <f>HYPERLINK("https://klasma.github.io/Logging_EKERO/tillsynsmail/A 8216-2023.docx")</f>
        <v/>
      </c>
    </row>
    <row r="86" ht="15" customHeight="1">
      <c r="A86" t="inlineStr">
        <is>
          <t>A 14020-2023</t>
        </is>
      </c>
      <c r="B86" s="1" t="n">
        <v>45008</v>
      </c>
      <c r="C86" s="1" t="n">
        <v>45180</v>
      </c>
      <c r="D86" t="inlineStr">
        <is>
          <t>STOCKHOLMS LÄN</t>
        </is>
      </c>
      <c r="E86" t="inlineStr">
        <is>
          <t>EKERÖ</t>
        </is>
      </c>
      <c r="G86" t="n">
        <v>9.300000000000001</v>
      </c>
      <c r="H86" t="n">
        <v>2</v>
      </c>
      <c r="I86" t="n">
        <v>1</v>
      </c>
      <c r="J86" t="n">
        <v>2</v>
      </c>
      <c r="K86" t="n">
        <v>0</v>
      </c>
      <c r="L86" t="n">
        <v>1</v>
      </c>
      <c r="M86" t="n">
        <v>0</v>
      </c>
      <c r="N86" t="n">
        <v>0</v>
      </c>
      <c r="O86" t="n">
        <v>3</v>
      </c>
      <c r="P86" t="n">
        <v>1</v>
      </c>
      <c r="Q86" t="n">
        <v>5</v>
      </c>
      <c r="R86" s="2" t="inlineStr">
        <is>
          <t>Ryl
Backtimjan
Spillkråka
Grönpyrola
Kopparödla</t>
        </is>
      </c>
      <c r="S86">
        <f>HYPERLINK("https://klasma.github.io/Logging_EKERO/artfynd/A 14020-2023.xlsx")</f>
        <v/>
      </c>
      <c r="T86">
        <f>HYPERLINK("https://klasma.github.io/Logging_EKERO/kartor/A 14020-2023.png")</f>
        <v/>
      </c>
      <c r="V86">
        <f>HYPERLINK("https://klasma.github.io/Logging_EKERO/klagomål/A 14020-2023.docx")</f>
        <v/>
      </c>
      <c r="W86">
        <f>HYPERLINK("https://klasma.github.io/Logging_EKERO/klagomålsmail/A 14020-2023.docx")</f>
        <v/>
      </c>
      <c r="X86">
        <f>HYPERLINK("https://klasma.github.io/Logging_EKERO/tillsyn/A 14020-2023.docx")</f>
        <v/>
      </c>
      <c r="Y86">
        <f>HYPERLINK("https://klasma.github.io/Logging_EKERO/tillsynsmail/A 14020-2023.docx")</f>
        <v/>
      </c>
    </row>
    <row r="87" ht="15" customHeight="1">
      <c r="A87" t="inlineStr">
        <is>
          <t>A 21922-2023</t>
        </is>
      </c>
      <c r="B87" s="1" t="n">
        <v>45068</v>
      </c>
      <c r="C87" s="1" t="n">
        <v>45180</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45180</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45180</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45180</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45180</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45180</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45180</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45180</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45180</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45180</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45180</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45180</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45180</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45180</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45180</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45180</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45180</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45180</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45180</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45180</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45180</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45180</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45180</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45180</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45180</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45180</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45180</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45180</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45180</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45180</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45180</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45180</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45180</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45180</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45180</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45180</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45180</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45180</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45180</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45180</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45180</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45180</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45180</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45180</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45180</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45180</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45180</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45180</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45180</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45180</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45180</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45180</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45180</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45180</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45180</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45180</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45180</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45180</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45180</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45180</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45180</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45180</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45180</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45180</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45180</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45180</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45180</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45180</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45180</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45180</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45180</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45180</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45180</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45180</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45180</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45180</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45180</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45180</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45180</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45180</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45180</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45180</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45180</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45180</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45180</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45180</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45180</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45180</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45180</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45180</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45180</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45180</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45180</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45180</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45180</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45180</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45180</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45180</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45180</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45180</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45180</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45180</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45180</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45180</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45180</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45180</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45180</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45180</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45180</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45180</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45180</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45180</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45180</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45180</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45180</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45180</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45180</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45180</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45180</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45180</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45180</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45180</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45180</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45180</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45180</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45180</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45180</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45180</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45180</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45180</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45180</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45180</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45180</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45180</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45180</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45180</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45180</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45180</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45180</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45180</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45180</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45180</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45180</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45180</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45180</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45180</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45180</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45180</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45180</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45180</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45180</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45180</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45180</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45180</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45180</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45180</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45180</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45180</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45180</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45180</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45180</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45180</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45180</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45180</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45180</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45180</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45180</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45180</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45180</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45180</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45180</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45180</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45180</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45180</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45180</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45180</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45180</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45180</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45180</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45180</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45180</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45180</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45180</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45180</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45180</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45180</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45180</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45180</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45180</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45180</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45180</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45180</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45180</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45180</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45180</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45180</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45180</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45180</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45180</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45180</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45180</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45180</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45180</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45180</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45180</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45180</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45180</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45180</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45180</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45180</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45180</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45180</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45180</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45180</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45180</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45180</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45180</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45180</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45180</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45180</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45180</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45180</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45180</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45180</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45180</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45180</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45180</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45180</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45180</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45180</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45180</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45180</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45180</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45180</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45180</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45180</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45180</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45180</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45180</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45180</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45180</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45180</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45180</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45180</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45180</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45180</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45180</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45180</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45180</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45180</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45180</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45180</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45180</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45180</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45180</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45180</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45180</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45180</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45180</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45180</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45180</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45180</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45180</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45180</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45180</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45180</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45180</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45180</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45180</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45180</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45180</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45180</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45180</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45180</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45180</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45180</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45180</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45180</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45180</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45180</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45180</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34215-2018</t>
        </is>
      </c>
      <c r="B368" s="1" t="n">
        <v>43318</v>
      </c>
      <c r="C368" s="1" t="n">
        <v>45180</v>
      </c>
      <c r="D368" t="inlineStr">
        <is>
          <t>STOCKHOLMS LÄN</t>
        </is>
      </c>
      <c r="E368" t="inlineStr">
        <is>
          <t>NORRTÄLJE</t>
        </is>
      </c>
      <c r="G368" t="n">
        <v>4.1</v>
      </c>
      <c r="H368" t="n">
        <v>0</v>
      </c>
      <c r="I368" t="n">
        <v>0</v>
      </c>
      <c r="J368" t="n">
        <v>0</v>
      </c>
      <c r="K368" t="n">
        <v>0</v>
      </c>
      <c r="L368" t="n">
        <v>0</v>
      </c>
      <c r="M368" t="n">
        <v>0</v>
      </c>
      <c r="N368" t="n">
        <v>0</v>
      </c>
      <c r="O368" t="n">
        <v>0</v>
      </c>
      <c r="P368" t="n">
        <v>0</v>
      </c>
      <c r="Q368" t="n">
        <v>0</v>
      </c>
      <c r="R368" s="2" t="inlineStr"/>
    </row>
    <row r="369" ht="15" customHeight="1">
      <c r="A369" t="inlineStr">
        <is>
          <t>A 41863-2018</t>
        </is>
      </c>
      <c r="B369" s="1" t="n">
        <v>43342</v>
      </c>
      <c r="C369" s="1" t="n">
        <v>45180</v>
      </c>
      <c r="D369" t="inlineStr">
        <is>
          <t>STOCKHOLMS LÄN</t>
        </is>
      </c>
      <c r="E369" t="inlineStr">
        <is>
          <t>VÄRMDÖ</t>
        </is>
      </c>
      <c r="G369" t="n">
        <v>1.2</v>
      </c>
      <c r="H369" t="n">
        <v>0</v>
      </c>
      <c r="I369" t="n">
        <v>0</v>
      </c>
      <c r="J369" t="n">
        <v>0</v>
      </c>
      <c r="K369" t="n">
        <v>0</v>
      </c>
      <c r="L369" t="n">
        <v>0</v>
      </c>
      <c r="M369" t="n">
        <v>0</v>
      </c>
      <c r="N369" t="n">
        <v>0</v>
      </c>
      <c r="O369" t="n">
        <v>0</v>
      </c>
      <c r="P369" t="n">
        <v>0</v>
      </c>
      <c r="Q369" t="n">
        <v>0</v>
      </c>
      <c r="R369" s="2" t="inlineStr"/>
    </row>
    <row r="370" ht="15" customHeight="1">
      <c r="A370" t="inlineStr">
        <is>
          <t>A 40357-2018</t>
        </is>
      </c>
      <c r="B370" s="1" t="n">
        <v>43345</v>
      </c>
      <c r="C370" s="1" t="n">
        <v>45180</v>
      </c>
      <c r="D370" t="inlineStr">
        <is>
          <t>STOCKHOLMS LÄN</t>
        </is>
      </c>
      <c r="E370" t="inlineStr">
        <is>
          <t>NYNÄSHAMN</t>
        </is>
      </c>
      <c r="G370" t="n">
        <v>0.4</v>
      </c>
      <c r="H370" t="n">
        <v>0</v>
      </c>
      <c r="I370" t="n">
        <v>0</v>
      </c>
      <c r="J370" t="n">
        <v>0</v>
      </c>
      <c r="K370" t="n">
        <v>0</v>
      </c>
      <c r="L370" t="n">
        <v>0</v>
      </c>
      <c r="M370" t="n">
        <v>0</v>
      </c>
      <c r="N370" t="n">
        <v>0</v>
      </c>
      <c r="O370" t="n">
        <v>0</v>
      </c>
      <c r="P370" t="n">
        <v>0</v>
      </c>
      <c r="Q370" t="n">
        <v>0</v>
      </c>
      <c r="R370" s="2" t="inlineStr"/>
    </row>
    <row r="371" ht="15" customHeight="1">
      <c r="A371" t="inlineStr">
        <is>
          <t>A 41609-2018</t>
        </is>
      </c>
      <c r="B371" s="1" t="n">
        <v>43349</v>
      </c>
      <c r="C371" s="1" t="n">
        <v>45180</v>
      </c>
      <c r="D371" t="inlineStr">
        <is>
          <t>STOCKHOLMS LÄN</t>
        </is>
      </c>
      <c r="E371" t="inlineStr">
        <is>
          <t>NORRTÄLJE</t>
        </is>
      </c>
      <c r="G371" t="n">
        <v>3</v>
      </c>
      <c r="H371" t="n">
        <v>0</v>
      </c>
      <c r="I371" t="n">
        <v>0</v>
      </c>
      <c r="J371" t="n">
        <v>0</v>
      </c>
      <c r="K371" t="n">
        <v>0</v>
      </c>
      <c r="L371" t="n">
        <v>0</v>
      </c>
      <c r="M371" t="n">
        <v>0</v>
      </c>
      <c r="N371" t="n">
        <v>0</v>
      </c>
      <c r="O371" t="n">
        <v>0</v>
      </c>
      <c r="P371" t="n">
        <v>0</v>
      </c>
      <c r="Q371" t="n">
        <v>0</v>
      </c>
      <c r="R371" s="2" t="inlineStr"/>
    </row>
    <row r="372" ht="15" customHeight="1">
      <c r="A372" t="inlineStr">
        <is>
          <t>A 44575-2018</t>
        </is>
      </c>
      <c r="B372" s="1" t="n">
        <v>43361</v>
      </c>
      <c r="C372" s="1" t="n">
        <v>45180</v>
      </c>
      <c r="D372" t="inlineStr">
        <is>
          <t>STOCKHOLMS LÄN</t>
        </is>
      </c>
      <c r="E372" t="inlineStr">
        <is>
          <t>NORRTÄLJE</t>
        </is>
      </c>
      <c r="G372" t="n">
        <v>9.9</v>
      </c>
      <c r="H372" t="n">
        <v>0</v>
      </c>
      <c r="I372" t="n">
        <v>0</v>
      </c>
      <c r="J372" t="n">
        <v>0</v>
      </c>
      <c r="K372" t="n">
        <v>0</v>
      </c>
      <c r="L372" t="n">
        <v>0</v>
      </c>
      <c r="M372" t="n">
        <v>0</v>
      </c>
      <c r="N372" t="n">
        <v>0</v>
      </c>
      <c r="O372" t="n">
        <v>0</v>
      </c>
      <c r="P372" t="n">
        <v>0</v>
      </c>
      <c r="Q372" t="n">
        <v>0</v>
      </c>
      <c r="R372" s="2" t="inlineStr"/>
    </row>
    <row r="373" ht="15" customHeight="1">
      <c r="A373" t="inlineStr">
        <is>
          <t>A 44554-2018</t>
        </is>
      </c>
      <c r="B373" s="1" t="n">
        <v>43361</v>
      </c>
      <c r="C373" s="1" t="n">
        <v>45180</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54110-2018</t>
        </is>
      </c>
      <c r="B374" s="1" t="n">
        <v>43389</v>
      </c>
      <c r="C374" s="1" t="n">
        <v>45180</v>
      </c>
      <c r="D374" t="inlineStr">
        <is>
          <t>STOCKHOLMS LÄN</t>
        </is>
      </c>
      <c r="E374" t="inlineStr">
        <is>
          <t>ÖSTERÅKER</t>
        </is>
      </c>
      <c r="G374" t="n">
        <v>0.5</v>
      </c>
      <c r="H374" t="n">
        <v>0</v>
      </c>
      <c r="I374" t="n">
        <v>0</v>
      </c>
      <c r="J374" t="n">
        <v>0</v>
      </c>
      <c r="K374" t="n">
        <v>0</v>
      </c>
      <c r="L374" t="n">
        <v>0</v>
      </c>
      <c r="M374" t="n">
        <v>0</v>
      </c>
      <c r="N374" t="n">
        <v>0</v>
      </c>
      <c r="O374" t="n">
        <v>0</v>
      </c>
      <c r="P374" t="n">
        <v>0</v>
      </c>
      <c r="Q374" t="n">
        <v>0</v>
      </c>
      <c r="R374" s="2" t="inlineStr"/>
    </row>
    <row r="375" ht="15" customHeight="1">
      <c r="A375" t="inlineStr">
        <is>
          <t>A 54092-2018</t>
        </is>
      </c>
      <c r="B375" s="1" t="n">
        <v>43389</v>
      </c>
      <c r="C375" s="1" t="n">
        <v>45180</v>
      </c>
      <c r="D375" t="inlineStr">
        <is>
          <t>STOCKHOLMS LÄN</t>
        </is>
      </c>
      <c r="E375" t="inlineStr">
        <is>
          <t>ÖSTERÅKER</t>
        </is>
      </c>
      <c r="G375" t="n">
        <v>0.9</v>
      </c>
      <c r="H375" t="n">
        <v>0</v>
      </c>
      <c r="I375" t="n">
        <v>0</v>
      </c>
      <c r="J375" t="n">
        <v>0</v>
      </c>
      <c r="K375" t="n">
        <v>0</v>
      </c>
      <c r="L375" t="n">
        <v>0</v>
      </c>
      <c r="M375" t="n">
        <v>0</v>
      </c>
      <c r="N375" t="n">
        <v>0</v>
      </c>
      <c r="O375" t="n">
        <v>0</v>
      </c>
      <c r="P375" t="n">
        <v>0</v>
      </c>
      <c r="Q375" t="n">
        <v>0</v>
      </c>
      <c r="R375" s="2" t="inlineStr"/>
    </row>
    <row r="376" ht="15" customHeight="1">
      <c r="A376" t="inlineStr">
        <is>
          <t>A 55516-2018</t>
        </is>
      </c>
      <c r="B376" s="1" t="n">
        <v>43391</v>
      </c>
      <c r="C376" s="1" t="n">
        <v>45180</v>
      </c>
      <c r="D376" t="inlineStr">
        <is>
          <t>STOCKHOLMS LÄN</t>
        </is>
      </c>
      <c r="E376" t="inlineStr">
        <is>
          <t>HANINGE</t>
        </is>
      </c>
      <c r="G376" t="n">
        <v>1.2</v>
      </c>
      <c r="H376" t="n">
        <v>0</v>
      </c>
      <c r="I376" t="n">
        <v>0</v>
      </c>
      <c r="J376" t="n">
        <v>0</v>
      </c>
      <c r="K376" t="n">
        <v>0</v>
      </c>
      <c r="L376" t="n">
        <v>0</v>
      </c>
      <c r="M376" t="n">
        <v>0</v>
      </c>
      <c r="N376" t="n">
        <v>0</v>
      </c>
      <c r="O376" t="n">
        <v>0</v>
      </c>
      <c r="P376" t="n">
        <v>0</v>
      </c>
      <c r="Q376" t="n">
        <v>0</v>
      </c>
      <c r="R376" s="2" t="inlineStr"/>
    </row>
    <row r="377" ht="15" customHeight="1">
      <c r="A377" t="inlineStr">
        <is>
          <t>A 55474-2018</t>
        </is>
      </c>
      <c r="B377" s="1" t="n">
        <v>43391</v>
      </c>
      <c r="C377" s="1" t="n">
        <v>45180</v>
      </c>
      <c r="D377" t="inlineStr">
        <is>
          <t>STOCKHOLMS LÄN</t>
        </is>
      </c>
      <c r="E377" t="inlineStr">
        <is>
          <t>NORRTÄLJE</t>
        </is>
      </c>
      <c r="G377" t="n">
        <v>1.5</v>
      </c>
      <c r="H377" t="n">
        <v>0</v>
      </c>
      <c r="I377" t="n">
        <v>0</v>
      </c>
      <c r="J377" t="n">
        <v>0</v>
      </c>
      <c r="K377" t="n">
        <v>0</v>
      </c>
      <c r="L377" t="n">
        <v>0</v>
      </c>
      <c r="M377" t="n">
        <v>0</v>
      </c>
      <c r="N377" t="n">
        <v>0</v>
      </c>
      <c r="O377" t="n">
        <v>0</v>
      </c>
      <c r="P377" t="n">
        <v>0</v>
      </c>
      <c r="Q377" t="n">
        <v>0</v>
      </c>
      <c r="R377" s="2" t="inlineStr"/>
    </row>
    <row r="378" ht="15" customHeight="1">
      <c r="A378" t="inlineStr">
        <is>
          <t>A 59037-2018</t>
        </is>
      </c>
      <c r="B378" s="1" t="n">
        <v>43402</v>
      </c>
      <c r="C378" s="1" t="n">
        <v>45180</v>
      </c>
      <c r="D378" t="inlineStr">
        <is>
          <t>STOCKHOLMS LÄN</t>
        </is>
      </c>
      <c r="E378" t="inlineStr">
        <is>
          <t>NORRTÄLJE</t>
        </is>
      </c>
      <c r="G378" t="n">
        <v>3.3</v>
      </c>
      <c r="H378" t="n">
        <v>0</v>
      </c>
      <c r="I378" t="n">
        <v>0</v>
      </c>
      <c r="J378" t="n">
        <v>0</v>
      </c>
      <c r="K378" t="n">
        <v>0</v>
      </c>
      <c r="L378" t="n">
        <v>0</v>
      </c>
      <c r="M378" t="n">
        <v>0</v>
      </c>
      <c r="N378" t="n">
        <v>0</v>
      </c>
      <c r="O378" t="n">
        <v>0</v>
      </c>
      <c r="P378" t="n">
        <v>0</v>
      </c>
      <c r="Q378" t="n">
        <v>0</v>
      </c>
      <c r="R378" s="2" t="inlineStr"/>
    </row>
    <row r="379" ht="15" customHeight="1">
      <c r="A379" t="inlineStr">
        <is>
          <t>A 59531-2018</t>
        </is>
      </c>
      <c r="B379" s="1" t="n">
        <v>43404</v>
      </c>
      <c r="C379" s="1" t="n">
        <v>45180</v>
      </c>
      <c r="D379" t="inlineStr">
        <is>
          <t>STOCKHOLMS LÄN</t>
        </is>
      </c>
      <c r="E379" t="inlineStr">
        <is>
          <t>NORRTÄLJE</t>
        </is>
      </c>
      <c r="G379" t="n">
        <v>2</v>
      </c>
      <c r="H379" t="n">
        <v>0</v>
      </c>
      <c r="I379" t="n">
        <v>0</v>
      </c>
      <c r="J379" t="n">
        <v>0</v>
      </c>
      <c r="K379" t="n">
        <v>0</v>
      </c>
      <c r="L379" t="n">
        <v>0</v>
      </c>
      <c r="M379" t="n">
        <v>0</v>
      </c>
      <c r="N379" t="n">
        <v>0</v>
      </c>
      <c r="O379" t="n">
        <v>0</v>
      </c>
      <c r="P379" t="n">
        <v>0</v>
      </c>
      <c r="Q379" t="n">
        <v>0</v>
      </c>
      <c r="R379" s="2" t="inlineStr"/>
    </row>
    <row r="380" ht="15" customHeight="1">
      <c r="A380" t="inlineStr">
        <is>
          <t>A 59257-2018</t>
        </is>
      </c>
      <c r="B380" s="1" t="n">
        <v>43404</v>
      </c>
      <c r="C380" s="1" t="n">
        <v>45180</v>
      </c>
      <c r="D380" t="inlineStr">
        <is>
          <t>STOCKHOLMS LÄN</t>
        </is>
      </c>
      <c r="E380" t="inlineStr">
        <is>
          <t>NORRTÄLJE</t>
        </is>
      </c>
      <c r="G380" t="n">
        <v>6</v>
      </c>
      <c r="H380" t="n">
        <v>0</v>
      </c>
      <c r="I380" t="n">
        <v>0</v>
      </c>
      <c r="J380" t="n">
        <v>0</v>
      </c>
      <c r="K380" t="n">
        <v>0</v>
      </c>
      <c r="L380" t="n">
        <v>0</v>
      </c>
      <c r="M380" t="n">
        <v>0</v>
      </c>
      <c r="N380" t="n">
        <v>0</v>
      </c>
      <c r="O380" t="n">
        <v>0</v>
      </c>
      <c r="P380" t="n">
        <v>0</v>
      </c>
      <c r="Q380" t="n">
        <v>0</v>
      </c>
      <c r="R380" s="2" t="inlineStr"/>
    </row>
    <row r="381" ht="15" customHeight="1">
      <c r="A381" t="inlineStr">
        <is>
          <t>A 59205-2018</t>
        </is>
      </c>
      <c r="B381" s="1" t="n">
        <v>43404</v>
      </c>
      <c r="C381" s="1" t="n">
        <v>45180</v>
      </c>
      <c r="D381" t="inlineStr">
        <is>
          <t>STOCKHOLMS LÄN</t>
        </is>
      </c>
      <c r="E381" t="inlineStr">
        <is>
          <t>NORRTÄLJE</t>
        </is>
      </c>
      <c r="G381" t="n">
        <v>9</v>
      </c>
      <c r="H381" t="n">
        <v>0</v>
      </c>
      <c r="I381" t="n">
        <v>0</v>
      </c>
      <c r="J381" t="n">
        <v>0</v>
      </c>
      <c r="K381" t="n">
        <v>0</v>
      </c>
      <c r="L381" t="n">
        <v>0</v>
      </c>
      <c r="M381" t="n">
        <v>0</v>
      </c>
      <c r="N381" t="n">
        <v>0</v>
      </c>
      <c r="O381" t="n">
        <v>0</v>
      </c>
      <c r="P381" t="n">
        <v>0</v>
      </c>
      <c r="Q381" t="n">
        <v>0</v>
      </c>
      <c r="R381" s="2" t="inlineStr"/>
    </row>
    <row r="382" ht="15" customHeight="1">
      <c r="A382" t="inlineStr">
        <is>
          <t>A 57788-2018</t>
        </is>
      </c>
      <c r="B382" s="1" t="n">
        <v>43405</v>
      </c>
      <c r="C382" s="1" t="n">
        <v>45180</v>
      </c>
      <c r="D382" t="inlineStr">
        <is>
          <t>STOCKHOLMS LÄN</t>
        </is>
      </c>
      <c r="E382" t="inlineStr">
        <is>
          <t>NORRTÄLJE</t>
        </is>
      </c>
      <c r="G382" t="n">
        <v>5.3</v>
      </c>
      <c r="H382" t="n">
        <v>0</v>
      </c>
      <c r="I382" t="n">
        <v>0</v>
      </c>
      <c r="J382" t="n">
        <v>0</v>
      </c>
      <c r="K382" t="n">
        <v>0</v>
      </c>
      <c r="L382" t="n">
        <v>0</v>
      </c>
      <c r="M382" t="n">
        <v>0</v>
      </c>
      <c r="N382" t="n">
        <v>0</v>
      </c>
      <c r="O382" t="n">
        <v>0</v>
      </c>
      <c r="P382" t="n">
        <v>0</v>
      </c>
      <c r="Q382" t="n">
        <v>0</v>
      </c>
      <c r="R382" s="2" t="inlineStr"/>
    </row>
    <row r="383" ht="15" customHeight="1">
      <c r="A383" t="inlineStr">
        <is>
          <t>A 59554-2018</t>
        </is>
      </c>
      <c r="B383" s="1" t="n">
        <v>43405</v>
      </c>
      <c r="C383" s="1" t="n">
        <v>45180</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64973-2018</t>
        </is>
      </c>
      <c r="B384" s="1" t="n">
        <v>43405</v>
      </c>
      <c r="C384" s="1" t="n">
        <v>45180</v>
      </c>
      <c r="D384" t="inlineStr">
        <is>
          <t>STOCKHOLMS LÄN</t>
        </is>
      </c>
      <c r="E384" t="inlineStr">
        <is>
          <t>NORRTÄLJE</t>
        </is>
      </c>
      <c r="G384" t="n">
        <v>1.7</v>
      </c>
      <c r="H384" t="n">
        <v>0</v>
      </c>
      <c r="I384" t="n">
        <v>0</v>
      </c>
      <c r="J384" t="n">
        <v>0</v>
      </c>
      <c r="K384" t="n">
        <v>0</v>
      </c>
      <c r="L384" t="n">
        <v>0</v>
      </c>
      <c r="M384" t="n">
        <v>0</v>
      </c>
      <c r="N384" t="n">
        <v>0</v>
      </c>
      <c r="O384" t="n">
        <v>0</v>
      </c>
      <c r="P384" t="n">
        <v>0</v>
      </c>
      <c r="Q384" t="n">
        <v>0</v>
      </c>
      <c r="R384" s="2" t="inlineStr"/>
    </row>
    <row r="385" ht="15" customHeight="1">
      <c r="A385" t="inlineStr">
        <is>
          <t>A 58116-2018</t>
        </is>
      </c>
      <c r="B385" s="1" t="n">
        <v>43406</v>
      </c>
      <c r="C385" s="1" t="n">
        <v>45180</v>
      </c>
      <c r="D385" t="inlineStr">
        <is>
          <t>STOCKHOLMS LÄN</t>
        </is>
      </c>
      <c r="E385" t="inlineStr">
        <is>
          <t>NORRTÄLJE</t>
        </is>
      </c>
      <c r="G385" t="n">
        <v>3.4</v>
      </c>
      <c r="H385" t="n">
        <v>0</v>
      </c>
      <c r="I385" t="n">
        <v>0</v>
      </c>
      <c r="J385" t="n">
        <v>0</v>
      </c>
      <c r="K385" t="n">
        <v>0</v>
      </c>
      <c r="L385" t="n">
        <v>0</v>
      </c>
      <c r="M385" t="n">
        <v>0</v>
      </c>
      <c r="N385" t="n">
        <v>0</v>
      </c>
      <c r="O385" t="n">
        <v>0</v>
      </c>
      <c r="P385" t="n">
        <v>0</v>
      </c>
      <c r="Q385" t="n">
        <v>0</v>
      </c>
      <c r="R385" s="2" t="inlineStr"/>
    </row>
    <row r="386" ht="15" customHeight="1">
      <c r="A386" t="inlineStr">
        <is>
          <t>A 60755-2018</t>
        </is>
      </c>
      <c r="B386" s="1" t="n">
        <v>43409</v>
      </c>
      <c r="C386" s="1" t="n">
        <v>45180</v>
      </c>
      <c r="D386" t="inlineStr">
        <is>
          <t>STOCKHOLMS LÄN</t>
        </is>
      </c>
      <c r="E386" t="inlineStr">
        <is>
          <t>NYKVARN</t>
        </is>
      </c>
      <c r="F386" t="inlineStr">
        <is>
          <t>Övriga statliga verk och myndigheter</t>
        </is>
      </c>
      <c r="G386" t="n">
        <v>4.5</v>
      </c>
      <c r="H386" t="n">
        <v>0</v>
      </c>
      <c r="I386" t="n">
        <v>0</v>
      </c>
      <c r="J386" t="n">
        <v>0</v>
      </c>
      <c r="K386" t="n">
        <v>0</v>
      </c>
      <c r="L386" t="n">
        <v>0</v>
      </c>
      <c r="M386" t="n">
        <v>0</v>
      </c>
      <c r="N386" t="n">
        <v>0</v>
      </c>
      <c r="O386" t="n">
        <v>0</v>
      </c>
      <c r="P386" t="n">
        <v>0</v>
      </c>
      <c r="Q386" t="n">
        <v>0</v>
      </c>
      <c r="R386" s="2" t="inlineStr"/>
    </row>
    <row r="387" ht="15" customHeight="1">
      <c r="A387" t="inlineStr">
        <is>
          <t>A 58509-2018</t>
        </is>
      </c>
      <c r="B387" s="1" t="n">
        <v>43409</v>
      </c>
      <c r="C387" s="1" t="n">
        <v>45180</v>
      </c>
      <c r="D387" t="inlineStr">
        <is>
          <t>STOCKHOLMS LÄN</t>
        </is>
      </c>
      <c r="E387" t="inlineStr">
        <is>
          <t>SIGTUNA</t>
        </is>
      </c>
      <c r="G387" t="n">
        <v>4.8</v>
      </c>
      <c r="H387" t="n">
        <v>0</v>
      </c>
      <c r="I387" t="n">
        <v>0</v>
      </c>
      <c r="J387" t="n">
        <v>0</v>
      </c>
      <c r="K387" t="n">
        <v>0</v>
      </c>
      <c r="L387" t="n">
        <v>0</v>
      </c>
      <c r="M387" t="n">
        <v>0</v>
      </c>
      <c r="N387" t="n">
        <v>0</v>
      </c>
      <c r="O387" t="n">
        <v>0</v>
      </c>
      <c r="P387" t="n">
        <v>0</v>
      </c>
      <c r="Q387" t="n">
        <v>0</v>
      </c>
      <c r="R387" s="2" t="inlineStr"/>
    </row>
    <row r="388" ht="15" customHeight="1">
      <c r="A388" t="inlineStr">
        <is>
          <t>A 60739-2018</t>
        </is>
      </c>
      <c r="B388" s="1" t="n">
        <v>43409</v>
      </c>
      <c r="C388" s="1" t="n">
        <v>45180</v>
      </c>
      <c r="D388" t="inlineStr">
        <is>
          <t>STOCKHOLMS LÄN</t>
        </is>
      </c>
      <c r="E388" t="inlineStr">
        <is>
          <t>NYKVARN</t>
        </is>
      </c>
      <c r="F388" t="inlineStr">
        <is>
          <t>Övriga statliga verk och myndigheter</t>
        </is>
      </c>
      <c r="G388" t="n">
        <v>7.7</v>
      </c>
      <c r="H388" t="n">
        <v>0</v>
      </c>
      <c r="I388" t="n">
        <v>0</v>
      </c>
      <c r="J388" t="n">
        <v>0</v>
      </c>
      <c r="K388" t="n">
        <v>0</v>
      </c>
      <c r="L388" t="n">
        <v>0</v>
      </c>
      <c r="M388" t="n">
        <v>0</v>
      </c>
      <c r="N388" t="n">
        <v>0</v>
      </c>
      <c r="O388" t="n">
        <v>0</v>
      </c>
      <c r="P388" t="n">
        <v>0</v>
      </c>
      <c r="Q388" t="n">
        <v>0</v>
      </c>
      <c r="R388" s="2" t="inlineStr"/>
    </row>
    <row r="389" ht="15" customHeight="1">
      <c r="A389" t="inlineStr">
        <is>
          <t>A 58894-2018</t>
        </is>
      </c>
      <c r="B389" s="1" t="n">
        <v>43410</v>
      </c>
      <c r="C389" s="1" t="n">
        <v>45180</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58638-2018</t>
        </is>
      </c>
      <c r="B390" s="1" t="n">
        <v>43410</v>
      </c>
      <c r="C390" s="1" t="n">
        <v>45180</v>
      </c>
      <c r="D390" t="inlineStr">
        <is>
          <t>STOCKHOLMS LÄN</t>
        </is>
      </c>
      <c r="E390" t="inlineStr">
        <is>
          <t>SIGTUNA</t>
        </is>
      </c>
      <c r="G390" t="n">
        <v>2.8</v>
      </c>
      <c r="H390" t="n">
        <v>0</v>
      </c>
      <c r="I390" t="n">
        <v>0</v>
      </c>
      <c r="J390" t="n">
        <v>0</v>
      </c>
      <c r="K390" t="n">
        <v>0</v>
      </c>
      <c r="L390" t="n">
        <v>0</v>
      </c>
      <c r="M390" t="n">
        <v>0</v>
      </c>
      <c r="N390" t="n">
        <v>0</v>
      </c>
      <c r="O390" t="n">
        <v>0</v>
      </c>
      <c r="P390" t="n">
        <v>0</v>
      </c>
      <c r="Q390" t="n">
        <v>0</v>
      </c>
      <c r="R390" s="2" t="inlineStr"/>
    </row>
    <row r="391" ht="15" customHeight="1">
      <c r="A391" t="inlineStr">
        <is>
          <t>A 59769-2018</t>
        </is>
      </c>
      <c r="B391" s="1" t="n">
        <v>43411</v>
      </c>
      <c r="C391" s="1" t="n">
        <v>45180</v>
      </c>
      <c r="D391" t="inlineStr">
        <is>
          <t>STOCKHOLMS LÄN</t>
        </is>
      </c>
      <c r="E391" t="inlineStr">
        <is>
          <t>BOTKYRKA</t>
        </is>
      </c>
      <c r="G391" t="n">
        <v>1.5</v>
      </c>
      <c r="H391" t="n">
        <v>0</v>
      </c>
      <c r="I391" t="n">
        <v>0</v>
      </c>
      <c r="J391" t="n">
        <v>0</v>
      </c>
      <c r="K391" t="n">
        <v>0</v>
      </c>
      <c r="L391" t="n">
        <v>0</v>
      </c>
      <c r="M391" t="n">
        <v>0</v>
      </c>
      <c r="N391" t="n">
        <v>0</v>
      </c>
      <c r="O391" t="n">
        <v>0</v>
      </c>
      <c r="P391" t="n">
        <v>0</v>
      </c>
      <c r="Q391" t="n">
        <v>0</v>
      </c>
      <c r="R391" s="2" t="inlineStr"/>
    </row>
    <row r="392" ht="15" customHeight="1">
      <c r="A392" t="inlineStr">
        <is>
          <t>A 60094-2018</t>
        </is>
      </c>
      <c r="B392" s="1" t="n">
        <v>43412</v>
      </c>
      <c r="C392" s="1" t="n">
        <v>45180</v>
      </c>
      <c r="D392" t="inlineStr">
        <is>
          <t>STOCKHOLMS LÄN</t>
        </is>
      </c>
      <c r="E392" t="inlineStr">
        <is>
          <t>BOTKYRKA</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60270-2018</t>
        </is>
      </c>
      <c r="B393" s="1" t="n">
        <v>43413</v>
      </c>
      <c r="C393" s="1" t="n">
        <v>45180</v>
      </c>
      <c r="D393" t="inlineStr">
        <is>
          <t>STOCKHOLMS LÄN</t>
        </is>
      </c>
      <c r="E393" t="inlineStr">
        <is>
          <t>NYKVARN</t>
        </is>
      </c>
      <c r="G393" t="n">
        <v>11</v>
      </c>
      <c r="H393" t="n">
        <v>0</v>
      </c>
      <c r="I393" t="n">
        <v>0</v>
      </c>
      <c r="J393" t="n">
        <v>0</v>
      </c>
      <c r="K393" t="n">
        <v>0</v>
      </c>
      <c r="L393" t="n">
        <v>0</v>
      </c>
      <c r="M393" t="n">
        <v>0</v>
      </c>
      <c r="N393" t="n">
        <v>0</v>
      </c>
      <c r="O393" t="n">
        <v>0</v>
      </c>
      <c r="P393" t="n">
        <v>0</v>
      </c>
      <c r="Q393" t="n">
        <v>0</v>
      </c>
      <c r="R393" s="2" t="inlineStr"/>
    </row>
    <row r="394" ht="15" customHeight="1">
      <c r="A394" t="inlineStr">
        <is>
          <t>A 62408-2018</t>
        </is>
      </c>
      <c r="B394" s="1" t="n">
        <v>43416</v>
      </c>
      <c r="C394" s="1" t="n">
        <v>45180</v>
      </c>
      <c r="D394" t="inlineStr">
        <is>
          <t>STOCKHOLMS LÄN</t>
        </is>
      </c>
      <c r="E394" t="inlineStr">
        <is>
          <t>NORRTÄLJE</t>
        </is>
      </c>
      <c r="G394" t="n">
        <v>0.2</v>
      </c>
      <c r="H394" t="n">
        <v>0</v>
      </c>
      <c r="I394" t="n">
        <v>0</v>
      </c>
      <c r="J394" t="n">
        <v>0</v>
      </c>
      <c r="K394" t="n">
        <v>0</v>
      </c>
      <c r="L394" t="n">
        <v>0</v>
      </c>
      <c r="M394" t="n">
        <v>0</v>
      </c>
      <c r="N394" t="n">
        <v>0</v>
      </c>
      <c r="O394" t="n">
        <v>0</v>
      </c>
      <c r="P394" t="n">
        <v>0</v>
      </c>
      <c r="Q394" t="n">
        <v>0</v>
      </c>
      <c r="R394" s="2" t="inlineStr"/>
    </row>
    <row r="395" ht="15" customHeight="1">
      <c r="A395" t="inlineStr">
        <is>
          <t>A 62779-2018</t>
        </is>
      </c>
      <c r="B395" s="1" t="n">
        <v>43417</v>
      </c>
      <c r="C395" s="1" t="n">
        <v>45180</v>
      </c>
      <c r="D395" t="inlineStr">
        <is>
          <t>STOCKHOLMS LÄN</t>
        </is>
      </c>
      <c r="E395" t="inlineStr">
        <is>
          <t>SIGTUNA</t>
        </is>
      </c>
      <c r="G395" t="n">
        <v>1.9</v>
      </c>
      <c r="H395" t="n">
        <v>0</v>
      </c>
      <c r="I395" t="n">
        <v>0</v>
      </c>
      <c r="J395" t="n">
        <v>0</v>
      </c>
      <c r="K395" t="n">
        <v>0</v>
      </c>
      <c r="L395" t="n">
        <v>0</v>
      </c>
      <c r="M395" t="n">
        <v>0</v>
      </c>
      <c r="N395" t="n">
        <v>0</v>
      </c>
      <c r="O395" t="n">
        <v>0</v>
      </c>
      <c r="P395" t="n">
        <v>0</v>
      </c>
      <c r="Q395" t="n">
        <v>0</v>
      </c>
      <c r="R395" s="2" t="inlineStr"/>
    </row>
    <row r="396" ht="15" customHeight="1">
      <c r="A396" t="inlineStr">
        <is>
          <t>A 59363-2018</t>
        </is>
      </c>
      <c r="B396" s="1" t="n">
        <v>43418</v>
      </c>
      <c r="C396" s="1" t="n">
        <v>45180</v>
      </c>
      <c r="D396" t="inlineStr">
        <is>
          <t>STOCKHOLMS LÄN</t>
        </is>
      </c>
      <c r="E396" t="inlineStr">
        <is>
          <t>NORRTÄLJE</t>
        </is>
      </c>
      <c r="G396" t="n">
        <v>4.5</v>
      </c>
      <c r="H396" t="n">
        <v>0</v>
      </c>
      <c r="I396" t="n">
        <v>0</v>
      </c>
      <c r="J396" t="n">
        <v>0</v>
      </c>
      <c r="K396" t="n">
        <v>0</v>
      </c>
      <c r="L396" t="n">
        <v>0</v>
      </c>
      <c r="M396" t="n">
        <v>0</v>
      </c>
      <c r="N396" t="n">
        <v>0</v>
      </c>
      <c r="O396" t="n">
        <v>0</v>
      </c>
      <c r="P396" t="n">
        <v>0</v>
      </c>
      <c r="Q396" t="n">
        <v>0</v>
      </c>
      <c r="R396" s="2" t="inlineStr"/>
    </row>
    <row r="397" ht="15" customHeight="1">
      <c r="A397" t="inlineStr">
        <is>
          <t>A 59368-2018</t>
        </is>
      </c>
      <c r="B397" s="1" t="n">
        <v>43418</v>
      </c>
      <c r="C397" s="1" t="n">
        <v>45180</v>
      </c>
      <c r="D397" t="inlineStr">
        <is>
          <t>STOCKHOLMS LÄN</t>
        </is>
      </c>
      <c r="E397" t="inlineStr">
        <is>
          <t>SALEM</t>
        </is>
      </c>
      <c r="F397" t="inlineStr">
        <is>
          <t>Kommuner</t>
        </is>
      </c>
      <c r="G397" t="n">
        <v>7.4</v>
      </c>
      <c r="H397" t="n">
        <v>0</v>
      </c>
      <c r="I397" t="n">
        <v>0</v>
      </c>
      <c r="J397" t="n">
        <v>0</v>
      </c>
      <c r="K397" t="n">
        <v>0</v>
      </c>
      <c r="L397" t="n">
        <v>0</v>
      </c>
      <c r="M397" t="n">
        <v>0</v>
      </c>
      <c r="N397" t="n">
        <v>0</v>
      </c>
      <c r="O397" t="n">
        <v>0</v>
      </c>
      <c r="P397" t="n">
        <v>0</v>
      </c>
      <c r="Q397" t="n">
        <v>0</v>
      </c>
      <c r="R397" s="2" t="inlineStr"/>
    </row>
    <row r="398" ht="15" customHeight="1">
      <c r="A398" t="inlineStr">
        <is>
          <t>A 59453-2018</t>
        </is>
      </c>
      <c r="B398" s="1" t="n">
        <v>43419</v>
      </c>
      <c r="C398" s="1" t="n">
        <v>45180</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59890-2018</t>
        </is>
      </c>
      <c r="B399" s="1" t="n">
        <v>43419</v>
      </c>
      <c r="C399" s="1" t="n">
        <v>45180</v>
      </c>
      <c r="D399" t="inlineStr">
        <is>
          <t>STOCKHOLMS LÄN</t>
        </is>
      </c>
      <c r="E399" t="inlineStr">
        <is>
          <t>BOTKYRKA</t>
        </is>
      </c>
      <c r="F399" t="inlineStr">
        <is>
          <t>Övriga Aktiebolag</t>
        </is>
      </c>
      <c r="G399" t="n">
        <v>1</v>
      </c>
      <c r="H399" t="n">
        <v>0</v>
      </c>
      <c r="I399" t="n">
        <v>0</v>
      </c>
      <c r="J399" t="n">
        <v>0</v>
      </c>
      <c r="K399" t="n">
        <v>0</v>
      </c>
      <c r="L399" t="n">
        <v>0</v>
      </c>
      <c r="M399" t="n">
        <v>0</v>
      </c>
      <c r="N399" t="n">
        <v>0</v>
      </c>
      <c r="O399" t="n">
        <v>0</v>
      </c>
      <c r="P399" t="n">
        <v>0</v>
      </c>
      <c r="Q399" t="n">
        <v>0</v>
      </c>
      <c r="R399" s="2" t="inlineStr"/>
    </row>
    <row r="400" ht="15" customHeight="1">
      <c r="A400" t="inlineStr">
        <is>
          <t>A 59454-2018</t>
        </is>
      </c>
      <c r="B400" s="1" t="n">
        <v>43419</v>
      </c>
      <c r="C400" s="1" t="n">
        <v>45180</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61000-2018</t>
        </is>
      </c>
      <c r="B401" s="1" t="n">
        <v>43419</v>
      </c>
      <c r="C401" s="1" t="n">
        <v>45180</v>
      </c>
      <c r="D401" t="inlineStr">
        <is>
          <t>STOCKHOLMS LÄN</t>
        </is>
      </c>
      <c r="E401" t="inlineStr">
        <is>
          <t>NORRTÄLJE</t>
        </is>
      </c>
      <c r="G401" t="n">
        <v>2.9</v>
      </c>
      <c r="H401" t="n">
        <v>0</v>
      </c>
      <c r="I401" t="n">
        <v>0</v>
      </c>
      <c r="J401" t="n">
        <v>0</v>
      </c>
      <c r="K401" t="n">
        <v>0</v>
      </c>
      <c r="L401" t="n">
        <v>0</v>
      </c>
      <c r="M401" t="n">
        <v>0</v>
      </c>
      <c r="N401" t="n">
        <v>0</v>
      </c>
      <c r="O401" t="n">
        <v>0</v>
      </c>
      <c r="P401" t="n">
        <v>0</v>
      </c>
      <c r="Q401" t="n">
        <v>0</v>
      </c>
      <c r="R401" s="2" t="inlineStr"/>
    </row>
    <row r="402" ht="15" customHeight="1">
      <c r="A402" t="inlineStr">
        <is>
          <t>A 60631-2018</t>
        </is>
      </c>
      <c r="B402" s="1" t="n">
        <v>43420</v>
      </c>
      <c r="C402" s="1" t="n">
        <v>45180</v>
      </c>
      <c r="D402" t="inlineStr">
        <is>
          <t>STOCKHOLMS LÄN</t>
        </is>
      </c>
      <c r="E402" t="inlineStr">
        <is>
          <t>NYNÄSHAMN</t>
        </is>
      </c>
      <c r="G402" t="n">
        <v>2.9</v>
      </c>
      <c r="H402" t="n">
        <v>0</v>
      </c>
      <c r="I402" t="n">
        <v>0</v>
      </c>
      <c r="J402" t="n">
        <v>0</v>
      </c>
      <c r="K402" t="n">
        <v>0</v>
      </c>
      <c r="L402" t="n">
        <v>0</v>
      </c>
      <c r="M402" t="n">
        <v>0</v>
      </c>
      <c r="N402" t="n">
        <v>0</v>
      </c>
      <c r="O402" t="n">
        <v>0</v>
      </c>
      <c r="P402" t="n">
        <v>0</v>
      </c>
      <c r="Q402" t="n">
        <v>0</v>
      </c>
      <c r="R402" s="2" t="inlineStr"/>
    </row>
    <row r="403" ht="15" customHeight="1">
      <c r="A403" t="inlineStr">
        <is>
          <t>A 61490-2018</t>
        </is>
      </c>
      <c r="B403" s="1" t="n">
        <v>43424</v>
      </c>
      <c r="C403" s="1" t="n">
        <v>45180</v>
      </c>
      <c r="D403" t="inlineStr">
        <is>
          <t>STOCKHOLMS LÄN</t>
        </is>
      </c>
      <c r="E403" t="inlineStr">
        <is>
          <t>NYNÄSHAMN</t>
        </is>
      </c>
      <c r="G403" t="n">
        <v>1.3</v>
      </c>
      <c r="H403" t="n">
        <v>0</v>
      </c>
      <c r="I403" t="n">
        <v>0</v>
      </c>
      <c r="J403" t="n">
        <v>0</v>
      </c>
      <c r="K403" t="n">
        <v>0</v>
      </c>
      <c r="L403" t="n">
        <v>0</v>
      </c>
      <c r="M403" t="n">
        <v>0</v>
      </c>
      <c r="N403" t="n">
        <v>0</v>
      </c>
      <c r="O403" t="n">
        <v>0</v>
      </c>
      <c r="P403" t="n">
        <v>0</v>
      </c>
      <c r="Q403" t="n">
        <v>0</v>
      </c>
      <c r="R403" s="2" t="inlineStr"/>
    </row>
    <row r="404" ht="15" customHeight="1">
      <c r="A404" t="inlineStr">
        <is>
          <t>A 61495-2018</t>
        </is>
      </c>
      <c r="B404" s="1" t="n">
        <v>43424</v>
      </c>
      <c r="C404" s="1" t="n">
        <v>45180</v>
      </c>
      <c r="D404" t="inlineStr">
        <is>
          <t>STOCKHOLMS LÄN</t>
        </is>
      </c>
      <c r="E404" t="inlineStr">
        <is>
          <t>NYNÄSHAMN</t>
        </is>
      </c>
      <c r="G404" t="n">
        <v>8.1</v>
      </c>
      <c r="H404" t="n">
        <v>0</v>
      </c>
      <c r="I404" t="n">
        <v>0</v>
      </c>
      <c r="J404" t="n">
        <v>0</v>
      </c>
      <c r="K404" t="n">
        <v>0</v>
      </c>
      <c r="L404" t="n">
        <v>0</v>
      </c>
      <c r="M404" t="n">
        <v>0</v>
      </c>
      <c r="N404" t="n">
        <v>0</v>
      </c>
      <c r="O404" t="n">
        <v>0</v>
      </c>
      <c r="P404" t="n">
        <v>0</v>
      </c>
      <c r="Q404" t="n">
        <v>0</v>
      </c>
      <c r="R404" s="2" t="inlineStr"/>
    </row>
    <row r="405" ht="15" customHeight="1">
      <c r="A405" t="inlineStr">
        <is>
          <t>A 61574-2018</t>
        </is>
      </c>
      <c r="B405" s="1" t="n">
        <v>43424</v>
      </c>
      <c r="C405" s="1" t="n">
        <v>45180</v>
      </c>
      <c r="D405" t="inlineStr">
        <is>
          <t>STOCKHOLMS LÄN</t>
        </is>
      </c>
      <c r="E405" t="inlineStr">
        <is>
          <t>NORRTÄLJE</t>
        </is>
      </c>
      <c r="G405" t="n">
        <v>3.4</v>
      </c>
      <c r="H405" t="n">
        <v>0</v>
      </c>
      <c r="I405" t="n">
        <v>0</v>
      </c>
      <c r="J405" t="n">
        <v>0</v>
      </c>
      <c r="K405" t="n">
        <v>0</v>
      </c>
      <c r="L405" t="n">
        <v>0</v>
      </c>
      <c r="M405" t="n">
        <v>0</v>
      </c>
      <c r="N405" t="n">
        <v>0</v>
      </c>
      <c r="O405" t="n">
        <v>0</v>
      </c>
      <c r="P405" t="n">
        <v>0</v>
      </c>
      <c r="Q405" t="n">
        <v>0</v>
      </c>
      <c r="R405" s="2" t="inlineStr"/>
    </row>
    <row r="406" ht="15" customHeight="1">
      <c r="A406" t="inlineStr">
        <is>
          <t>A 63233-2018</t>
        </is>
      </c>
      <c r="B406" s="1" t="n">
        <v>43426</v>
      </c>
      <c r="C406" s="1" t="n">
        <v>45180</v>
      </c>
      <c r="D406" t="inlineStr">
        <is>
          <t>STOCKHOLMS LÄN</t>
        </is>
      </c>
      <c r="E406" t="inlineStr">
        <is>
          <t>NORRTÄLJE</t>
        </is>
      </c>
      <c r="G406" t="n">
        <v>6.4</v>
      </c>
      <c r="H406" t="n">
        <v>0</v>
      </c>
      <c r="I406" t="n">
        <v>0</v>
      </c>
      <c r="J406" t="n">
        <v>0</v>
      </c>
      <c r="K406" t="n">
        <v>0</v>
      </c>
      <c r="L406" t="n">
        <v>0</v>
      </c>
      <c r="M406" t="n">
        <v>0</v>
      </c>
      <c r="N406" t="n">
        <v>0</v>
      </c>
      <c r="O406" t="n">
        <v>0</v>
      </c>
      <c r="P406" t="n">
        <v>0</v>
      </c>
      <c r="Q406" t="n">
        <v>0</v>
      </c>
      <c r="R406" s="2" t="inlineStr"/>
    </row>
    <row r="407" ht="15" customHeight="1">
      <c r="A407" t="inlineStr">
        <is>
          <t>A 63230-2018</t>
        </is>
      </c>
      <c r="B407" s="1" t="n">
        <v>43426</v>
      </c>
      <c r="C407" s="1" t="n">
        <v>45180</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64192-2018</t>
        </is>
      </c>
      <c r="B408" s="1" t="n">
        <v>43430</v>
      </c>
      <c r="C408" s="1" t="n">
        <v>45180</v>
      </c>
      <c r="D408" t="inlineStr">
        <is>
          <t>STOCKHOLMS LÄN</t>
        </is>
      </c>
      <c r="E408" t="inlineStr">
        <is>
          <t>VALLENTUNA</t>
        </is>
      </c>
      <c r="G408" t="n">
        <v>1.1</v>
      </c>
      <c r="H408" t="n">
        <v>0</v>
      </c>
      <c r="I408" t="n">
        <v>0</v>
      </c>
      <c r="J408" t="n">
        <v>0</v>
      </c>
      <c r="K408" t="n">
        <v>0</v>
      </c>
      <c r="L408" t="n">
        <v>0</v>
      </c>
      <c r="M408" t="n">
        <v>0</v>
      </c>
      <c r="N408" t="n">
        <v>0</v>
      </c>
      <c r="O408" t="n">
        <v>0</v>
      </c>
      <c r="P408" t="n">
        <v>0</v>
      </c>
      <c r="Q408" t="n">
        <v>0</v>
      </c>
      <c r="R408" s="2" t="inlineStr"/>
    </row>
    <row r="409" ht="15" customHeight="1">
      <c r="A409" t="inlineStr">
        <is>
          <t>A 64196-2018</t>
        </is>
      </c>
      <c r="B409" s="1" t="n">
        <v>43430</v>
      </c>
      <c r="C409" s="1" t="n">
        <v>45180</v>
      </c>
      <c r="D409" t="inlineStr">
        <is>
          <t>STOCKHOLMS LÄN</t>
        </is>
      </c>
      <c r="E409" t="inlineStr">
        <is>
          <t>VALLENTUNA</t>
        </is>
      </c>
      <c r="G409" t="n">
        <v>3.3</v>
      </c>
      <c r="H409" t="n">
        <v>0</v>
      </c>
      <c r="I409" t="n">
        <v>0</v>
      </c>
      <c r="J409" t="n">
        <v>0</v>
      </c>
      <c r="K409" t="n">
        <v>0</v>
      </c>
      <c r="L409" t="n">
        <v>0</v>
      </c>
      <c r="M409" t="n">
        <v>0</v>
      </c>
      <c r="N409" t="n">
        <v>0</v>
      </c>
      <c r="O409" t="n">
        <v>0</v>
      </c>
      <c r="P409" t="n">
        <v>0</v>
      </c>
      <c r="Q409" t="n">
        <v>0</v>
      </c>
      <c r="R409" s="2" t="inlineStr"/>
    </row>
    <row r="410" ht="15" customHeight="1">
      <c r="A410" t="inlineStr">
        <is>
          <t>A 64588-2018</t>
        </is>
      </c>
      <c r="B410" s="1" t="n">
        <v>43431</v>
      </c>
      <c r="C410" s="1" t="n">
        <v>45180</v>
      </c>
      <c r="D410" t="inlineStr">
        <is>
          <t>STOCKHOLMS LÄN</t>
        </is>
      </c>
      <c r="E410" t="inlineStr">
        <is>
          <t>SÖDERTÄLJE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65235-2018</t>
        </is>
      </c>
      <c r="B411" s="1" t="n">
        <v>43432</v>
      </c>
      <c r="C411" s="1" t="n">
        <v>45180</v>
      </c>
      <c r="D411" t="inlineStr">
        <is>
          <t>STOCKHOLMS LÄN</t>
        </is>
      </c>
      <c r="E411" t="inlineStr">
        <is>
          <t>SÖDERTÄLJE</t>
        </is>
      </c>
      <c r="G411" t="n">
        <v>2.2</v>
      </c>
      <c r="H411" t="n">
        <v>0</v>
      </c>
      <c r="I411" t="n">
        <v>0</v>
      </c>
      <c r="J411" t="n">
        <v>0</v>
      </c>
      <c r="K411" t="n">
        <v>0</v>
      </c>
      <c r="L411" t="n">
        <v>0</v>
      </c>
      <c r="M411" t="n">
        <v>0</v>
      </c>
      <c r="N411" t="n">
        <v>0</v>
      </c>
      <c r="O411" t="n">
        <v>0</v>
      </c>
      <c r="P411" t="n">
        <v>0</v>
      </c>
      <c r="Q411" t="n">
        <v>0</v>
      </c>
      <c r="R411" s="2" t="inlineStr"/>
    </row>
    <row r="412" ht="15" customHeight="1">
      <c r="A412" t="inlineStr">
        <is>
          <t>A 65027-2018</t>
        </is>
      </c>
      <c r="B412" s="1" t="n">
        <v>43432</v>
      </c>
      <c r="C412" s="1" t="n">
        <v>45180</v>
      </c>
      <c r="D412" t="inlineStr">
        <is>
          <t>STOCKHOLMS LÄN</t>
        </is>
      </c>
      <c r="E412" t="inlineStr">
        <is>
          <t>NORRTÄLJE</t>
        </is>
      </c>
      <c r="G412" t="n">
        <v>2.7</v>
      </c>
      <c r="H412" t="n">
        <v>0</v>
      </c>
      <c r="I412" t="n">
        <v>0</v>
      </c>
      <c r="J412" t="n">
        <v>0</v>
      </c>
      <c r="K412" t="n">
        <v>0</v>
      </c>
      <c r="L412" t="n">
        <v>0</v>
      </c>
      <c r="M412" t="n">
        <v>0</v>
      </c>
      <c r="N412" t="n">
        <v>0</v>
      </c>
      <c r="O412" t="n">
        <v>0</v>
      </c>
      <c r="P412" t="n">
        <v>0</v>
      </c>
      <c r="Q412" t="n">
        <v>0</v>
      </c>
      <c r="R412" s="2" t="inlineStr"/>
    </row>
    <row r="413" ht="15" customHeight="1">
      <c r="A413" t="inlineStr">
        <is>
          <t>A 65015-2018</t>
        </is>
      </c>
      <c r="B413" s="1" t="n">
        <v>43432</v>
      </c>
      <c r="C413" s="1" t="n">
        <v>45180</v>
      </c>
      <c r="D413" t="inlineStr">
        <is>
          <t>STOCKHOLMS LÄN</t>
        </is>
      </c>
      <c r="E413" t="inlineStr">
        <is>
          <t>NORRTÄLJE</t>
        </is>
      </c>
      <c r="G413" t="n">
        <v>1.3</v>
      </c>
      <c r="H413" t="n">
        <v>0</v>
      </c>
      <c r="I413" t="n">
        <v>0</v>
      </c>
      <c r="J413" t="n">
        <v>0</v>
      </c>
      <c r="K413" t="n">
        <v>0</v>
      </c>
      <c r="L413" t="n">
        <v>0</v>
      </c>
      <c r="M413" t="n">
        <v>0</v>
      </c>
      <c r="N413" t="n">
        <v>0</v>
      </c>
      <c r="O413" t="n">
        <v>0</v>
      </c>
      <c r="P413" t="n">
        <v>0</v>
      </c>
      <c r="Q413" t="n">
        <v>0</v>
      </c>
      <c r="R413" s="2" t="inlineStr"/>
    </row>
    <row r="414" ht="15" customHeight="1">
      <c r="A414" t="inlineStr">
        <is>
          <t>A 65232-2018</t>
        </is>
      </c>
      <c r="B414" s="1" t="n">
        <v>43432</v>
      </c>
      <c r="C414" s="1" t="n">
        <v>45180</v>
      </c>
      <c r="D414" t="inlineStr">
        <is>
          <t>STOCKHOLMS LÄN</t>
        </is>
      </c>
      <c r="E414" t="inlineStr">
        <is>
          <t>SÖDERTÄLJE</t>
        </is>
      </c>
      <c r="G414" t="n">
        <v>2.8</v>
      </c>
      <c r="H414" t="n">
        <v>0</v>
      </c>
      <c r="I414" t="n">
        <v>0</v>
      </c>
      <c r="J414" t="n">
        <v>0</v>
      </c>
      <c r="K414" t="n">
        <v>0</v>
      </c>
      <c r="L414" t="n">
        <v>0</v>
      </c>
      <c r="M414" t="n">
        <v>0</v>
      </c>
      <c r="N414" t="n">
        <v>0</v>
      </c>
      <c r="O414" t="n">
        <v>0</v>
      </c>
      <c r="P414" t="n">
        <v>0</v>
      </c>
      <c r="Q414" t="n">
        <v>0</v>
      </c>
      <c r="R414" s="2" t="inlineStr"/>
    </row>
    <row r="415" ht="15" customHeight="1">
      <c r="A415" t="inlineStr">
        <is>
          <t>A 65566-2018</t>
        </is>
      </c>
      <c r="B415" s="1" t="n">
        <v>43433</v>
      </c>
      <c r="C415" s="1" t="n">
        <v>45180</v>
      </c>
      <c r="D415" t="inlineStr">
        <is>
          <t>STOCKHOLMS LÄN</t>
        </is>
      </c>
      <c r="E415" t="inlineStr">
        <is>
          <t>NORRTÄLJE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66176-2018</t>
        </is>
      </c>
      <c r="B416" s="1" t="n">
        <v>43434</v>
      </c>
      <c r="C416" s="1" t="n">
        <v>45180</v>
      </c>
      <c r="D416" t="inlineStr">
        <is>
          <t>STOCKHOLMS LÄN</t>
        </is>
      </c>
      <c r="E416" t="inlineStr">
        <is>
          <t>BOTKYRKA</t>
        </is>
      </c>
      <c r="G416" t="n">
        <v>3.9</v>
      </c>
      <c r="H416" t="n">
        <v>0</v>
      </c>
      <c r="I416" t="n">
        <v>0</v>
      </c>
      <c r="J416" t="n">
        <v>0</v>
      </c>
      <c r="K416" t="n">
        <v>0</v>
      </c>
      <c r="L416" t="n">
        <v>0</v>
      </c>
      <c r="M416" t="n">
        <v>0</v>
      </c>
      <c r="N416" t="n">
        <v>0</v>
      </c>
      <c r="O416" t="n">
        <v>0</v>
      </c>
      <c r="P416" t="n">
        <v>0</v>
      </c>
      <c r="Q416" t="n">
        <v>0</v>
      </c>
      <c r="R416" s="2" t="inlineStr"/>
    </row>
    <row r="417" ht="15" customHeight="1">
      <c r="A417" t="inlineStr">
        <is>
          <t>A 66351-2018</t>
        </is>
      </c>
      <c r="B417" s="1" t="n">
        <v>43436</v>
      </c>
      <c r="C417" s="1" t="n">
        <v>45180</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66350-2018</t>
        </is>
      </c>
      <c r="B418" s="1" t="n">
        <v>43436</v>
      </c>
      <c r="C418" s="1" t="n">
        <v>45180</v>
      </c>
      <c r="D418" t="inlineStr">
        <is>
          <t>STOCKHOLMS LÄN</t>
        </is>
      </c>
      <c r="E418" t="inlineStr">
        <is>
          <t>NORRTÄLJE</t>
        </is>
      </c>
      <c r="G418" t="n">
        <v>1</v>
      </c>
      <c r="H418" t="n">
        <v>0</v>
      </c>
      <c r="I418" t="n">
        <v>0</v>
      </c>
      <c r="J418" t="n">
        <v>0</v>
      </c>
      <c r="K418" t="n">
        <v>0</v>
      </c>
      <c r="L418" t="n">
        <v>0</v>
      </c>
      <c r="M418" t="n">
        <v>0</v>
      </c>
      <c r="N418" t="n">
        <v>0</v>
      </c>
      <c r="O418" t="n">
        <v>0</v>
      </c>
      <c r="P418" t="n">
        <v>0</v>
      </c>
      <c r="Q418" t="n">
        <v>0</v>
      </c>
      <c r="R418" s="2" t="inlineStr"/>
    </row>
    <row r="419" ht="15" customHeight="1">
      <c r="A419" t="inlineStr">
        <is>
          <t>A 68832-2018</t>
        </is>
      </c>
      <c r="B419" s="1" t="n">
        <v>43439</v>
      </c>
      <c r="C419" s="1" t="n">
        <v>45180</v>
      </c>
      <c r="D419" t="inlineStr">
        <is>
          <t>STOCKHOLMS LÄN</t>
        </is>
      </c>
      <c r="E419" t="inlineStr">
        <is>
          <t>BOTKYRKA</t>
        </is>
      </c>
      <c r="G419" t="n">
        <v>0.5</v>
      </c>
      <c r="H419" t="n">
        <v>0</v>
      </c>
      <c r="I419" t="n">
        <v>0</v>
      </c>
      <c r="J419" t="n">
        <v>0</v>
      </c>
      <c r="K419" t="n">
        <v>0</v>
      </c>
      <c r="L419" t="n">
        <v>0</v>
      </c>
      <c r="M419" t="n">
        <v>0</v>
      </c>
      <c r="N419" t="n">
        <v>0</v>
      </c>
      <c r="O419" t="n">
        <v>0</v>
      </c>
      <c r="P419" t="n">
        <v>0</v>
      </c>
      <c r="Q419" t="n">
        <v>0</v>
      </c>
      <c r="R419" s="2" t="inlineStr"/>
    </row>
    <row r="420" ht="15" customHeight="1">
      <c r="A420" t="inlineStr">
        <is>
          <t>A 67508-2018</t>
        </is>
      </c>
      <c r="B420" s="1" t="n">
        <v>43439</v>
      </c>
      <c r="C420" s="1" t="n">
        <v>45180</v>
      </c>
      <c r="D420" t="inlineStr">
        <is>
          <t>STOCKHOLMS LÄN</t>
        </is>
      </c>
      <c r="E420" t="inlineStr">
        <is>
          <t>SÖDERTÄLJE</t>
        </is>
      </c>
      <c r="G420" t="n">
        <v>1.1</v>
      </c>
      <c r="H420" t="n">
        <v>0</v>
      </c>
      <c r="I420" t="n">
        <v>0</v>
      </c>
      <c r="J420" t="n">
        <v>0</v>
      </c>
      <c r="K420" t="n">
        <v>0</v>
      </c>
      <c r="L420" t="n">
        <v>0</v>
      </c>
      <c r="M420" t="n">
        <v>0</v>
      </c>
      <c r="N420" t="n">
        <v>0</v>
      </c>
      <c r="O420" t="n">
        <v>0</v>
      </c>
      <c r="P420" t="n">
        <v>0</v>
      </c>
      <c r="Q420" t="n">
        <v>0</v>
      </c>
      <c r="R420" s="2" t="inlineStr"/>
    </row>
    <row r="421" ht="15" customHeight="1">
      <c r="A421" t="inlineStr">
        <is>
          <t>A 67595-2018</t>
        </is>
      </c>
      <c r="B421" s="1" t="n">
        <v>43439</v>
      </c>
      <c r="C421" s="1" t="n">
        <v>45180</v>
      </c>
      <c r="D421" t="inlineStr">
        <is>
          <t>STOCKHOLMS LÄN</t>
        </is>
      </c>
      <c r="E421" t="inlineStr">
        <is>
          <t>SÖDERTÄLJE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67951-2018</t>
        </is>
      </c>
      <c r="B422" s="1" t="n">
        <v>43440</v>
      </c>
      <c r="C422" s="1" t="n">
        <v>45180</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67992-2018</t>
        </is>
      </c>
      <c r="B423" s="1" t="n">
        <v>43440</v>
      </c>
      <c r="C423" s="1" t="n">
        <v>45180</v>
      </c>
      <c r="D423" t="inlineStr">
        <is>
          <t>STOCKHOLMS LÄN</t>
        </is>
      </c>
      <c r="E423" t="inlineStr">
        <is>
          <t>NYKVARN</t>
        </is>
      </c>
      <c r="G423" t="n">
        <v>0.8</v>
      </c>
      <c r="H423" t="n">
        <v>0</v>
      </c>
      <c r="I423" t="n">
        <v>0</v>
      </c>
      <c r="J423" t="n">
        <v>0</v>
      </c>
      <c r="K423" t="n">
        <v>0</v>
      </c>
      <c r="L423" t="n">
        <v>0</v>
      </c>
      <c r="M423" t="n">
        <v>0</v>
      </c>
      <c r="N423" t="n">
        <v>0</v>
      </c>
      <c r="O423" t="n">
        <v>0</v>
      </c>
      <c r="P423" t="n">
        <v>0</v>
      </c>
      <c r="Q423" t="n">
        <v>0</v>
      </c>
      <c r="R423" s="2" t="inlineStr"/>
    </row>
    <row r="424" ht="15" customHeight="1">
      <c r="A424" t="inlineStr">
        <is>
          <t>A 68371-2018</t>
        </is>
      </c>
      <c r="B424" s="1" t="n">
        <v>43441</v>
      </c>
      <c r="C424" s="1" t="n">
        <v>45180</v>
      </c>
      <c r="D424" t="inlineStr">
        <is>
          <t>STOCKHOLMS LÄN</t>
        </is>
      </c>
      <c r="E424" t="inlineStr">
        <is>
          <t>NYKVARN</t>
        </is>
      </c>
      <c r="G424" t="n">
        <v>1.2</v>
      </c>
      <c r="H424" t="n">
        <v>0</v>
      </c>
      <c r="I424" t="n">
        <v>0</v>
      </c>
      <c r="J424" t="n">
        <v>0</v>
      </c>
      <c r="K424" t="n">
        <v>0</v>
      </c>
      <c r="L424" t="n">
        <v>0</v>
      </c>
      <c r="M424" t="n">
        <v>0</v>
      </c>
      <c r="N424" t="n">
        <v>0</v>
      </c>
      <c r="O424" t="n">
        <v>0</v>
      </c>
      <c r="P424" t="n">
        <v>0</v>
      </c>
      <c r="Q424" t="n">
        <v>0</v>
      </c>
      <c r="R424" s="2" t="inlineStr"/>
    </row>
    <row r="425" ht="15" customHeight="1">
      <c r="A425" t="inlineStr">
        <is>
          <t>A 68366-2018</t>
        </is>
      </c>
      <c r="B425" s="1" t="n">
        <v>43441</v>
      </c>
      <c r="C425" s="1" t="n">
        <v>45180</v>
      </c>
      <c r="D425" t="inlineStr">
        <is>
          <t>STOCKHOLMS LÄN</t>
        </is>
      </c>
      <c r="E425" t="inlineStr">
        <is>
          <t>NYKVARN</t>
        </is>
      </c>
      <c r="G425" t="n">
        <v>3.2</v>
      </c>
      <c r="H425" t="n">
        <v>0</v>
      </c>
      <c r="I425" t="n">
        <v>0</v>
      </c>
      <c r="J425" t="n">
        <v>0</v>
      </c>
      <c r="K425" t="n">
        <v>0</v>
      </c>
      <c r="L425" t="n">
        <v>0</v>
      </c>
      <c r="M425" t="n">
        <v>0</v>
      </c>
      <c r="N425" t="n">
        <v>0</v>
      </c>
      <c r="O425" t="n">
        <v>0</v>
      </c>
      <c r="P425" t="n">
        <v>0</v>
      </c>
      <c r="Q425" t="n">
        <v>0</v>
      </c>
      <c r="R425" s="2" t="inlineStr"/>
    </row>
    <row r="426" ht="15" customHeight="1">
      <c r="A426" t="inlineStr">
        <is>
          <t>A 68508-2018</t>
        </is>
      </c>
      <c r="B426" s="1" t="n">
        <v>43443</v>
      </c>
      <c r="C426" s="1" t="n">
        <v>45180</v>
      </c>
      <c r="D426" t="inlineStr">
        <is>
          <t>STOCKHOLMS LÄN</t>
        </is>
      </c>
      <c r="E426" t="inlineStr">
        <is>
          <t>NYKVARN</t>
        </is>
      </c>
      <c r="G426" t="n">
        <v>4.1</v>
      </c>
      <c r="H426" t="n">
        <v>0</v>
      </c>
      <c r="I426" t="n">
        <v>0</v>
      </c>
      <c r="J426" t="n">
        <v>0</v>
      </c>
      <c r="K426" t="n">
        <v>0</v>
      </c>
      <c r="L426" t="n">
        <v>0</v>
      </c>
      <c r="M426" t="n">
        <v>0</v>
      </c>
      <c r="N426" t="n">
        <v>0</v>
      </c>
      <c r="O426" t="n">
        <v>0</v>
      </c>
      <c r="P426" t="n">
        <v>0</v>
      </c>
      <c r="Q426" t="n">
        <v>0</v>
      </c>
      <c r="R426" s="2" t="inlineStr"/>
    </row>
    <row r="427" ht="15" customHeight="1">
      <c r="A427" t="inlineStr">
        <is>
          <t>A 70310-2018</t>
        </is>
      </c>
      <c r="B427" s="1" t="n">
        <v>43445</v>
      </c>
      <c r="C427" s="1" t="n">
        <v>45180</v>
      </c>
      <c r="D427" t="inlineStr">
        <is>
          <t>STOCKHOLMS LÄN</t>
        </is>
      </c>
      <c r="E427" t="inlineStr">
        <is>
          <t>NORRTÄLJE</t>
        </is>
      </c>
      <c r="G427" t="n">
        <v>1.8</v>
      </c>
      <c r="H427" t="n">
        <v>0</v>
      </c>
      <c r="I427" t="n">
        <v>0</v>
      </c>
      <c r="J427" t="n">
        <v>0</v>
      </c>
      <c r="K427" t="n">
        <v>0</v>
      </c>
      <c r="L427" t="n">
        <v>0</v>
      </c>
      <c r="M427" t="n">
        <v>0</v>
      </c>
      <c r="N427" t="n">
        <v>0</v>
      </c>
      <c r="O427" t="n">
        <v>0</v>
      </c>
      <c r="P427" t="n">
        <v>0</v>
      </c>
      <c r="Q427" t="n">
        <v>0</v>
      </c>
      <c r="R427" s="2" t="inlineStr"/>
    </row>
    <row r="428" ht="15" customHeight="1">
      <c r="A428" t="inlineStr">
        <is>
          <t>A 69314-2018</t>
        </is>
      </c>
      <c r="B428" s="1" t="n">
        <v>43446</v>
      </c>
      <c r="C428" s="1" t="n">
        <v>45180</v>
      </c>
      <c r="D428" t="inlineStr">
        <is>
          <t>STOCKHOLMS LÄN</t>
        </is>
      </c>
      <c r="E428" t="inlineStr">
        <is>
          <t>NYNÄSHAMN</t>
        </is>
      </c>
      <c r="G428" t="n">
        <v>1.3</v>
      </c>
      <c r="H428" t="n">
        <v>0</v>
      </c>
      <c r="I428" t="n">
        <v>0</v>
      </c>
      <c r="J428" t="n">
        <v>0</v>
      </c>
      <c r="K428" t="n">
        <v>0</v>
      </c>
      <c r="L428" t="n">
        <v>0</v>
      </c>
      <c r="M428" t="n">
        <v>0</v>
      </c>
      <c r="N428" t="n">
        <v>0</v>
      </c>
      <c r="O428" t="n">
        <v>0</v>
      </c>
      <c r="P428" t="n">
        <v>0</v>
      </c>
      <c r="Q428" t="n">
        <v>0</v>
      </c>
      <c r="R428" s="2" t="inlineStr"/>
    </row>
    <row r="429" ht="15" customHeight="1">
      <c r="A429" t="inlineStr">
        <is>
          <t>A 69301-2018</t>
        </is>
      </c>
      <c r="B429" s="1" t="n">
        <v>43446</v>
      </c>
      <c r="C429" s="1" t="n">
        <v>45180</v>
      </c>
      <c r="D429" t="inlineStr">
        <is>
          <t>STOCKHOLMS LÄN</t>
        </is>
      </c>
      <c r="E429" t="inlineStr">
        <is>
          <t>NYNÄSHAMN</t>
        </is>
      </c>
      <c r="G429" t="n">
        <v>2.2</v>
      </c>
      <c r="H429" t="n">
        <v>0</v>
      </c>
      <c r="I429" t="n">
        <v>0</v>
      </c>
      <c r="J429" t="n">
        <v>0</v>
      </c>
      <c r="K429" t="n">
        <v>0</v>
      </c>
      <c r="L429" t="n">
        <v>0</v>
      </c>
      <c r="M429" t="n">
        <v>0</v>
      </c>
      <c r="N429" t="n">
        <v>0</v>
      </c>
      <c r="O429" t="n">
        <v>0</v>
      </c>
      <c r="P429" t="n">
        <v>0</v>
      </c>
      <c r="Q429" t="n">
        <v>0</v>
      </c>
      <c r="R429" s="2" t="inlineStr"/>
    </row>
    <row r="430" ht="15" customHeight="1">
      <c r="A430" t="inlineStr">
        <is>
          <t>A 69903-2018</t>
        </is>
      </c>
      <c r="B430" s="1" t="n">
        <v>43447</v>
      </c>
      <c r="C430" s="1" t="n">
        <v>45180</v>
      </c>
      <c r="D430" t="inlineStr">
        <is>
          <t>STOCKHOLMS LÄN</t>
        </is>
      </c>
      <c r="E430" t="inlineStr">
        <is>
          <t>SIGTUNA</t>
        </is>
      </c>
      <c r="G430" t="n">
        <v>4.8</v>
      </c>
      <c r="H430" t="n">
        <v>0</v>
      </c>
      <c r="I430" t="n">
        <v>0</v>
      </c>
      <c r="J430" t="n">
        <v>0</v>
      </c>
      <c r="K430" t="n">
        <v>0</v>
      </c>
      <c r="L430" t="n">
        <v>0</v>
      </c>
      <c r="M430" t="n">
        <v>0</v>
      </c>
      <c r="N430" t="n">
        <v>0</v>
      </c>
      <c r="O430" t="n">
        <v>0</v>
      </c>
      <c r="P430" t="n">
        <v>0</v>
      </c>
      <c r="Q430" t="n">
        <v>0</v>
      </c>
      <c r="R430" s="2" t="inlineStr"/>
    </row>
    <row r="431" ht="15" customHeight="1">
      <c r="A431" t="inlineStr">
        <is>
          <t>A 71399-2018</t>
        </is>
      </c>
      <c r="B431" s="1" t="n">
        <v>43453</v>
      </c>
      <c r="C431" s="1" t="n">
        <v>45180</v>
      </c>
      <c r="D431" t="inlineStr">
        <is>
          <t>STOCKHOLMS LÄN</t>
        </is>
      </c>
      <c r="E431" t="inlineStr">
        <is>
          <t>NORRTÄLJE</t>
        </is>
      </c>
      <c r="G431" t="n">
        <v>1.4</v>
      </c>
      <c r="H431" t="n">
        <v>0</v>
      </c>
      <c r="I431" t="n">
        <v>0</v>
      </c>
      <c r="J431" t="n">
        <v>0</v>
      </c>
      <c r="K431" t="n">
        <v>0</v>
      </c>
      <c r="L431" t="n">
        <v>0</v>
      </c>
      <c r="M431" t="n">
        <v>0</v>
      </c>
      <c r="N431" t="n">
        <v>0</v>
      </c>
      <c r="O431" t="n">
        <v>0</v>
      </c>
      <c r="P431" t="n">
        <v>0</v>
      </c>
      <c r="Q431" t="n">
        <v>0</v>
      </c>
      <c r="R431" s="2" t="inlineStr"/>
    </row>
    <row r="432" ht="15" customHeight="1">
      <c r="A432" t="inlineStr">
        <is>
          <t>A 72167-2018</t>
        </is>
      </c>
      <c r="B432" s="1" t="n">
        <v>43455</v>
      </c>
      <c r="C432" s="1" t="n">
        <v>45180</v>
      </c>
      <c r="D432" t="inlineStr">
        <is>
          <t>STOCKHOLMS LÄN</t>
        </is>
      </c>
      <c r="E432" t="inlineStr">
        <is>
          <t>VALLENTUNA</t>
        </is>
      </c>
      <c r="G432" t="n">
        <v>5.7</v>
      </c>
      <c r="H432" t="n">
        <v>0</v>
      </c>
      <c r="I432" t="n">
        <v>0</v>
      </c>
      <c r="J432" t="n">
        <v>0</v>
      </c>
      <c r="K432" t="n">
        <v>0</v>
      </c>
      <c r="L432" t="n">
        <v>0</v>
      </c>
      <c r="M432" t="n">
        <v>0</v>
      </c>
      <c r="N432" t="n">
        <v>0</v>
      </c>
      <c r="O432" t="n">
        <v>0</v>
      </c>
      <c r="P432" t="n">
        <v>0</v>
      </c>
      <c r="Q432" t="n">
        <v>0</v>
      </c>
      <c r="R432" s="2" t="inlineStr"/>
    </row>
    <row r="433" ht="15" customHeight="1">
      <c r="A433" t="inlineStr">
        <is>
          <t>A 72184-2018</t>
        </is>
      </c>
      <c r="B433" s="1" t="n">
        <v>43455</v>
      </c>
      <c r="C433" s="1" t="n">
        <v>45180</v>
      </c>
      <c r="D433" t="inlineStr">
        <is>
          <t>STOCKHOLMS LÄN</t>
        </is>
      </c>
      <c r="E433" t="inlineStr">
        <is>
          <t>ÖSTERÅKER</t>
        </is>
      </c>
      <c r="G433" t="n">
        <v>5</v>
      </c>
      <c r="H433" t="n">
        <v>0</v>
      </c>
      <c r="I433" t="n">
        <v>0</v>
      </c>
      <c r="J433" t="n">
        <v>0</v>
      </c>
      <c r="K433" t="n">
        <v>0</v>
      </c>
      <c r="L433" t="n">
        <v>0</v>
      </c>
      <c r="M433" t="n">
        <v>0</v>
      </c>
      <c r="N433" t="n">
        <v>0</v>
      </c>
      <c r="O433" t="n">
        <v>0</v>
      </c>
      <c r="P433" t="n">
        <v>0</v>
      </c>
      <c r="Q433" t="n">
        <v>0</v>
      </c>
      <c r="R433" s="2" t="inlineStr"/>
    </row>
    <row r="434" ht="15" customHeight="1">
      <c r="A434" t="inlineStr">
        <is>
          <t>A 72278-2018</t>
        </is>
      </c>
      <c r="B434" s="1" t="n">
        <v>43455</v>
      </c>
      <c r="C434" s="1" t="n">
        <v>45180</v>
      </c>
      <c r="D434" t="inlineStr">
        <is>
          <t>STOCKHOLMS LÄN</t>
        </is>
      </c>
      <c r="E434" t="inlineStr">
        <is>
          <t>NORRTÄLJE</t>
        </is>
      </c>
      <c r="G434" t="n">
        <v>1.4</v>
      </c>
      <c r="H434" t="n">
        <v>0</v>
      </c>
      <c r="I434" t="n">
        <v>0</v>
      </c>
      <c r="J434" t="n">
        <v>0</v>
      </c>
      <c r="K434" t="n">
        <v>0</v>
      </c>
      <c r="L434" t="n">
        <v>0</v>
      </c>
      <c r="M434" t="n">
        <v>0</v>
      </c>
      <c r="N434" t="n">
        <v>0</v>
      </c>
      <c r="O434" t="n">
        <v>0</v>
      </c>
      <c r="P434" t="n">
        <v>0</v>
      </c>
      <c r="Q434" t="n">
        <v>0</v>
      </c>
      <c r="R434" s="2" t="inlineStr"/>
    </row>
    <row r="435" ht="15" customHeight="1">
      <c r="A435" t="inlineStr">
        <is>
          <t>A 72255-2018</t>
        </is>
      </c>
      <c r="B435" s="1" t="n">
        <v>43455</v>
      </c>
      <c r="C435" s="1" t="n">
        <v>45180</v>
      </c>
      <c r="D435" t="inlineStr">
        <is>
          <t>STOCKHOLMS LÄN</t>
        </is>
      </c>
      <c r="E435" t="inlineStr">
        <is>
          <t>ÖSTERÅKER</t>
        </is>
      </c>
      <c r="G435" t="n">
        <v>1.9</v>
      </c>
      <c r="H435" t="n">
        <v>0</v>
      </c>
      <c r="I435" t="n">
        <v>0</v>
      </c>
      <c r="J435" t="n">
        <v>0</v>
      </c>
      <c r="K435" t="n">
        <v>0</v>
      </c>
      <c r="L435" t="n">
        <v>0</v>
      </c>
      <c r="M435" t="n">
        <v>0</v>
      </c>
      <c r="N435" t="n">
        <v>0</v>
      </c>
      <c r="O435" t="n">
        <v>0</v>
      </c>
      <c r="P435" t="n">
        <v>0</v>
      </c>
      <c r="Q435" t="n">
        <v>0</v>
      </c>
      <c r="R435" s="2" t="inlineStr"/>
    </row>
    <row r="436" ht="15" customHeight="1">
      <c r="A436" t="inlineStr">
        <is>
          <t>A 72281-2018</t>
        </is>
      </c>
      <c r="B436" s="1" t="n">
        <v>43455</v>
      </c>
      <c r="C436" s="1" t="n">
        <v>45180</v>
      </c>
      <c r="D436" t="inlineStr">
        <is>
          <t>STOCKHOLMS LÄN</t>
        </is>
      </c>
      <c r="E436" t="inlineStr">
        <is>
          <t>NORRTÄLJE</t>
        </is>
      </c>
      <c r="G436" t="n">
        <v>1.2</v>
      </c>
      <c r="H436" t="n">
        <v>0</v>
      </c>
      <c r="I436" t="n">
        <v>0</v>
      </c>
      <c r="J436" t="n">
        <v>0</v>
      </c>
      <c r="K436" t="n">
        <v>0</v>
      </c>
      <c r="L436" t="n">
        <v>0</v>
      </c>
      <c r="M436" t="n">
        <v>0</v>
      </c>
      <c r="N436" t="n">
        <v>0</v>
      </c>
      <c r="O436" t="n">
        <v>0</v>
      </c>
      <c r="P436" t="n">
        <v>0</v>
      </c>
      <c r="Q436" t="n">
        <v>0</v>
      </c>
      <c r="R436" s="2" t="inlineStr"/>
    </row>
    <row r="437" ht="15" customHeight="1">
      <c r="A437" t="inlineStr">
        <is>
          <t>A 72321-2018</t>
        </is>
      </c>
      <c r="B437" s="1" t="n">
        <v>43456</v>
      </c>
      <c r="C437" s="1" t="n">
        <v>45180</v>
      </c>
      <c r="D437" t="inlineStr">
        <is>
          <t>STOCKHOLMS LÄN</t>
        </is>
      </c>
      <c r="E437" t="inlineStr">
        <is>
          <t>SÖDERTÄLJE</t>
        </is>
      </c>
      <c r="G437" t="n">
        <v>2.5</v>
      </c>
      <c r="H437" t="n">
        <v>0</v>
      </c>
      <c r="I437" t="n">
        <v>0</v>
      </c>
      <c r="J437" t="n">
        <v>0</v>
      </c>
      <c r="K437" t="n">
        <v>0</v>
      </c>
      <c r="L437" t="n">
        <v>0</v>
      </c>
      <c r="M437" t="n">
        <v>0</v>
      </c>
      <c r="N437" t="n">
        <v>0</v>
      </c>
      <c r="O437" t="n">
        <v>0</v>
      </c>
      <c r="P437" t="n">
        <v>0</v>
      </c>
      <c r="Q437" t="n">
        <v>0</v>
      </c>
      <c r="R437" s="2" t="inlineStr"/>
    </row>
    <row r="438" ht="15" customHeight="1">
      <c r="A438" t="inlineStr">
        <is>
          <t>A 72323-2018</t>
        </is>
      </c>
      <c r="B438" s="1" t="n">
        <v>43456</v>
      </c>
      <c r="C438" s="1" t="n">
        <v>45180</v>
      </c>
      <c r="D438" t="inlineStr">
        <is>
          <t>STOCKHOLMS LÄN</t>
        </is>
      </c>
      <c r="E438" t="inlineStr">
        <is>
          <t>SÖDERTÄLJE</t>
        </is>
      </c>
      <c r="G438" t="n">
        <v>1</v>
      </c>
      <c r="H438" t="n">
        <v>0</v>
      </c>
      <c r="I438" t="n">
        <v>0</v>
      </c>
      <c r="J438" t="n">
        <v>0</v>
      </c>
      <c r="K438" t="n">
        <v>0</v>
      </c>
      <c r="L438" t="n">
        <v>0</v>
      </c>
      <c r="M438" t="n">
        <v>0</v>
      </c>
      <c r="N438" t="n">
        <v>0</v>
      </c>
      <c r="O438" t="n">
        <v>0</v>
      </c>
      <c r="P438" t="n">
        <v>0</v>
      </c>
      <c r="Q438" t="n">
        <v>0</v>
      </c>
      <c r="R438" s="2" t="inlineStr"/>
    </row>
    <row r="439" ht="15" customHeight="1">
      <c r="A439" t="inlineStr">
        <is>
          <t>A 72328-2018</t>
        </is>
      </c>
      <c r="B439" s="1" t="n">
        <v>43459</v>
      </c>
      <c r="C439" s="1" t="n">
        <v>45180</v>
      </c>
      <c r="D439" t="inlineStr">
        <is>
          <t>STOCKHOLMS LÄN</t>
        </is>
      </c>
      <c r="E439" t="inlineStr">
        <is>
          <t>NORRTÄLJE</t>
        </is>
      </c>
      <c r="G439" t="n">
        <v>4.4</v>
      </c>
      <c r="H439" t="n">
        <v>0</v>
      </c>
      <c r="I439" t="n">
        <v>0</v>
      </c>
      <c r="J439" t="n">
        <v>0</v>
      </c>
      <c r="K439" t="n">
        <v>0</v>
      </c>
      <c r="L439" t="n">
        <v>0</v>
      </c>
      <c r="M439" t="n">
        <v>0</v>
      </c>
      <c r="N439" t="n">
        <v>0</v>
      </c>
      <c r="O439" t="n">
        <v>0</v>
      </c>
      <c r="P439" t="n">
        <v>0</v>
      </c>
      <c r="Q439" t="n">
        <v>0</v>
      </c>
      <c r="R439" s="2" t="inlineStr"/>
    </row>
    <row r="440" ht="15" customHeight="1">
      <c r="A440" t="inlineStr">
        <is>
          <t>A 1424-2019</t>
        </is>
      </c>
      <c r="B440" s="1" t="n">
        <v>43461</v>
      </c>
      <c r="C440" s="1" t="n">
        <v>45180</v>
      </c>
      <c r="D440" t="inlineStr">
        <is>
          <t>STOCKHOLMS LÄN</t>
        </is>
      </c>
      <c r="E440" t="inlineStr">
        <is>
          <t>NYNÄSHAMN</t>
        </is>
      </c>
      <c r="G440" t="n">
        <v>2.5</v>
      </c>
      <c r="H440" t="n">
        <v>0</v>
      </c>
      <c r="I440" t="n">
        <v>0</v>
      </c>
      <c r="J440" t="n">
        <v>0</v>
      </c>
      <c r="K440" t="n">
        <v>0</v>
      </c>
      <c r="L440" t="n">
        <v>0</v>
      </c>
      <c r="M440" t="n">
        <v>0</v>
      </c>
      <c r="N440" t="n">
        <v>0</v>
      </c>
      <c r="O440" t="n">
        <v>0</v>
      </c>
      <c r="P440" t="n">
        <v>0</v>
      </c>
      <c r="Q440" t="n">
        <v>0</v>
      </c>
      <c r="R440" s="2" t="inlineStr"/>
    </row>
    <row r="441" ht="15" customHeight="1">
      <c r="A441" t="inlineStr">
        <is>
          <t>A 72408-2018</t>
        </is>
      </c>
      <c r="B441" s="1" t="n">
        <v>43461</v>
      </c>
      <c r="C441" s="1" t="n">
        <v>45180</v>
      </c>
      <c r="D441" t="inlineStr">
        <is>
          <t>STOCKHOLMS LÄN</t>
        </is>
      </c>
      <c r="E441" t="inlineStr">
        <is>
          <t>NORRTÄLJE</t>
        </is>
      </c>
      <c r="G441" t="n">
        <v>1.9</v>
      </c>
      <c r="H441" t="n">
        <v>0</v>
      </c>
      <c r="I441" t="n">
        <v>0</v>
      </c>
      <c r="J441" t="n">
        <v>0</v>
      </c>
      <c r="K441" t="n">
        <v>0</v>
      </c>
      <c r="L441" t="n">
        <v>0</v>
      </c>
      <c r="M441" t="n">
        <v>0</v>
      </c>
      <c r="N441" t="n">
        <v>0</v>
      </c>
      <c r="O441" t="n">
        <v>0</v>
      </c>
      <c r="P441" t="n">
        <v>0</v>
      </c>
      <c r="Q441" t="n">
        <v>0</v>
      </c>
      <c r="R441" s="2" t="inlineStr"/>
    </row>
    <row r="442" ht="15" customHeight="1">
      <c r="A442" t="inlineStr">
        <is>
          <t>A 72453-2018</t>
        </is>
      </c>
      <c r="B442" s="1" t="n">
        <v>43461</v>
      </c>
      <c r="C442" s="1" t="n">
        <v>45180</v>
      </c>
      <c r="D442" t="inlineStr">
        <is>
          <t>STOCKHOLMS LÄN</t>
        </is>
      </c>
      <c r="E442" t="inlineStr">
        <is>
          <t>NORRTÄLJE</t>
        </is>
      </c>
      <c r="G442" t="n">
        <v>9.699999999999999</v>
      </c>
      <c r="H442" t="n">
        <v>0</v>
      </c>
      <c r="I442" t="n">
        <v>0</v>
      </c>
      <c r="J442" t="n">
        <v>0</v>
      </c>
      <c r="K442" t="n">
        <v>0</v>
      </c>
      <c r="L442" t="n">
        <v>0</v>
      </c>
      <c r="M442" t="n">
        <v>0</v>
      </c>
      <c r="N442" t="n">
        <v>0</v>
      </c>
      <c r="O442" t="n">
        <v>0</v>
      </c>
      <c r="P442" t="n">
        <v>0</v>
      </c>
      <c r="Q442" t="n">
        <v>0</v>
      </c>
      <c r="R442" s="2" t="inlineStr"/>
    </row>
    <row r="443" ht="15" customHeight="1">
      <c r="A443" t="inlineStr">
        <is>
          <t>A 72547-2018</t>
        </is>
      </c>
      <c r="B443" s="1" t="n">
        <v>43462</v>
      </c>
      <c r="C443" s="1" t="n">
        <v>45180</v>
      </c>
      <c r="D443" t="inlineStr">
        <is>
          <t>STOCKHOLMS LÄN</t>
        </is>
      </c>
      <c r="E443" t="inlineStr">
        <is>
          <t>EKERÖ</t>
        </is>
      </c>
      <c r="F443" t="inlineStr">
        <is>
          <t>Kyrkan</t>
        </is>
      </c>
      <c r="G443" t="n">
        <v>5.1</v>
      </c>
      <c r="H443" t="n">
        <v>0</v>
      </c>
      <c r="I443" t="n">
        <v>0</v>
      </c>
      <c r="J443" t="n">
        <v>0</v>
      </c>
      <c r="K443" t="n">
        <v>0</v>
      </c>
      <c r="L443" t="n">
        <v>0</v>
      </c>
      <c r="M443" t="n">
        <v>0</v>
      </c>
      <c r="N443" t="n">
        <v>0</v>
      </c>
      <c r="O443" t="n">
        <v>0</v>
      </c>
      <c r="P443" t="n">
        <v>0</v>
      </c>
      <c r="Q443" t="n">
        <v>0</v>
      </c>
      <c r="R443" s="2" t="inlineStr"/>
    </row>
    <row r="444" ht="15" customHeight="1">
      <c r="A444" t="inlineStr">
        <is>
          <t>A 248-2019</t>
        </is>
      </c>
      <c r="B444" s="1" t="n">
        <v>43467</v>
      </c>
      <c r="C444" s="1" t="n">
        <v>45180</v>
      </c>
      <c r="D444" t="inlineStr">
        <is>
          <t>STOCKHOLMS LÄN</t>
        </is>
      </c>
      <c r="E444" t="inlineStr">
        <is>
          <t>NORRTÄLJE</t>
        </is>
      </c>
      <c r="G444" t="n">
        <v>9.4</v>
      </c>
      <c r="H444" t="n">
        <v>0</v>
      </c>
      <c r="I444" t="n">
        <v>0</v>
      </c>
      <c r="J444" t="n">
        <v>0</v>
      </c>
      <c r="K444" t="n">
        <v>0</v>
      </c>
      <c r="L444" t="n">
        <v>0</v>
      </c>
      <c r="M444" t="n">
        <v>0</v>
      </c>
      <c r="N444" t="n">
        <v>0</v>
      </c>
      <c r="O444" t="n">
        <v>0</v>
      </c>
      <c r="P444" t="n">
        <v>0</v>
      </c>
      <c r="Q444" t="n">
        <v>0</v>
      </c>
      <c r="R444" s="2" t="inlineStr"/>
    </row>
    <row r="445" ht="15" customHeight="1">
      <c r="A445" t="inlineStr">
        <is>
          <t>A 441-2019</t>
        </is>
      </c>
      <c r="B445" s="1" t="n">
        <v>43468</v>
      </c>
      <c r="C445" s="1" t="n">
        <v>45180</v>
      </c>
      <c r="D445" t="inlineStr">
        <is>
          <t>STOCKHOLMS LÄN</t>
        </is>
      </c>
      <c r="E445" t="inlineStr">
        <is>
          <t>NORRTÄLJE</t>
        </is>
      </c>
      <c r="G445" t="n">
        <v>7.2</v>
      </c>
      <c r="H445" t="n">
        <v>0</v>
      </c>
      <c r="I445" t="n">
        <v>0</v>
      </c>
      <c r="J445" t="n">
        <v>0</v>
      </c>
      <c r="K445" t="n">
        <v>0</v>
      </c>
      <c r="L445" t="n">
        <v>0</v>
      </c>
      <c r="M445" t="n">
        <v>0</v>
      </c>
      <c r="N445" t="n">
        <v>0</v>
      </c>
      <c r="O445" t="n">
        <v>0</v>
      </c>
      <c r="P445" t="n">
        <v>0</v>
      </c>
      <c r="Q445" t="n">
        <v>0</v>
      </c>
      <c r="R445" s="2" t="inlineStr"/>
    </row>
    <row r="446" ht="15" customHeight="1">
      <c r="A446" t="inlineStr">
        <is>
          <t>A 568-2019</t>
        </is>
      </c>
      <c r="B446" s="1" t="n">
        <v>43469</v>
      </c>
      <c r="C446" s="1" t="n">
        <v>45180</v>
      </c>
      <c r="D446" t="inlineStr">
        <is>
          <t>STOCKHOLMS LÄN</t>
        </is>
      </c>
      <c r="E446" t="inlineStr">
        <is>
          <t>SÖDERTÄLJE</t>
        </is>
      </c>
      <c r="G446" t="n">
        <v>12.4</v>
      </c>
      <c r="H446" t="n">
        <v>0</v>
      </c>
      <c r="I446" t="n">
        <v>0</v>
      </c>
      <c r="J446" t="n">
        <v>0</v>
      </c>
      <c r="K446" t="n">
        <v>0</v>
      </c>
      <c r="L446" t="n">
        <v>0</v>
      </c>
      <c r="M446" t="n">
        <v>0</v>
      </c>
      <c r="N446" t="n">
        <v>0</v>
      </c>
      <c r="O446" t="n">
        <v>0</v>
      </c>
      <c r="P446" t="n">
        <v>0</v>
      </c>
      <c r="Q446" t="n">
        <v>0</v>
      </c>
      <c r="R446" s="2" t="inlineStr"/>
    </row>
    <row r="447" ht="15" customHeight="1">
      <c r="A447" t="inlineStr">
        <is>
          <t>A 649-2019</t>
        </is>
      </c>
      <c r="B447" s="1" t="n">
        <v>43469</v>
      </c>
      <c r="C447" s="1" t="n">
        <v>45180</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682-2019</t>
        </is>
      </c>
      <c r="B448" s="1" t="n">
        <v>43469</v>
      </c>
      <c r="C448" s="1" t="n">
        <v>45180</v>
      </c>
      <c r="D448" t="inlineStr">
        <is>
          <t>STOCKHOLMS LÄN</t>
        </is>
      </c>
      <c r="E448" t="inlineStr">
        <is>
          <t>ÖSTERÅKER</t>
        </is>
      </c>
      <c r="F448" t="inlineStr">
        <is>
          <t>Övriga Aktiebolag</t>
        </is>
      </c>
      <c r="G448" t="n">
        <v>1.5</v>
      </c>
      <c r="H448" t="n">
        <v>0</v>
      </c>
      <c r="I448" t="n">
        <v>0</v>
      </c>
      <c r="J448" t="n">
        <v>0</v>
      </c>
      <c r="K448" t="n">
        <v>0</v>
      </c>
      <c r="L448" t="n">
        <v>0</v>
      </c>
      <c r="M448" t="n">
        <v>0</v>
      </c>
      <c r="N448" t="n">
        <v>0</v>
      </c>
      <c r="O448" t="n">
        <v>0</v>
      </c>
      <c r="P448" t="n">
        <v>0</v>
      </c>
      <c r="Q448" t="n">
        <v>0</v>
      </c>
      <c r="R448" s="2" t="inlineStr"/>
    </row>
    <row r="449" ht="15" customHeight="1">
      <c r="A449" t="inlineStr">
        <is>
          <t>A 694-2019</t>
        </is>
      </c>
      <c r="B449" s="1" t="n">
        <v>43469</v>
      </c>
      <c r="C449" s="1" t="n">
        <v>45180</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708-2019</t>
        </is>
      </c>
      <c r="B450" s="1" t="n">
        <v>43470</v>
      </c>
      <c r="C450" s="1" t="n">
        <v>45180</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726-2019</t>
        </is>
      </c>
      <c r="B451" s="1" t="n">
        <v>43471</v>
      </c>
      <c r="C451" s="1" t="n">
        <v>45180</v>
      </c>
      <c r="D451" t="inlineStr">
        <is>
          <t>STOCKHOLMS LÄN</t>
        </is>
      </c>
      <c r="E451" t="inlineStr">
        <is>
          <t>NORRTÄLJE</t>
        </is>
      </c>
      <c r="G451" t="n">
        <v>0.5</v>
      </c>
      <c r="H451" t="n">
        <v>0</v>
      </c>
      <c r="I451" t="n">
        <v>0</v>
      </c>
      <c r="J451" t="n">
        <v>0</v>
      </c>
      <c r="K451" t="n">
        <v>0</v>
      </c>
      <c r="L451" t="n">
        <v>0</v>
      </c>
      <c r="M451" t="n">
        <v>0</v>
      </c>
      <c r="N451" t="n">
        <v>0</v>
      </c>
      <c r="O451" t="n">
        <v>0</v>
      </c>
      <c r="P451" t="n">
        <v>0</v>
      </c>
      <c r="Q451" t="n">
        <v>0</v>
      </c>
      <c r="R451" s="2" t="inlineStr"/>
    </row>
    <row r="452" ht="15" customHeight="1">
      <c r="A452" t="inlineStr">
        <is>
          <t>A 743-2019</t>
        </is>
      </c>
      <c r="B452" s="1" t="n">
        <v>43471</v>
      </c>
      <c r="C452" s="1" t="n">
        <v>45180</v>
      </c>
      <c r="D452" t="inlineStr">
        <is>
          <t>STOCKHOLMS LÄN</t>
        </is>
      </c>
      <c r="E452" t="inlineStr">
        <is>
          <t>NORRTÄLJE</t>
        </is>
      </c>
      <c r="G452" t="n">
        <v>2.7</v>
      </c>
      <c r="H452" t="n">
        <v>0</v>
      </c>
      <c r="I452" t="n">
        <v>0</v>
      </c>
      <c r="J452" t="n">
        <v>0</v>
      </c>
      <c r="K452" t="n">
        <v>0</v>
      </c>
      <c r="L452" t="n">
        <v>0</v>
      </c>
      <c r="M452" t="n">
        <v>0</v>
      </c>
      <c r="N452" t="n">
        <v>0</v>
      </c>
      <c r="O452" t="n">
        <v>0</v>
      </c>
      <c r="P452" t="n">
        <v>0</v>
      </c>
      <c r="Q452" t="n">
        <v>0</v>
      </c>
      <c r="R452" s="2" t="inlineStr"/>
    </row>
    <row r="453" ht="15" customHeight="1">
      <c r="A453" t="inlineStr">
        <is>
          <t>A 751-2019</t>
        </is>
      </c>
      <c r="B453" s="1" t="n">
        <v>43471</v>
      </c>
      <c r="C453" s="1" t="n">
        <v>45180</v>
      </c>
      <c r="D453" t="inlineStr">
        <is>
          <t>STOCKHOLMS LÄN</t>
        </is>
      </c>
      <c r="E453" t="inlineStr">
        <is>
          <t>NORRTÄLJE</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725-2019</t>
        </is>
      </c>
      <c r="B454" s="1" t="n">
        <v>43471</v>
      </c>
      <c r="C454" s="1" t="n">
        <v>45180</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740-2019</t>
        </is>
      </c>
      <c r="B455" s="1" t="n">
        <v>43471</v>
      </c>
      <c r="C455" s="1" t="n">
        <v>45180</v>
      </c>
      <c r="D455" t="inlineStr">
        <is>
          <t>STOCKHOLMS LÄN</t>
        </is>
      </c>
      <c r="E455" t="inlineStr">
        <is>
          <t>NORRTÄLJE</t>
        </is>
      </c>
      <c r="G455" t="n">
        <v>11.4</v>
      </c>
      <c r="H455" t="n">
        <v>0</v>
      </c>
      <c r="I455" t="n">
        <v>0</v>
      </c>
      <c r="J455" t="n">
        <v>0</v>
      </c>
      <c r="K455" t="n">
        <v>0</v>
      </c>
      <c r="L455" t="n">
        <v>0</v>
      </c>
      <c r="M455" t="n">
        <v>0</v>
      </c>
      <c r="N455" t="n">
        <v>0</v>
      </c>
      <c r="O455" t="n">
        <v>0</v>
      </c>
      <c r="P455" t="n">
        <v>0</v>
      </c>
      <c r="Q455" t="n">
        <v>0</v>
      </c>
      <c r="R455" s="2" t="inlineStr"/>
    </row>
    <row r="456" ht="15" customHeight="1">
      <c r="A456" t="inlineStr">
        <is>
          <t>A 750-2019</t>
        </is>
      </c>
      <c r="B456" s="1" t="n">
        <v>43471</v>
      </c>
      <c r="C456" s="1" t="n">
        <v>45180</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761-2019</t>
        </is>
      </c>
      <c r="B457" s="1" t="n">
        <v>43471</v>
      </c>
      <c r="C457" s="1" t="n">
        <v>45180</v>
      </c>
      <c r="D457" t="inlineStr">
        <is>
          <t>STOCKHOLMS LÄN</t>
        </is>
      </c>
      <c r="E457" t="inlineStr">
        <is>
          <t>NORRTÄLJE</t>
        </is>
      </c>
      <c r="G457" t="n">
        <v>2</v>
      </c>
      <c r="H457" t="n">
        <v>0</v>
      </c>
      <c r="I457" t="n">
        <v>0</v>
      </c>
      <c r="J457" t="n">
        <v>0</v>
      </c>
      <c r="K457" t="n">
        <v>0</v>
      </c>
      <c r="L457" t="n">
        <v>0</v>
      </c>
      <c r="M457" t="n">
        <v>0</v>
      </c>
      <c r="N457" t="n">
        <v>0</v>
      </c>
      <c r="O457" t="n">
        <v>0</v>
      </c>
      <c r="P457" t="n">
        <v>0</v>
      </c>
      <c r="Q457" t="n">
        <v>0</v>
      </c>
      <c r="R457" s="2" t="inlineStr"/>
    </row>
    <row r="458" ht="15" customHeight="1">
      <c r="A458" t="inlineStr">
        <is>
          <t>A 728-2019</t>
        </is>
      </c>
      <c r="B458" s="1" t="n">
        <v>43471</v>
      </c>
      <c r="C458" s="1" t="n">
        <v>45180</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738-2019</t>
        </is>
      </c>
      <c r="B459" s="1" t="n">
        <v>43471</v>
      </c>
      <c r="C459" s="1" t="n">
        <v>45180</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753-2019</t>
        </is>
      </c>
      <c r="B460" s="1" t="n">
        <v>43471</v>
      </c>
      <c r="C460" s="1" t="n">
        <v>45180</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727-2019</t>
        </is>
      </c>
      <c r="B461" s="1" t="n">
        <v>43471</v>
      </c>
      <c r="C461" s="1" t="n">
        <v>45180</v>
      </c>
      <c r="D461" t="inlineStr">
        <is>
          <t>STOCKHOLMS LÄN</t>
        </is>
      </c>
      <c r="E461" t="inlineStr">
        <is>
          <t>NORRTÄLJE</t>
        </is>
      </c>
      <c r="G461" t="n">
        <v>4.9</v>
      </c>
      <c r="H461" t="n">
        <v>0</v>
      </c>
      <c r="I461" t="n">
        <v>0</v>
      </c>
      <c r="J461" t="n">
        <v>0</v>
      </c>
      <c r="K461" t="n">
        <v>0</v>
      </c>
      <c r="L461" t="n">
        <v>0</v>
      </c>
      <c r="M461" t="n">
        <v>0</v>
      </c>
      <c r="N461" t="n">
        <v>0</v>
      </c>
      <c r="O461" t="n">
        <v>0</v>
      </c>
      <c r="P461" t="n">
        <v>0</v>
      </c>
      <c r="Q461" t="n">
        <v>0</v>
      </c>
      <c r="R461" s="2" t="inlineStr"/>
    </row>
    <row r="462" ht="15" customHeight="1">
      <c r="A462" t="inlineStr">
        <is>
          <t>A 744-2019</t>
        </is>
      </c>
      <c r="B462" s="1" t="n">
        <v>43471</v>
      </c>
      <c r="C462" s="1" t="n">
        <v>45180</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758-2019</t>
        </is>
      </c>
      <c r="B463" s="1" t="n">
        <v>43471</v>
      </c>
      <c r="C463" s="1" t="n">
        <v>45180</v>
      </c>
      <c r="D463" t="inlineStr">
        <is>
          <t>STOCKHOLMS LÄN</t>
        </is>
      </c>
      <c r="E463" t="inlineStr">
        <is>
          <t>NORRTÄLJE</t>
        </is>
      </c>
      <c r="G463" t="n">
        <v>3</v>
      </c>
      <c r="H463" t="n">
        <v>0</v>
      </c>
      <c r="I463" t="n">
        <v>0</v>
      </c>
      <c r="J463" t="n">
        <v>0</v>
      </c>
      <c r="K463" t="n">
        <v>0</v>
      </c>
      <c r="L463" t="n">
        <v>0</v>
      </c>
      <c r="M463" t="n">
        <v>0</v>
      </c>
      <c r="N463" t="n">
        <v>0</v>
      </c>
      <c r="O463" t="n">
        <v>0</v>
      </c>
      <c r="P463" t="n">
        <v>0</v>
      </c>
      <c r="Q463" t="n">
        <v>0</v>
      </c>
      <c r="R463" s="2" t="inlineStr"/>
    </row>
    <row r="464" ht="15" customHeight="1">
      <c r="A464" t="inlineStr">
        <is>
          <t>A 891-2019</t>
        </is>
      </c>
      <c r="B464" s="1" t="n">
        <v>43472</v>
      </c>
      <c r="C464" s="1" t="n">
        <v>45180</v>
      </c>
      <c r="D464" t="inlineStr">
        <is>
          <t>STOCKHOLMS LÄN</t>
        </is>
      </c>
      <c r="E464" t="inlineStr">
        <is>
          <t>NORRTÄLJE</t>
        </is>
      </c>
      <c r="G464" t="n">
        <v>1.6</v>
      </c>
      <c r="H464" t="n">
        <v>0</v>
      </c>
      <c r="I464" t="n">
        <v>0</v>
      </c>
      <c r="J464" t="n">
        <v>0</v>
      </c>
      <c r="K464" t="n">
        <v>0</v>
      </c>
      <c r="L464" t="n">
        <v>0</v>
      </c>
      <c r="M464" t="n">
        <v>0</v>
      </c>
      <c r="N464" t="n">
        <v>0</v>
      </c>
      <c r="O464" t="n">
        <v>0</v>
      </c>
      <c r="P464" t="n">
        <v>0</v>
      </c>
      <c r="Q464" t="n">
        <v>0</v>
      </c>
      <c r="R464" s="2" t="inlineStr"/>
    </row>
    <row r="465" ht="15" customHeight="1">
      <c r="A465" t="inlineStr">
        <is>
          <t>A 1093-2019</t>
        </is>
      </c>
      <c r="B465" s="1" t="n">
        <v>43472</v>
      </c>
      <c r="C465" s="1" t="n">
        <v>45180</v>
      </c>
      <c r="D465" t="inlineStr">
        <is>
          <t>STOCKHOLMS LÄN</t>
        </is>
      </c>
      <c r="E465" t="inlineStr">
        <is>
          <t>NORRTÄLJE</t>
        </is>
      </c>
      <c r="G465" t="n">
        <v>3.5</v>
      </c>
      <c r="H465" t="n">
        <v>0</v>
      </c>
      <c r="I465" t="n">
        <v>0</v>
      </c>
      <c r="J465" t="n">
        <v>0</v>
      </c>
      <c r="K465" t="n">
        <v>0</v>
      </c>
      <c r="L465" t="n">
        <v>0</v>
      </c>
      <c r="M465" t="n">
        <v>0</v>
      </c>
      <c r="N465" t="n">
        <v>0</v>
      </c>
      <c r="O465" t="n">
        <v>0</v>
      </c>
      <c r="P465" t="n">
        <v>0</v>
      </c>
      <c r="Q465" t="n">
        <v>0</v>
      </c>
      <c r="R465" s="2" t="inlineStr"/>
    </row>
    <row r="466" ht="15" customHeight="1">
      <c r="A466" t="inlineStr">
        <is>
          <t>A 1099-2019</t>
        </is>
      </c>
      <c r="B466" s="1" t="n">
        <v>43472</v>
      </c>
      <c r="C466" s="1" t="n">
        <v>45180</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1252-2019</t>
        </is>
      </c>
      <c r="B467" s="1" t="n">
        <v>43473</v>
      </c>
      <c r="C467" s="1" t="n">
        <v>45180</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1336-2019</t>
        </is>
      </c>
      <c r="B468" s="1" t="n">
        <v>43473</v>
      </c>
      <c r="C468" s="1" t="n">
        <v>45180</v>
      </c>
      <c r="D468" t="inlineStr">
        <is>
          <t>STOCKHOLMS LÄN</t>
        </is>
      </c>
      <c r="E468" t="inlineStr">
        <is>
          <t>NORRTÄLJE</t>
        </is>
      </c>
      <c r="G468" t="n">
        <v>4.8</v>
      </c>
      <c r="H468" t="n">
        <v>0</v>
      </c>
      <c r="I468" t="n">
        <v>0</v>
      </c>
      <c r="J468" t="n">
        <v>0</v>
      </c>
      <c r="K468" t="n">
        <v>0</v>
      </c>
      <c r="L468" t="n">
        <v>0</v>
      </c>
      <c r="M468" t="n">
        <v>0</v>
      </c>
      <c r="N468" t="n">
        <v>0</v>
      </c>
      <c r="O468" t="n">
        <v>0</v>
      </c>
      <c r="P468" t="n">
        <v>0</v>
      </c>
      <c r="Q468" t="n">
        <v>0</v>
      </c>
      <c r="R468" s="2" t="inlineStr"/>
    </row>
    <row r="469" ht="15" customHeight="1">
      <c r="A469" t="inlineStr">
        <is>
          <t>A 1349-2019</t>
        </is>
      </c>
      <c r="B469" s="1" t="n">
        <v>43473</v>
      </c>
      <c r="C469" s="1" t="n">
        <v>45180</v>
      </c>
      <c r="D469" t="inlineStr">
        <is>
          <t>STOCKHOLMS LÄN</t>
        </is>
      </c>
      <c r="E469" t="inlineStr">
        <is>
          <t>NORRTÄLJE</t>
        </is>
      </c>
      <c r="G469" t="n">
        <v>0.5</v>
      </c>
      <c r="H469" t="n">
        <v>0</v>
      </c>
      <c r="I469" t="n">
        <v>0</v>
      </c>
      <c r="J469" t="n">
        <v>0</v>
      </c>
      <c r="K469" t="n">
        <v>0</v>
      </c>
      <c r="L469" t="n">
        <v>0</v>
      </c>
      <c r="M469" t="n">
        <v>0</v>
      </c>
      <c r="N469" t="n">
        <v>0</v>
      </c>
      <c r="O469" t="n">
        <v>0</v>
      </c>
      <c r="P469" t="n">
        <v>0</v>
      </c>
      <c r="Q469" t="n">
        <v>0</v>
      </c>
      <c r="R469" s="2" t="inlineStr"/>
    </row>
    <row r="470" ht="15" customHeight="1">
      <c r="A470" t="inlineStr">
        <is>
          <t>A 3042-2019</t>
        </is>
      </c>
      <c r="B470" s="1" t="n">
        <v>43473</v>
      </c>
      <c r="C470" s="1" t="n">
        <v>45180</v>
      </c>
      <c r="D470" t="inlineStr">
        <is>
          <t>STOCKHOLMS LÄN</t>
        </is>
      </c>
      <c r="E470" t="inlineStr">
        <is>
          <t>NORRTÄLJE</t>
        </is>
      </c>
      <c r="G470" t="n">
        <v>0.9</v>
      </c>
      <c r="H470" t="n">
        <v>0</v>
      </c>
      <c r="I470" t="n">
        <v>0</v>
      </c>
      <c r="J470" t="n">
        <v>0</v>
      </c>
      <c r="K470" t="n">
        <v>0</v>
      </c>
      <c r="L470" t="n">
        <v>0</v>
      </c>
      <c r="M470" t="n">
        <v>0</v>
      </c>
      <c r="N470" t="n">
        <v>0</v>
      </c>
      <c r="O470" t="n">
        <v>0</v>
      </c>
      <c r="P470" t="n">
        <v>0</v>
      </c>
      <c r="Q470" t="n">
        <v>0</v>
      </c>
      <c r="R470" s="2" t="inlineStr"/>
    </row>
    <row r="471" ht="15" customHeight="1">
      <c r="A471" t="inlineStr">
        <is>
          <t>A 3688-2019</t>
        </is>
      </c>
      <c r="B471" s="1" t="n">
        <v>43473</v>
      </c>
      <c r="C471" s="1" t="n">
        <v>45180</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1942-2019</t>
        </is>
      </c>
      <c r="B472" s="1" t="n">
        <v>43474</v>
      </c>
      <c r="C472" s="1" t="n">
        <v>45180</v>
      </c>
      <c r="D472" t="inlineStr">
        <is>
          <t>STOCKHOLMS LÄN</t>
        </is>
      </c>
      <c r="E472" t="inlineStr">
        <is>
          <t>VÄRMDÖ</t>
        </is>
      </c>
      <c r="G472" t="n">
        <v>0.7</v>
      </c>
      <c r="H472" t="n">
        <v>0</v>
      </c>
      <c r="I472" t="n">
        <v>0</v>
      </c>
      <c r="J472" t="n">
        <v>0</v>
      </c>
      <c r="K472" t="n">
        <v>0</v>
      </c>
      <c r="L472" t="n">
        <v>0</v>
      </c>
      <c r="M472" t="n">
        <v>0</v>
      </c>
      <c r="N472" t="n">
        <v>0</v>
      </c>
      <c r="O472" t="n">
        <v>0</v>
      </c>
      <c r="P472" t="n">
        <v>0</v>
      </c>
      <c r="Q472" t="n">
        <v>0</v>
      </c>
      <c r="R472" s="2" t="inlineStr"/>
    </row>
    <row r="473" ht="15" customHeight="1">
      <c r="A473" t="inlineStr">
        <is>
          <t>A 2137-2019</t>
        </is>
      </c>
      <c r="B473" s="1" t="n">
        <v>43475</v>
      </c>
      <c r="C473" s="1" t="n">
        <v>45180</v>
      </c>
      <c r="D473" t="inlineStr">
        <is>
          <t>STOCKHOLMS LÄN</t>
        </is>
      </c>
      <c r="E473" t="inlineStr">
        <is>
          <t>NORRTÄLJE</t>
        </is>
      </c>
      <c r="G473" t="n">
        <v>4.3</v>
      </c>
      <c r="H473" t="n">
        <v>0</v>
      </c>
      <c r="I473" t="n">
        <v>0</v>
      </c>
      <c r="J473" t="n">
        <v>0</v>
      </c>
      <c r="K473" t="n">
        <v>0</v>
      </c>
      <c r="L473" t="n">
        <v>0</v>
      </c>
      <c r="M473" t="n">
        <v>0</v>
      </c>
      <c r="N473" t="n">
        <v>0</v>
      </c>
      <c r="O473" t="n">
        <v>0</v>
      </c>
      <c r="P473" t="n">
        <v>0</v>
      </c>
      <c r="Q473" t="n">
        <v>0</v>
      </c>
      <c r="R473" s="2" t="inlineStr"/>
    </row>
    <row r="474" ht="15" customHeight="1">
      <c r="A474" t="inlineStr">
        <is>
          <t>A 2200-2019</t>
        </is>
      </c>
      <c r="B474" s="1" t="n">
        <v>43475</v>
      </c>
      <c r="C474" s="1" t="n">
        <v>45180</v>
      </c>
      <c r="D474" t="inlineStr">
        <is>
          <t>STOCKHOLMS LÄN</t>
        </is>
      </c>
      <c r="E474" t="inlineStr">
        <is>
          <t>NORRTÄLJE</t>
        </is>
      </c>
      <c r="G474" t="n">
        <v>0.7</v>
      </c>
      <c r="H474" t="n">
        <v>0</v>
      </c>
      <c r="I474" t="n">
        <v>0</v>
      </c>
      <c r="J474" t="n">
        <v>0</v>
      </c>
      <c r="K474" t="n">
        <v>0</v>
      </c>
      <c r="L474" t="n">
        <v>0</v>
      </c>
      <c r="M474" t="n">
        <v>0</v>
      </c>
      <c r="N474" t="n">
        <v>0</v>
      </c>
      <c r="O474" t="n">
        <v>0</v>
      </c>
      <c r="P474" t="n">
        <v>0</v>
      </c>
      <c r="Q474" t="n">
        <v>0</v>
      </c>
      <c r="R474" s="2" t="inlineStr"/>
    </row>
    <row r="475" ht="15" customHeight="1">
      <c r="A475" t="inlineStr">
        <is>
          <t>A 2011-2019</t>
        </is>
      </c>
      <c r="B475" s="1" t="n">
        <v>43475</v>
      </c>
      <c r="C475" s="1" t="n">
        <v>45180</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2215-2019</t>
        </is>
      </c>
      <c r="B476" s="1" t="n">
        <v>43475</v>
      </c>
      <c r="C476" s="1" t="n">
        <v>45180</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2281-2019</t>
        </is>
      </c>
      <c r="B477" s="1" t="n">
        <v>43475</v>
      </c>
      <c r="C477" s="1" t="n">
        <v>45180</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2143-2019</t>
        </is>
      </c>
      <c r="B478" s="1" t="n">
        <v>43475</v>
      </c>
      <c r="C478" s="1" t="n">
        <v>45180</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2251-2019</t>
        </is>
      </c>
      <c r="B479" s="1" t="n">
        <v>43475</v>
      </c>
      <c r="C479" s="1" t="n">
        <v>45180</v>
      </c>
      <c r="D479" t="inlineStr">
        <is>
          <t>STOCKHOLMS LÄN</t>
        </is>
      </c>
      <c r="E479" t="inlineStr">
        <is>
          <t>NORRTÄLJE</t>
        </is>
      </c>
      <c r="G479" t="n">
        <v>3.9</v>
      </c>
      <c r="H479" t="n">
        <v>0</v>
      </c>
      <c r="I479" t="n">
        <v>0</v>
      </c>
      <c r="J479" t="n">
        <v>0</v>
      </c>
      <c r="K479" t="n">
        <v>0</v>
      </c>
      <c r="L479" t="n">
        <v>0</v>
      </c>
      <c r="M479" t="n">
        <v>0</v>
      </c>
      <c r="N479" t="n">
        <v>0</v>
      </c>
      <c r="O479" t="n">
        <v>0</v>
      </c>
      <c r="P479" t="n">
        <v>0</v>
      </c>
      <c r="Q479" t="n">
        <v>0</v>
      </c>
      <c r="R479" s="2" t="inlineStr"/>
    </row>
    <row r="480" ht="15" customHeight="1">
      <c r="A480" t="inlineStr">
        <is>
          <t>A 2259-2019</t>
        </is>
      </c>
      <c r="B480" s="1" t="n">
        <v>43475</v>
      </c>
      <c r="C480" s="1" t="n">
        <v>45180</v>
      </c>
      <c r="D480" t="inlineStr">
        <is>
          <t>STOCKHOLMS LÄN</t>
        </is>
      </c>
      <c r="E480" t="inlineStr">
        <is>
          <t>NORRTÄLJE</t>
        </is>
      </c>
      <c r="G480" t="n">
        <v>6.3</v>
      </c>
      <c r="H480" t="n">
        <v>0</v>
      </c>
      <c r="I480" t="n">
        <v>0</v>
      </c>
      <c r="J480" t="n">
        <v>0</v>
      </c>
      <c r="K480" t="n">
        <v>0</v>
      </c>
      <c r="L480" t="n">
        <v>0</v>
      </c>
      <c r="M480" t="n">
        <v>0</v>
      </c>
      <c r="N480" t="n">
        <v>0</v>
      </c>
      <c r="O480" t="n">
        <v>0</v>
      </c>
      <c r="P480" t="n">
        <v>0</v>
      </c>
      <c r="Q480" t="n">
        <v>0</v>
      </c>
      <c r="R480" s="2" t="inlineStr"/>
    </row>
    <row r="481" ht="15" customHeight="1">
      <c r="A481" t="inlineStr">
        <is>
          <t>A 3848-2019</t>
        </is>
      </c>
      <c r="B481" s="1" t="n">
        <v>43475</v>
      </c>
      <c r="C481" s="1" t="n">
        <v>45180</v>
      </c>
      <c r="D481" t="inlineStr">
        <is>
          <t>STOCKHOLMS LÄN</t>
        </is>
      </c>
      <c r="E481" t="inlineStr">
        <is>
          <t>NORRTÄLJE</t>
        </is>
      </c>
      <c r="G481" t="n">
        <v>2.5</v>
      </c>
      <c r="H481" t="n">
        <v>0</v>
      </c>
      <c r="I481" t="n">
        <v>0</v>
      </c>
      <c r="J481" t="n">
        <v>0</v>
      </c>
      <c r="K481" t="n">
        <v>0</v>
      </c>
      <c r="L481" t="n">
        <v>0</v>
      </c>
      <c r="M481" t="n">
        <v>0</v>
      </c>
      <c r="N481" t="n">
        <v>0</v>
      </c>
      <c r="O481" t="n">
        <v>0</v>
      </c>
      <c r="P481" t="n">
        <v>0</v>
      </c>
      <c r="Q481" t="n">
        <v>0</v>
      </c>
      <c r="R481" s="2" t="inlineStr"/>
    </row>
    <row r="482" ht="15" customHeight="1">
      <c r="A482" t="inlineStr">
        <is>
          <t>A 1996-2019</t>
        </is>
      </c>
      <c r="B482" s="1" t="n">
        <v>43475</v>
      </c>
      <c r="C482" s="1" t="n">
        <v>45180</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2571-2019</t>
        </is>
      </c>
      <c r="B483" s="1" t="n">
        <v>43476</v>
      </c>
      <c r="C483" s="1" t="n">
        <v>45180</v>
      </c>
      <c r="D483" t="inlineStr">
        <is>
          <t>STOCKHOLMS LÄN</t>
        </is>
      </c>
      <c r="E483" t="inlineStr">
        <is>
          <t>NORRTÄLJE</t>
        </is>
      </c>
      <c r="G483" t="n">
        <v>16.5</v>
      </c>
      <c r="H483" t="n">
        <v>0</v>
      </c>
      <c r="I483" t="n">
        <v>0</v>
      </c>
      <c r="J483" t="n">
        <v>0</v>
      </c>
      <c r="K483" t="n">
        <v>0</v>
      </c>
      <c r="L483" t="n">
        <v>0</v>
      </c>
      <c r="M483" t="n">
        <v>0</v>
      </c>
      <c r="N483" t="n">
        <v>0</v>
      </c>
      <c r="O483" t="n">
        <v>0</v>
      </c>
      <c r="P483" t="n">
        <v>0</v>
      </c>
      <c r="Q483" t="n">
        <v>0</v>
      </c>
      <c r="R483" s="2" t="inlineStr"/>
    </row>
    <row r="484" ht="15" customHeight="1">
      <c r="A484" t="inlineStr">
        <is>
          <t>A 2575-2019</t>
        </is>
      </c>
      <c r="B484" s="1" t="n">
        <v>43476</v>
      </c>
      <c r="C484" s="1" t="n">
        <v>45180</v>
      </c>
      <c r="D484" t="inlineStr">
        <is>
          <t>STOCKHOLMS LÄN</t>
        </is>
      </c>
      <c r="E484" t="inlineStr">
        <is>
          <t>HANINGE</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2568-2019</t>
        </is>
      </c>
      <c r="B485" s="1" t="n">
        <v>43476</v>
      </c>
      <c r="C485" s="1" t="n">
        <v>45180</v>
      </c>
      <c r="D485" t="inlineStr">
        <is>
          <t>STOCKHOLMS LÄN</t>
        </is>
      </c>
      <c r="E485" t="inlineStr">
        <is>
          <t>NORRTÄLJE</t>
        </is>
      </c>
      <c r="G485" t="n">
        <v>7.4</v>
      </c>
      <c r="H485" t="n">
        <v>0</v>
      </c>
      <c r="I485" t="n">
        <v>0</v>
      </c>
      <c r="J485" t="n">
        <v>0</v>
      </c>
      <c r="K485" t="n">
        <v>0</v>
      </c>
      <c r="L485" t="n">
        <v>0</v>
      </c>
      <c r="M485" t="n">
        <v>0</v>
      </c>
      <c r="N485" t="n">
        <v>0</v>
      </c>
      <c r="O485" t="n">
        <v>0</v>
      </c>
      <c r="P485" t="n">
        <v>0</v>
      </c>
      <c r="Q485" t="n">
        <v>0</v>
      </c>
      <c r="R485" s="2" t="inlineStr"/>
    </row>
    <row r="486" ht="15" customHeight="1">
      <c r="A486" t="inlineStr">
        <is>
          <t>A 2626-2019</t>
        </is>
      </c>
      <c r="B486" s="1" t="n">
        <v>43477</v>
      </c>
      <c r="C486" s="1" t="n">
        <v>45180</v>
      </c>
      <c r="D486" t="inlineStr">
        <is>
          <t>STOCKHOLMS LÄN</t>
        </is>
      </c>
      <c r="E486" t="inlineStr">
        <is>
          <t>NORRTÄLJE</t>
        </is>
      </c>
      <c r="G486" t="n">
        <v>4.5</v>
      </c>
      <c r="H486" t="n">
        <v>0</v>
      </c>
      <c r="I486" t="n">
        <v>0</v>
      </c>
      <c r="J486" t="n">
        <v>0</v>
      </c>
      <c r="K486" t="n">
        <v>0</v>
      </c>
      <c r="L486" t="n">
        <v>0</v>
      </c>
      <c r="M486" t="n">
        <v>0</v>
      </c>
      <c r="N486" t="n">
        <v>0</v>
      </c>
      <c r="O486" t="n">
        <v>0</v>
      </c>
      <c r="P486" t="n">
        <v>0</v>
      </c>
      <c r="Q486" t="n">
        <v>0</v>
      </c>
      <c r="R486" s="2" t="inlineStr"/>
    </row>
    <row r="487" ht="15" customHeight="1">
      <c r="A487" t="inlineStr">
        <is>
          <t>A 2628-2019</t>
        </is>
      </c>
      <c r="B487" s="1" t="n">
        <v>43477</v>
      </c>
      <c r="C487" s="1" t="n">
        <v>45180</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2635-2019</t>
        </is>
      </c>
      <c r="B488" s="1" t="n">
        <v>43478</v>
      </c>
      <c r="C488" s="1" t="n">
        <v>45180</v>
      </c>
      <c r="D488" t="inlineStr">
        <is>
          <t>STOCKHOLMS LÄN</t>
        </is>
      </c>
      <c r="E488" t="inlineStr">
        <is>
          <t>NORRTÄLJE</t>
        </is>
      </c>
      <c r="G488" t="n">
        <v>5</v>
      </c>
      <c r="H488" t="n">
        <v>0</v>
      </c>
      <c r="I488" t="n">
        <v>0</v>
      </c>
      <c r="J488" t="n">
        <v>0</v>
      </c>
      <c r="K488" t="n">
        <v>0</v>
      </c>
      <c r="L488" t="n">
        <v>0</v>
      </c>
      <c r="M488" t="n">
        <v>0</v>
      </c>
      <c r="N488" t="n">
        <v>0</v>
      </c>
      <c r="O488" t="n">
        <v>0</v>
      </c>
      <c r="P488" t="n">
        <v>0</v>
      </c>
      <c r="Q488" t="n">
        <v>0</v>
      </c>
      <c r="R488" s="2" t="inlineStr"/>
    </row>
    <row r="489" ht="15" customHeight="1">
      <c r="A489" t="inlineStr">
        <is>
          <t>A 2651-2019</t>
        </is>
      </c>
      <c r="B489" s="1" t="n">
        <v>43478</v>
      </c>
      <c r="C489" s="1" t="n">
        <v>45180</v>
      </c>
      <c r="D489" t="inlineStr">
        <is>
          <t>STOCKHOLMS LÄN</t>
        </is>
      </c>
      <c r="E489" t="inlineStr">
        <is>
          <t>NORRTÄLJE</t>
        </is>
      </c>
      <c r="G489" t="n">
        <v>2.2</v>
      </c>
      <c r="H489" t="n">
        <v>0</v>
      </c>
      <c r="I489" t="n">
        <v>0</v>
      </c>
      <c r="J489" t="n">
        <v>0</v>
      </c>
      <c r="K489" t="n">
        <v>0</v>
      </c>
      <c r="L489" t="n">
        <v>0</v>
      </c>
      <c r="M489" t="n">
        <v>0</v>
      </c>
      <c r="N489" t="n">
        <v>0</v>
      </c>
      <c r="O489" t="n">
        <v>0</v>
      </c>
      <c r="P489" t="n">
        <v>0</v>
      </c>
      <c r="Q489" t="n">
        <v>0</v>
      </c>
      <c r="R489" s="2" t="inlineStr"/>
    </row>
    <row r="490" ht="15" customHeight="1">
      <c r="A490" t="inlineStr">
        <is>
          <t>A 2657-2019</t>
        </is>
      </c>
      <c r="B490" s="1" t="n">
        <v>43478</v>
      </c>
      <c r="C490" s="1" t="n">
        <v>45180</v>
      </c>
      <c r="D490" t="inlineStr">
        <is>
          <t>STOCKHOLMS LÄN</t>
        </is>
      </c>
      <c r="E490" t="inlineStr">
        <is>
          <t>NORRTÄLJE</t>
        </is>
      </c>
      <c r="G490" t="n">
        <v>2.4</v>
      </c>
      <c r="H490" t="n">
        <v>0</v>
      </c>
      <c r="I490" t="n">
        <v>0</v>
      </c>
      <c r="J490" t="n">
        <v>0</v>
      </c>
      <c r="K490" t="n">
        <v>0</v>
      </c>
      <c r="L490" t="n">
        <v>0</v>
      </c>
      <c r="M490" t="n">
        <v>0</v>
      </c>
      <c r="N490" t="n">
        <v>0</v>
      </c>
      <c r="O490" t="n">
        <v>0</v>
      </c>
      <c r="P490" t="n">
        <v>0</v>
      </c>
      <c r="Q490" t="n">
        <v>0</v>
      </c>
      <c r="R490" s="2" t="inlineStr"/>
    </row>
    <row r="491" ht="15" customHeight="1">
      <c r="A491" t="inlineStr">
        <is>
          <t>A 2646-2019</t>
        </is>
      </c>
      <c r="B491" s="1" t="n">
        <v>43478</v>
      </c>
      <c r="C491" s="1" t="n">
        <v>45180</v>
      </c>
      <c r="D491" t="inlineStr">
        <is>
          <t>STOCKHOLMS LÄN</t>
        </is>
      </c>
      <c r="E491" t="inlineStr">
        <is>
          <t>NORRTÄLJE</t>
        </is>
      </c>
      <c r="G491" t="n">
        <v>1.8</v>
      </c>
      <c r="H491" t="n">
        <v>0</v>
      </c>
      <c r="I491" t="n">
        <v>0</v>
      </c>
      <c r="J491" t="n">
        <v>0</v>
      </c>
      <c r="K491" t="n">
        <v>0</v>
      </c>
      <c r="L491" t="n">
        <v>0</v>
      </c>
      <c r="M491" t="n">
        <v>0</v>
      </c>
      <c r="N491" t="n">
        <v>0</v>
      </c>
      <c r="O491" t="n">
        <v>0</v>
      </c>
      <c r="P491" t="n">
        <v>0</v>
      </c>
      <c r="Q491" t="n">
        <v>0</v>
      </c>
      <c r="R491" s="2" t="inlineStr"/>
    </row>
    <row r="492" ht="15" customHeight="1">
      <c r="A492" t="inlineStr">
        <is>
          <t>A 2659-2019</t>
        </is>
      </c>
      <c r="B492" s="1" t="n">
        <v>43478</v>
      </c>
      <c r="C492" s="1" t="n">
        <v>45180</v>
      </c>
      <c r="D492" t="inlineStr">
        <is>
          <t>STOCKHOLMS LÄN</t>
        </is>
      </c>
      <c r="E492" t="inlineStr">
        <is>
          <t>NORRTÄLJE</t>
        </is>
      </c>
      <c r="G492" t="n">
        <v>6.8</v>
      </c>
      <c r="H492" t="n">
        <v>0</v>
      </c>
      <c r="I492" t="n">
        <v>0</v>
      </c>
      <c r="J492" t="n">
        <v>0</v>
      </c>
      <c r="K492" t="n">
        <v>0</v>
      </c>
      <c r="L492" t="n">
        <v>0</v>
      </c>
      <c r="M492" t="n">
        <v>0</v>
      </c>
      <c r="N492" t="n">
        <v>0</v>
      </c>
      <c r="O492" t="n">
        <v>0</v>
      </c>
      <c r="P492" t="n">
        <v>0</v>
      </c>
      <c r="Q492" t="n">
        <v>0</v>
      </c>
      <c r="R492" s="2" t="inlineStr"/>
    </row>
    <row r="493" ht="15" customHeight="1">
      <c r="A493" t="inlineStr">
        <is>
          <t>A 2658-2019</t>
        </is>
      </c>
      <c r="B493" s="1" t="n">
        <v>43478</v>
      </c>
      <c r="C493" s="1" t="n">
        <v>45180</v>
      </c>
      <c r="D493" t="inlineStr">
        <is>
          <t>STOCKHOLMS LÄN</t>
        </is>
      </c>
      <c r="E493" t="inlineStr">
        <is>
          <t>NORRTÄLJE</t>
        </is>
      </c>
      <c r="G493" t="n">
        <v>3</v>
      </c>
      <c r="H493" t="n">
        <v>0</v>
      </c>
      <c r="I493" t="n">
        <v>0</v>
      </c>
      <c r="J493" t="n">
        <v>0</v>
      </c>
      <c r="K493" t="n">
        <v>0</v>
      </c>
      <c r="L493" t="n">
        <v>0</v>
      </c>
      <c r="M493" t="n">
        <v>0</v>
      </c>
      <c r="N493" t="n">
        <v>0</v>
      </c>
      <c r="O493" t="n">
        <v>0</v>
      </c>
      <c r="P493" t="n">
        <v>0</v>
      </c>
      <c r="Q493" t="n">
        <v>0</v>
      </c>
      <c r="R493" s="2" t="inlineStr"/>
    </row>
    <row r="494" ht="15" customHeight="1">
      <c r="A494" t="inlineStr">
        <is>
          <t>A 2634-2019</t>
        </is>
      </c>
      <c r="B494" s="1" t="n">
        <v>43478</v>
      </c>
      <c r="C494" s="1" t="n">
        <v>45180</v>
      </c>
      <c r="D494" t="inlineStr">
        <is>
          <t>STOCKHOLMS LÄN</t>
        </is>
      </c>
      <c r="E494" t="inlineStr">
        <is>
          <t>NORRTÄLJE</t>
        </is>
      </c>
      <c r="G494" t="n">
        <v>2.7</v>
      </c>
      <c r="H494" t="n">
        <v>0</v>
      </c>
      <c r="I494" t="n">
        <v>0</v>
      </c>
      <c r="J494" t="n">
        <v>0</v>
      </c>
      <c r="K494" t="n">
        <v>0</v>
      </c>
      <c r="L494" t="n">
        <v>0</v>
      </c>
      <c r="M494" t="n">
        <v>0</v>
      </c>
      <c r="N494" t="n">
        <v>0</v>
      </c>
      <c r="O494" t="n">
        <v>0</v>
      </c>
      <c r="P494" t="n">
        <v>0</v>
      </c>
      <c r="Q494" t="n">
        <v>0</v>
      </c>
      <c r="R494" s="2" t="inlineStr"/>
    </row>
    <row r="495" ht="15" customHeight="1">
      <c r="A495" t="inlineStr">
        <is>
          <t>A 2655-2019</t>
        </is>
      </c>
      <c r="B495" s="1" t="n">
        <v>43478</v>
      </c>
      <c r="C495" s="1" t="n">
        <v>45180</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2833-2019</t>
        </is>
      </c>
      <c r="B496" s="1" t="n">
        <v>43479</v>
      </c>
      <c r="C496" s="1" t="n">
        <v>45180</v>
      </c>
      <c r="D496" t="inlineStr">
        <is>
          <t>STOCKHOLMS LÄN</t>
        </is>
      </c>
      <c r="E496" t="inlineStr">
        <is>
          <t>NORRTÄLJE</t>
        </is>
      </c>
      <c r="G496" t="n">
        <v>3.9</v>
      </c>
      <c r="H496" t="n">
        <v>0</v>
      </c>
      <c r="I496" t="n">
        <v>0</v>
      </c>
      <c r="J496" t="n">
        <v>0</v>
      </c>
      <c r="K496" t="n">
        <v>0</v>
      </c>
      <c r="L496" t="n">
        <v>0</v>
      </c>
      <c r="M496" t="n">
        <v>0</v>
      </c>
      <c r="N496" t="n">
        <v>0</v>
      </c>
      <c r="O496" t="n">
        <v>0</v>
      </c>
      <c r="P496" t="n">
        <v>0</v>
      </c>
      <c r="Q496" t="n">
        <v>0</v>
      </c>
      <c r="R496" s="2" t="inlineStr"/>
    </row>
    <row r="497" ht="15" customHeight="1">
      <c r="A497" t="inlineStr">
        <is>
          <t>A 2839-2019</t>
        </is>
      </c>
      <c r="B497" s="1" t="n">
        <v>43479</v>
      </c>
      <c r="C497" s="1" t="n">
        <v>45180</v>
      </c>
      <c r="D497" t="inlineStr">
        <is>
          <t>STOCKHOLMS LÄN</t>
        </is>
      </c>
      <c r="E497" t="inlineStr">
        <is>
          <t>NORRTÄLJE</t>
        </is>
      </c>
      <c r="G497" t="n">
        <v>4</v>
      </c>
      <c r="H497" t="n">
        <v>0</v>
      </c>
      <c r="I497" t="n">
        <v>0</v>
      </c>
      <c r="J497" t="n">
        <v>0</v>
      </c>
      <c r="K497" t="n">
        <v>0</v>
      </c>
      <c r="L497" t="n">
        <v>0</v>
      </c>
      <c r="M497" t="n">
        <v>0</v>
      </c>
      <c r="N497" t="n">
        <v>0</v>
      </c>
      <c r="O497" t="n">
        <v>0</v>
      </c>
      <c r="P497" t="n">
        <v>0</v>
      </c>
      <c r="Q497" t="n">
        <v>0</v>
      </c>
      <c r="R497" s="2" t="inlineStr"/>
    </row>
    <row r="498" ht="15" customHeight="1">
      <c r="A498" t="inlineStr">
        <is>
          <t>A 2967-2019</t>
        </is>
      </c>
      <c r="B498" s="1" t="n">
        <v>43479</v>
      </c>
      <c r="C498" s="1" t="n">
        <v>45180</v>
      </c>
      <c r="D498" t="inlineStr">
        <is>
          <t>STOCKHOLMS LÄN</t>
        </is>
      </c>
      <c r="E498" t="inlineStr">
        <is>
          <t>NYNÄSHAMN</t>
        </is>
      </c>
      <c r="G498" t="n">
        <v>2.2</v>
      </c>
      <c r="H498" t="n">
        <v>0</v>
      </c>
      <c r="I498" t="n">
        <v>0</v>
      </c>
      <c r="J498" t="n">
        <v>0</v>
      </c>
      <c r="K498" t="n">
        <v>0</v>
      </c>
      <c r="L498" t="n">
        <v>0</v>
      </c>
      <c r="M498" t="n">
        <v>0</v>
      </c>
      <c r="N498" t="n">
        <v>0</v>
      </c>
      <c r="O498" t="n">
        <v>0</v>
      </c>
      <c r="P498" t="n">
        <v>0</v>
      </c>
      <c r="Q498" t="n">
        <v>0</v>
      </c>
      <c r="R498" s="2" t="inlineStr"/>
    </row>
    <row r="499" ht="15" customHeight="1">
      <c r="A499" t="inlineStr">
        <is>
          <t>A 3054-2019</t>
        </is>
      </c>
      <c r="B499" s="1" t="n">
        <v>43479</v>
      </c>
      <c r="C499" s="1" t="n">
        <v>45180</v>
      </c>
      <c r="D499" t="inlineStr">
        <is>
          <t>STOCKHOLMS LÄN</t>
        </is>
      </c>
      <c r="E499" t="inlineStr">
        <is>
          <t>SIGTUNA</t>
        </is>
      </c>
      <c r="G499" t="n">
        <v>1.4</v>
      </c>
      <c r="H499" t="n">
        <v>0</v>
      </c>
      <c r="I499" t="n">
        <v>0</v>
      </c>
      <c r="J499" t="n">
        <v>0</v>
      </c>
      <c r="K499" t="n">
        <v>0</v>
      </c>
      <c r="L499" t="n">
        <v>0</v>
      </c>
      <c r="M499" t="n">
        <v>0</v>
      </c>
      <c r="N499" t="n">
        <v>0</v>
      </c>
      <c r="O499" t="n">
        <v>0</v>
      </c>
      <c r="P499" t="n">
        <v>0</v>
      </c>
      <c r="Q499" t="n">
        <v>0</v>
      </c>
      <c r="R499" s="2" t="inlineStr"/>
    </row>
    <row r="500" ht="15" customHeight="1">
      <c r="A500" t="inlineStr">
        <is>
          <t>A 4731-2019</t>
        </is>
      </c>
      <c r="B500" s="1" t="n">
        <v>43479</v>
      </c>
      <c r="C500" s="1" t="n">
        <v>45180</v>
      </c>
      <c r="D500" t="inlineStr">
        <is>
          <t>STOCKHOLMS LÄN</t>
        </is>
      </c>
      <c r="E500" t="inlineStr">
        <is>
          <t>NORRTÄLJE</t>
        </is>
      </c>
      <c r="G500" t="n">
        <v>1</v>
      </c>
      <c r="H500" t="n">
        <v>0</v>
      </c>
      <c r="I500" t="n">
        <v>0</v>
      </c>
      <c r="J500" t="n">
        <v>0</v>
      </c>
      <c r="K500" t="n">
        <v>0</v>
      </c>
      <c r="L500" t="n">
        <v>0</v>
      </c>
      <c r="M500" t="n">
        <v>0</v>
      </c>
      <c r="N500" t="n">
        <v>0</v>
      </c>
      <c r="O500" t="n">
        <v>0</v>
      </c>
      <c r="P500" t="n">
        <v>0</v>
      </c>
      <c r="Q500" t="n">
        <v>0</v>
      </c>
      <c r="R500" s="2" t="inlineStr"/>
    </row>
    <row r="501" ht="15" customHeight="1">
      <c r="A501" t="inlineStr">
        <is>
          <t>A 2823-2019</t>
        </is>
      </c>
      <c r="B501" s="1" t="n">
        <v>43479</v>
      </c>
      <c r="C501" s="1" t="n">
        <v>45180</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2966-2019</t>
        </is>
      </c>
      <c r="B502" s="1" t="n">
        <v>43479</v>
      </c>
      <c r="C502" s="1" t="n">
        <v>45180</v>
      </c>
      <c r="D502" t="inlineStr">
        <is>
          <t>STOCKHOLMS LÄN</t>
        </is>
      </c>
      <c r="E502" t="inlineStr">
        <is>
          <t>NORRTÄLJE</t>
        </is>
      </c>
      <c r="G502" t="n">
        <v>4.2</v>
      </c>
      <c r="H502" t="n">
        <v>0</v>
      </c>
      <c r="I502" t="n">
        <v>0</v>
      </c>
      <c r="J502" t="n">
        <v>0</v>
      </c>
      <c r="K502" t="n">
        <v>0</v>
      </c>
      <c r="L502" t="n">
        <v>0</v>
      </c>
      <c r="M502" t="n">
        <v>0</v>
      </c>
      <c r="N502" t="n">
        <v>0</v>
      </c>
      <c r="O502" t="n">
        <v>0</v>
      </c>
      <c r="P502" t="n">
        <v>0</v>
      </c>
      <c r="Q502" t="n">
        <v>0</v>
      </c>
      <c r="R502" s="2" t="inlineStr"/>
    </row>
    <row r="503" ht="15" customHeight="1">
      <c r="A503" t="inlineStr">
        <is>
          <t>A 3079-2019</t>
        </is>
      </c>
      <c r="B503" s="1" t="n">
        <v>43479</v>
      </c>
      <c r="C503" s="1" t="n">
        <v>45180</v>
      </c>
      <c r="D503" t="inlineStr">
        <is>
          <t>STOCKHOLMS LÄN</t>
        </is>
      </c>
      <c r="E503" t="inlineStr">
        <is>
          <t>NORRTÄLJE</t>
        </is>
      </c>
      <c r="G503" t="n">
        <v>13.6</v>
      </c>
      <c r="H503" t="n">
        <v>0</v>
      </c>
      <c r="I503" t="n">
        <v>0</v>
      </c>
      <c r="J503" t="n">
        <v>0</v>
      </c>
      <c r="K503" t="n">
        <v>0</v>
      </c>
      <c r="L503" t="n">
        <v>0</v>
      </c>
      <c r="M503" t="n">
        <v>0</v>
      </c>
      <c r="N503" t="n">
        <v>0</v>
      </c>
      <c r="O503" t="n">
        <v>0</v>
      </c>
      <c r="P503" t="n">
        <v>0</v>
      </c>
      <c r="Q503" t="n">
        <v>0</v>
      </c>
      <c r="R503" s="2" t="inlineStr"/>
    </row>
    <row r="504" ht="15" customHeight="1">
      <c r="A504" t="inlineStr">
        <is>
          <t>A 2731-2019</t>
        </is>
      </c>
      <c r="B504" s="1" t="n">
        <v>43479</v>
      </c>
      <c r="C504" s="1" t="n">
        <v>45180</v>
      </c>
      <c r="D504" t="inlineStr">
        <is>
          <t>STOCKHOLMS LÄN</t>
        </is>
      </c>
      <c r="E504" t="inlineStr">
        <is>
          <t>NYKVARN</t>
        </is>
      </c>
      <c r="G504" t="n">
        <v>1.3</v>
      </c>
      <c r="H504" t="n">
        <v>0</v>
      </c>
      <c r="I504" t="n">
        <v>0</v>
      </c>
      <c r="J504" t="n">
        <v>0</v>
      </c>
      <c r="K504" t="n">
        <v>0</v>
      </c>
      <c r="L504" t="n">
        <v>0</v>
      </c>
      <c r="M504" t="n">
        <v>0</v>
      </c>
      <c r="N504" t="n">
        <v>0</v>
      </c>
      <c r="O504" t="n">
        <v>0</v>
      </c>
      <c r="P504" t="n">
        <v>0</v>
      </c>
      <c r="Q504" t="n">
        <v>0</v>
      </c>
      <c r="R504" s="2" t="inlineStr"/>
    </row>
    <row r="505" ht="15" customHeight="1">
      <c r="A505" t="inlineStr">
        <is>
          <t>A 2796-2019</t>
        </is>
      </c>
      <c r="B505" s="1" t="n">
        <v>43479</v>
      </c>
      <c r="C505" s="1" t="n">
        <v>45180</v>
      </c>
      <c r="D505" t="inlineStr">
        <is>
          <t>STOCKHOLMS LÄN</t>
        </is>
      </c>
      <c r="E505" t="inlineStr">
        <is>
          <t>NORRTÄLJE</t>
        </is>
      </c>
      <c r="G505" t="n">
        <v>2.3</v>
      </c>
      <c r="H505" t="n">
        <v>0</v>
      </c>
      <c r="I505" t="n">
        <v>0</v>
      </c>
      <c r="J505" t="n">
        <v>0</v>
      </c>
      <c r="K505" t="n">
        <v>0</v>
      </c>
      <c r="L505" t="n">
        <v>0</v>
      </c>
      <c r="M505" t="n">
        <v>0</v>
      </c>
      <c r="N505" t="n">
        <v>0</v>
      </c>
      <c r="O505" t="n">
        <v>0</v>
      </c>
      <c r="P505" t="n">
        <v>0</v>
      </c>
      <c r="Q505" t="n">
        <v>0</v>
      </c>
      <c r="R505" s="2" t="inlineStr"/>
    </row>
    <row r="506" ht="15" customHeight="1">
      <c r="A506" t="inlineStr">
        <is>
          <t>A 3088-2019</t>
        </is>
      </c>
      <c r="B506" s="1" t="n">
        <v>43479</v>
      </c>
      <c r="C506" s="1" t="n">
        <v>45180</v>
      </c>
      <c r="D506" t="inlineStr">
        <is>
          <t>STOCKHOLMS LÄN</t>
        </is>
      </c>
      <c r="E506" t="inlineStr">
        <is>
          <t>NORRTÄLJE</t>
        </is>
      </c>
      <c r="G506" t="n">
        <v>5.2</v>
      </c>
      <c r="H506" t="n">
        <v>0</v>
      </c>
      <c r="I506" t="n">
        <v>0</v>
      </c>
      <c r="J506" t="n">
        <v>0</v>
      </c>
      <c r="K506" t="n">
        <v>0</v>
      </c>
      <c r="L506" t="n">
        <v>0</v>
      </c>
      <c r="M506" t="n">
        <v>0</v>
      </c>
      <c r="N506" t="n">
        <v>0</v>
      </c>
      <c r="O506" t="n">
        <v>0</v>
      </c>
      <c r="P506" t="n">
        <v>0</v>
      </c>
      <c r="Q506" t="n">
        <v>0</v>
      </c>
      <c r="R506" s="2" t="inlineStr"/>
    </row>
    <row r="507" ht="15" customHeight="1">
      <c r="A507" t="inlineStr">
        <is>
          <t>A 3133-2019</t>
        </is>
      </c>
      <c r="B507" s="1" t="n">
        <v>43480</v>
      </c>
      <c r="C507" s="1" t="n">
        <v>45180</v>
      </c>
      <c r="D507" t="inlineStr">
        <is>
          <t>STOCKHOLMS LÄN</t>
        </is>
      </c>
      <c r="E507" t="inlineStr">
        <is>
          <t>NORRTÄLJE</t>
        </is>
      </c>
      <c r="G507" t="n">
        <v>0.3</v>
      </c>
      <c r="H507" t="n">
        <v>0</v>
      </c>
      <c r="I507" t="n">
        <v>0</v>
      </c>
      <c r="J507" t="n">
        <v>0</v>
      </c>
      <c r="K507" t="n">
        <v>0</v>
      </c>
      <c r="L507" t="n">
        <v>0</v>
      </c>
      <c r="M507" t="n">
        <v>0</v>
      </c>
      <c r="N507" t="n">
        <v>0</v>
      </c>
      <c r="O507" t="n">
        <v>0</v>
      </c>
      <c r="P507" t="n">
        <v>0</v>
      </c>
      <c r="Q507" t="n">
        <v>0</v>
      </c>
      <c r="R507" s="2" t="inlineStr"/>
    </row>
    <row r="508" ht="15" customHeight="1">
      <c r="A508" t="inlineStr">
        <is>
          <t>A 3156-2019</t>
        </is>
      </c>
      <c r="B508" s="1" t="n">
        <v>43480</v>
      </c>
      <c r="C508" s="1" t="n">
        <v>45180</v>
      </c>
      <c r="D508" t="inlineStr">
        <is>
          <t>STOCKHOLMS LÄN</t>
        </is>
      </c>
      <c r="E508" t="inlineStr">
        <is>
          <t>NORRTÄLJE</t>
        </is>
      </c>
      <c r="G508" t="n">
        <v>0.1</v>
      </c>
      <c r="H508" t="n">
        <v>0</v>
      </c>
      <c r="I508" t="n">
        <v>0</v>
      </c>
      <c r="J508" t="n">
        <v>0</v>
      </c>
      <c r="K508" t="n">
        <v>0</v>
      </c>
      <c r="L508" t="n">
        <v>0</v>
      </c>
      <c r="M508" t="n">
        <v>0</v>
      </c>
      <c r="N508" t="n">
        <v>0</v>
      </c>
      <c r="O508" t="n">
        <v>0</v>
      </c>
      <c r="P508" t="n">
        <v>0</v>
      </c>
      <c r="Q508" t="n">
        <v>0</v>
      </c>
      <c r="R508" s="2" t="inlineStr"/>
    </row>
    <row r="509" ht="15" customHeight="1">
      <c r="A509" t="inlineStr">
        <is>
          <t>A 3232-2019</t>
        </is>
      </c>
      <c r="B509" s="1" t="n">
        <v>43480</v>
      </c>
      <c r="C509" s="1" t="n">
        <v>45180</v>
      </c>
      <c r="D509" t="inlineStr">
        <is>
          <t>STOCKHOLMS LÄN</t>
        </is>
      </c>
      <c r="E509" t="inlineStr">
        <is>
          <t>NORRTÄLJE</t>
        </is>
      </c>
      <c r="G509" t="n">
        <v>9.1</v>
      </c>
      <c r="H509" t="n">
        <v>0</v>
      </c>
      <c r="I509" t="n">
        <v>0</v>
      </c>
      <c r="J509" t="n">
        <v>0</v>
      </c>
      <c r="K509" t="n">
        <v>0</v>
      </c>
      <c r="L509" t="n">
        <v>0</v>
      </c>
      <c r="M509" t="n">
        <v>0</v>
      </c>
      <c r="N509" t="n">
        <v>0</v>
      </c>
      <c r="O509" t="n">
        <v>0</v>
      </c>
      <c r="P509" t="n">
        <v>0</v>
      </c>
      <c r="Q509" t="n">
        <v>0</v>
      </c>
      <c r="R509" s="2" t="inlineStr"/>
    </row>
    <row r="510" ht="15" customHeight="1">
      <c r="A510" t="inlineStr">
        <is>
          <t>A 3361-2019</t>
        </is>
      </c>
      <c r="B510" s="1" t="n">
        <v>43480</v>
      </c>
      <c r="C510" s="1" t="n">
        <v>45180</v>
      </c>
      <c r="D510" t="inlineStr">
        <is>
          <t>STOCKHOLMS LÄN</t>
        </is>
      </c>
      <c r="E510" t="inlineStr">
        <is>
          <t>NORRTÄLJE</t>
        </is>
      </c>
      <c r="G510" t="n">
        <v>3.6</v>
      </c>
      <c r="H510" t="n">
        <v>0</v>
      </c>
      <c r="I510" t="n">
        <v>0</v>
      </c>
      <c r="J510" t="n">
        <v>0</v>
      </c>
      <c r="K510" t="n">
        <v>0</v>
      </c>
      <c r="L510" t="n">
        <v>0</v>
      </c>
      <c r="M510" t="n">
        <v>0</v>
      </c>
      <c r="N510" t="n">
        <v>0</v>
      </c>
      <c r="O510" t="n">
        <v>0</v>
      </c>
      <c r="P510" t="n">
        <v>0</v>
      </c>
      <c r="Q510" t="n">
        <v>0</v>
      </c>
      <c r="R510" s="2" t="inlineStr"/>
    </row>
    <row r="511" ht="15" customHeight="1">
      <c r="A511" t="inlineStr">
        <is>
          <t>A 3372-2019</t>
        </is>
      </c>
      <c r="B511" s="1" t="n">
        <v>43480</v>
      </c>
      <c r="C511" s="1" t="n">
        <v>45180</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3342-2019</t>
        </is>
      </c>
      <c r="B512" s="1" t="n">
        <v>43480</v>
      </c>
      <c r="C512" s="1" t="n">
        <v>45180</v>
      </c>
      <c r="D512" t="inlineStr">
        <is>
          <t>STOCKHOLMS LÄN</t>
        </is>
      </c>
      <c r="E512" t="inlineStr">
        <is>
          <t>NYNÄSHAMN</t>
        </is>
      </c>
      <c r="G512" t="n">
        <v>2.1</v>
      </c>
      <c r="H512" t="n">
        <v>0</v>
      </c>
      <c r="I512" t="n">
        <v>0</v>
      </c>
      <c r="J512" t="n">
        <v>0</v>
      </c>
      <c r="K512" t="n">
        <v>0</v>
      </c>
      <c r="L512" t="n">
        <v>0</v>
      </c>
      <c r="M512" t="n">
        <v>0</v>
      </c>
      <c r="N512" t="n">
        <v>0</v>
      </c>
      <c r="O512" t="n">
        <v>0</v>
      </c>
      <c r="P512" t="n">
        <v>0</v>
      </c>
      <c r="Q512" t="n">
        <v>0</v>
      </c>
      <c r="R512" s="2" t="inlineStr"/>
    </row>
    <row r="513" ht="15" customHeight="1">
      <c r="A513" t="inlineStr">
        <is>
          <t>A 3376-2019</t>
        </is>
      </c>
      <c r="B513" s="1" t="n">
        <v>43480</v>
      </c>
      <c r="C513" s="1" t="n">
        <v>45180</v>
      </c>
      <c r="D513" t="inlineStr">
        <is>
          <t>STOCKHOLMS LÄN</t>
        </is>
      </c>
      <c r="E513" t="inlineStr">
        <is>
          <t>NORRTÄLJE</t>
        </is>
      </c>
      <c r="G513" t="n">
        <v>4.9</v>
      </c>
      <c r="H513" t="n">
        <v>0</v>
      </c>
      <c r="I513" t="n">
        <v>0</v>
      </c>
      <c r="J513" t="n">
        <v>0</v>
      </c>
      <c r="K513" t="n">
        <v>0</v>
      </c>
      <c r="L513" t="n">
        <v>0</v>
      </c>
      <c r="M513" t="n">
        <v>0</v>
      </c>
      <c r="N513" t="n">
        <v>0</v>
      </c>
      <c r="O513" t="n">
        <v>0</v>
      </c>
      <c r="P513" t="n">
        <v>0</v>
      </c>
      <c r="Q513" t="n">
        <v>0</v>
      </c>
      <c r="R513" s="2" t="inlineStr"/>
    </row>
    <row r="514" ht="15" customHeight="1">
      <c r="A514" t="inlineStr">
        <is>
          <t>A 3456-2019</t>
        </is>
      </c>
      <c r="B514" s="1" t="n">
        <v>43481</v>
      </c>
      <c r="C514" s="1" t="n">
        <v>45180</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3475-2019</t>
        </is>
      </c>
      <c r="B515" s="1" t="n">
        <v>43481</v>
      </c>
      <c r="C515" s="1" t="n">
        <v>45180</v>
      </c>
      <c r="D515" t="inlineStr">
        <is>
          <t>STOCKHOLMS LÄN</t>
        </is>
      </c>
      <c r="E515" t="inlineStr">
        <is>
          <t>NORRTÄLJE</t>
        </is>
      </c>
      <c r="G515" t="n">
        <v>1.9</v>
      </c>
      <c r="H515" t="n">
        <v>0</v>
      </c>
      <c r="I515" t="n">
        <v>0</v>
      </c>
      <c r="J515" t="n">
        <v>0</v>
      </c>
      <c r="K515" t="n">
        <v>0</v>
      </c>
      <c r="L515" t="n">
        <v>0</v>
      </c>
      <c r="M515" t="n">
        <v>0</v>
      </c>
      <c r="N515" t="n">
        <v>0</v>
      </c>
      <c r="O515" t="n">
        <v>0</v>
      </c>
      <c r="P515" t="n">
        <v>0</v>
      </c>
      <c r="Q515" t="n">
        <v>0</v>
      </c>
      <c r="R515" s="2" t="inlineStr"/>
    </row>
    <row r="516" ht="15" customHeight="1">
      <c r="A516" t="inlineStr">
        <is>
          <t>A 3502-2019</t>
        </is>
      </c>
      <c r="B516" s="1" t="n">
        <v>43481</v>
      </c>
      <c r="C516" s="1" t="n">
        <v>45180</v>
      </c>
      <c r="D516" t="inlineStr">
        <is>
          <t>STOCKHOLMS LÄN</t>
        </is>
      </c>
      <c r="E516" t="inlineStr">
        <is>
          <t>NORRTÄLJE</t>
        </is>
      </c>
      <c r="G516" t="n">
        <v>2</v>
      </c>
      <c r="H516" t="n">
        <v>0</v>
      </c>
      <c r="I516" t="n">
        <v>0</v>
      </c>
      <c r="J516" t="n">
        <v>0</v>
      </c>
      <c r="K516" t="n">
        <v>0</v>
      </c>
      <c r="L516" t="n">
        <v>0</v>
      </c>
      <c r="M516" t="n">
        <v>0</v>
      </c>
      <c r="N516" t="n">
        <v>0</v>
      </c>
      <c r="O516" t="n">
        <v>0</v>
      </c>
      <c r="P516" t="n">
        <v>0</v>
      </c>
      <c r="Q516" t="n">
        <v>0</v>
      </c>
      <c r="R516" s="2" t="inlineStr"/>
    </row>
    <row r="517" ht="15" customHeight="1">
      <c r="A517" t="inlineStr">
        <is>
          <t>A 3741-2019</t>
        </is>
      </c>
      <c r="B517" s="1" t="n">
        <v>43481</v>
      </c>
      <c r="C517" s="1" t="n">
        <v>45180</v>
      </c>
      <c r="D517" t="inlineStr">
        <is>
          <t>STOCKHOLMS LÄN</t>
        </is>
      </c>
      <c r="E517" t="inlineStr">
        <is>
          <t>NORRTÄLJE</t>
        </is>
      </c>
      <c r="G517" t="n">
        <v>1.6</v>
      </c>
      <c r="H517" t="n">
        <v>0</v>
      </c>
      <c r="I517" t="n">
        <v>0</v>
      </c>
      <c r="J517" t="n">
        <v>0</v>
      </c>
      <c r="K517" t="n">
        <v>0</v>
      </c>
      <c r="L517" t="n">
        <v>0</v>
      </c>
      <c r="M517" t="n">
        <v>0</v>
      </c>
      <c r="N517" t="n">
        <v>0</v>
      </c>
      <c r="O517" t="n">
        <v>0</v>
      </c>
      <c r="P517" t="n">
        <v>0</v>
      </c>
      <c r="Q517" t="n">
        <v>0</v>
      </c>
      <c r="R517" s="2" t="inlineStr"/>
    </row>
    <row r="518" ht="15" customHeight="1">
      <c r="A518" t="inlineStr">
        <is>
          <t>A 3480-2019</t>
        </is>
      </c>
      <c r="B518" s="1" t="n">
        <v>43481</v>
      </c>
      <c r="C518" s="1" t="n">
        <v>45180</v>
      </c>
      <c r="D518" t="inlineStr">
        <is>
          <t>STOCKHOLMS LÄN</t>
        </is>
      </c>
      <c r="E518" t="inlineStr">
        <is>
          <t>NORRTÄLJE</t>
        </is>
      </c>
      <c r="G518" t="n">
        <v>3</v>
      </c>
      <c r="H518" t="n">
        <v>0</v>
      </c>
      <c r="I518" t="n">
        <v>0</v>
      </c>
      <c r="J518" t="n">
        <v>0</v>
      </c>
      <c r="K518" t="n">
        <v>0</v>
      </c>
      <c r="L518" t="n">
        <v>0</v>
      </c>
      <c r="M518" t="n">
        <v>0</v>
      </c>
      <c r="N518" t="n">
        <v>0</v>
      </c>
      <c r="O518" t="n">
        <v>0</v>
      </c>
      <c r="P518" t="n">
        <v>0</v>
      </c>
      <c r="Q518" t="n">
        <v>0</v>
      </c>
      <c r="R518" s="2" t="inlineStr"/>
    </row>
    <row r="519" ht="15" customHeight="1">
      <c r="A519" t="inlineStr">
        <is>
          <t>A 3743-2019</t>
        </is>
      </c>
      <c r="B519" s="1" t="n">
        <v>43481</v>
      </c>
      <c r="C519" s="1" t="n">
        <v>45180</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5507-2019</t>
        </is>
      </c>
      <c r="B520" s="1" t="n">
        <v>43482</v>
      </c>
      <c r="C520" s="1" t="n">
        <v>45180</v>
      </c>
      <c r="D520" t="inlineStr">
        <is>
          <t>STOCKHOLMS LÄN</t>
        </is>
      </c>
      <c r="E520" t="inlineStr">
        <is>
          <t>VALLENTUNA</t>
        </is>
      </c>
      <c r="G520" t="n">
        <v>2.5</v>
      </c>
      <c r="H520" t="n">
        <v>0</v>
      </c>
      <c r="I520" t="n">
        <v>0</v>
      </c>
      <c r="J520" t="n">
        <v>0</v>
      </c>
      <c r="K520" t="n">
        <v>0</v>
      </c>
      <c r="L520" t="n">
        <v>0</v>
      </c>
      <c r="M520" t="n">
        <v>0</v>
      </c>
      <c r="N520" t="n">
        <v>0</v>
      </c>
      <c r="O520" t="n">
        <v>0</v>
      </c>
      <c r="P520" t="n">
        <v>0</v>
      </c>
      <c r="Q520" t="n">
        <v>0</v>
      </c>
      <c r="R520" s="2" t="inlineStr"/>
    </row>
    <row r="521" ht="15" customHeight="1">
      <c r="A521" t="inlineStr">
        <is>
          <t>A 4037-2019</t>
        </is>
      </c>
      <c r="B521" s="1" t="n">
        <v>43482</v>
      </c>
      <c r="C521" s="1" t="n">
        <v>45180</v>
      </c>
      <c r="D521" t="inlineStr">
        <is>
          <t>STOCKHOLMS LÄN</t>
        </is>
      </c>
      <c r="E521" t="inlineStr">
        <is>
          <t>NORRTÄLJE</t>
        </is>
      </c>
      <c r="G521" t="n">
        <v>5.1</v>
      </c>
      <c r="H521" t="n">
        <v>0</v>
      </c>
      <c r="I521" t="n">
        <v>0</v>
      </c>
      <c r="J521" t="n">
        <v>0</v>
      </c>
      <c r="K521" t="n">
        <v>0</v>
      </c>
      <c r="L521" t="n">
        <v>0</v>
      </c>
      <c r="M521" t="n">
        <v>0</v>
      </c>
      <c r="N521" t="n">
        <v>0</v>
      </c>
      <c r="O521" t="n">
        <v>0</v>
      </c>
      <c r="P521" t="n">
        <v>0</v>
      </c>
      <c r="Q521" t="n">
        <v>0</v>
      </c>
      <c r="R521" s="2" t="inlineStr"/>
    </row>
    <row r="522" ht="15" customHeight="1">
      <c r="A522" t="inlineStr">
        <is>
          <t>A 4107-2019</t>
        </is>
      </c>
      <c r="B522" s="1" t="n">
        <v>43482</v>
      </c>
      <c r="C522" s="1" t="n">
        <v>45180</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3864-2019</t>
        </is>
      </c>
      <c r="B523" s="1" t="n">
        <v>43482</v>
      </c>
      <c r="C523" s="1" t="n">
        <v>45180</v>
      </c>
      <c r="D523" t="inlineStr">
        <is>
          <t>STOCKHOLMS LÄN</t>
        </is>
      </c>
      <c r="E523" t="inlineStr">
        <is>
          <t>NORRTÄLJE</t>
        </is>
      </c>
      <c r="G523" t="n">
        <v>1.5</v>
      </c>
      <c r="H523" t="n">
        <v>0</v>
      </c>
      <c r="I523" t="n">
        <v>0</v>
      </c>
      <c r="J523" t="n">
        <v>0</v>
      </c>
      <c r="K523" t="n">
        <v>0</v>
      </c>
      <c r="L523" t="n">
        <v>0</v>
      </c>
      <c r="M523" t="n">
        <v>0</v>
      </c>
      <c r="N523" t="n">
        <v>0</v>
      </c>
      <c r="O523" t="n">
        <v>0</v>
      </c>
      <c r="P523" t="n">
        <v>0</v>
      </c>
      <c r="Q523" t="n">
        <v>0</v>
      </c>
      <c r="R523" s="2" t="inlineStr"/>
    </row>
    <row r="524" ht="15" customHeight="1">
      <c r="A524" t="inlineStr">
        <is>
          <t>A 3879-2019</t>
        </is>
      </c>
      <c r="B524" s="1" t="n">
        <v>43482</v>
      </c>
      <c r="C524" s="1" t="n">
        <v>45180</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4027-2019</t>
        </is>
      </c>
      <c r="B525" s="1" t="n">
        <v>43482</v>
      </c>
      <c r="C525" s="1" t="n">
        <v>45180</v>
      </c>
      <c r="D525" t="inlineStr">
        <is>
          <t>STOCKHOLMS LÄN</t>
        </is>
      </c>
      <c r="E525" t="inlineStr">
        <is>
          <t>NORRTÄLJE</t>
        </is>
      </c>
      <c r="G525" t="n">
        <v>2.7</v>
      </c>
      <c r="H525" t="n">
        <v>0</v>
      </c>
      <c r="I525" t="n">
        <v>0</v>
      </c>
      <c r="J525" t="n">
        <v>0</v>
      </c>
      <c r="K525" t="n">
        <v>0</v>
      </c>
      <c r="L525" t="n">
        <v>0</v>
      </c>
      <c r="M525" t="n">
        <v>0</v>
      </c>
      <c r="N525" t="n">
        <v>0</v>
      </c>
      <c r="O525" t="n">
        <v>0</v>
      </c>
      <c r="P525" t="n">
        <v>0</v>
      </c>
      <c r="Q525" t="n">
        <v>0</v>
      </c>
      <c r="R525" s="2" t="inlineStr"/>
    </row>
    <row r="526" ht="15" customHeight="1">
      <c r="A526" t="inlineStr">
        <is>
          <t>A 4036-2019</t>
        </is>
      </c>
      <c r="B526" s="1" t="n">
        <v>43482</v>
      </c>
      <c r="C526" s="1" t="n">
        <v>45180</v>
      </c>
      <c r="D526" t="inlineStr">
        <is>
          <t>STOCKHOLMS LÄN</t>
        </is>
      </c>
      <c r="E526" t="inlineStr">
        <is>
          <t>NORRTÄLJE</t>
        </is>
      </c>
      <c r="G526" t="n">
        <v>6</v>
      </c>
      <c r="H526" t="n">
        <v>0</v>
      </c>
      <c r="I526" t="n">
        <v>0</v>
      </c>
      <c r="J526" t="n">
        <v>0</v>
      </c>
      <c r="K526" t="n">
        <v>0</v>
      </c>
      <c r="L526" t="n">
        <v>0</v>
      </c>
      <c r="M526" t="n">
        <v>0</v>
      </c>
      <c r="N526" t="n">
        <v>0</v>
      </c>
      <c r="O526" t="n">
        <v>0</v>
      </c>
      <c r="P526" t="n">
        <v>0</v>
      </c>
      <c r="Q526" t="n">
        <v>0</v>
      </c>
      <c r="R526" s="2" t="inlineStr"/>
    </row>
    <row r="527" ht="15" customHeight="1">
      <c r="A527" t="inlineStr">
        <is>
          <t>A 4040-2019</t>
        </is>
      </c>
      <c r="B527" s="1" t="n">
        <v>43482</v>
      </c>
      <c r="C527" s="1" t="n">
        <v>45180</v>
      </c>
      <c r="D527" t="inlineStr">
        <is>
          <t>STOCKHOLMS LÄN</t>
        </is>
      </c>
      <c r="E527" t="inlineStr">
        <is>
          <t>NORRTÄLJE</t>
        </is>
      </c>
      <c r="F527" t="inlineStr">
        <is>
          <t>Övriga statliga verk och myndigheter</t>
        </is>
      </c>
      <c r="G527" t="n">
        <v>10.7</v>
      </c>
      <c r="H527" t="n">
        <v>0</v>
      </c>
      <c r="I527" t="n">
        <v>0</v>
      </c>
      <c r="J527" t="n">
        <v>0</v>
      </c>
      <c r="K527" t="n">
        <v>0</v>
      </c>
      <c r="L527" t="n">
        <v>0</v>
      </c>
      <c r="M527" t="n">
        <v>0</v>
      </c>
      <c r="N527" t="n">
        <v>0</v>
      </c>
      <c r="O527" t="n">
        <v>0</v>
      </c>
      <c r="P527" t="n">
        <v>0</v>
      </c>
      <c r="Q527" t="n">
        <v>0</v>
      </c>
      <c r="R527" s="2" t="inlineStr"/>
    </row>
    <row r="528" ht="15" customHeight="1">
      <c r="A528" t="inlineStr">
        <is>
          <t>A 4069-2019</t>
        </is>
      </c>
      <c r="B528" s="1" t="n">
        <v>43482</v>
      </c>
      <c r="C528" s="1" t="n">
        <v>45180</v>
      </c>
      <c r="D528" t="inlineStr">
        <is>
          <t>STOCKHOLMS LÄN</t>
        </is>
      </c>
      <c r="E528" t="inlineStr">
        <is>
          <t>SÖDERTÄLJE</t>
        </is>
      </c>
      <c r="G528" t="n">
        <v>6.5</v>
      </c>
      <c r="H528" t="n">
        <v>0</v>
      </c>
      <c r="I528" t="n">
        <v>0</v>
      </c>
      <c r="J528" t="n">
        <v>0</v>
      </c>
      <c r="K528" t="n">
        <v>0</v>
      </c>
      <c r="L528" t="n">
        <v>0</v>
      </c>
      <c r="M528" t="n">
        <v>0</v>
      </c>
      <c r="N528" t="n">
        <v>0</v>
      </c>
      <c r="O528" t="n">
        <v>0</v>
      </c>
      <c r="P528" t="n">
        <v>0</v>
      </c>
      <c r="Q528" t="n">
        <v>0</v>
      </c>
      <c r="R528" s="2" t="inlineStr"/>
    </row>
    <row r="529" ht="15" customHeight="1">
      <c r="A529" t="inlineStr">
        <is>
          <t>A 4230-2019</t>
        </is>
      </c>
      <c r="B529" s="1" t="n">
        <v>43483</v>
      </c>
      <c r="C529" s="1" t="n">
        <v>45180</v>
      </c>
      <c r="D529" t="inlineStr">
        <is>
          <t>STOCKHOLMS LÄN</t>
        </is>
      </c>
      <c r="E529" t="inlineStr">
        <is>
          <t>VALLENTUNA</t>
        </is>
      </c>
      <c r="G529" t="n">
        <v>1.7</v>
      </c>
      <c r="H529" t="n">
        <v>0</v>
      </c>
      <c r="I529" t="n">
        <v>0</v>
      </c>
      <c r="J529" t="n">
        <v>0</v>
      </c>
      <c r="K529" t="n">
        <v>0</v>
      </c>
      <c r="L529" t="n">
        <v>0</v>
      </c>
      <c r="M529" t="n">
        <v>0</v>
      </c>
      <c r="N529" t="n">
        <v>0</v>
      </c>
      <c r="O529" t="n">
        <v>0</v>
      </c>
      <c r="P529" t="n">
        <v>0</v>
      </c>
      <c r="Q529" t="n">
        <v>0</v>
      </c>
      <c r="R529" s="2" t="inlineStr"/>
    </row>
    <row r="530" ht="15" customHeight="1">
      <c r="A530" t="inlineStr">
        <is>
          <t>A 4133-2019</t>
        </is>
      </c>
      <c r="B530" s="1" t="n">
        <v>43483</v>
      </c>
      <c r="C530" s="1" t="n">
        <v>45180</v>
      </c>
      <c r="D530" t="inlineStr">
        <is>
          <t>STOCKHOLMS LÄN</t>
        </is>
      </c>
      <c r="E530" t="inlineStr">
        <is>
          <t>NORRTÄLJE</t>
        </is>
      </c>
      <c r="G530" t="n">
        <v>3.9</v>
      </c>
      <c r="H530" t="n">
        <v>0</v>
      </c>
      <c r="I530" t="n">
        <v>0</v>
      </c>
      <c r="J530" t="n">
        <v>0</v>
      </c>
      <c r="K530" t="n">
        <v>0</v>
      </c>
      <c r="L530" t="n">
        <v>0</v>
      </c>
      <c r="M530" t="n">
        <v>0</v>
      </c>
      <c r="N530" t="n">
        <v>0</v>
      </c>
      <c r="O530" t="n">
        <v>0</v>
      </c>
      <c r="P530" t="n">
        <v>0</v>
      </c>
      <c r="Q530" t="n">
        <v>0</v>
      </c>
      <c r="R530" s="2" t="inlineStr"/>
    </row>
    <row r="531" ht="15" customHeight="1">
      <c r="A531" t="inlineStr">
        <is>
          <t>A 4394-2019</t>
        </is>
      </c>
      <c r="B531" s="1" t="n">
        <v>43484</v>
      </c>
      <c r="C531" s="1" t="n">
        <v>45180</v>
      </c>
      <c r="D531" t="inlineStr">
        <is>
          <t>STOCKHOLMS LÄN</t>
        </is>
      </c>
      <c r="E531" t="inlineStr">
        <is>
          <t>NORRTÄLJE</t>
        </is>
      </c>
      <c r="G531" t="n">
        <v>2</v>
      </c>
      <c r="H531" t="n">
        <v>0</v>
      </c>
      <c r="I531" t="n">
        <v>0</v>
      </c>
      <c r="J531" t="n">
        <v>0</v>
      </c>
      <c r="K531" t="n">
        <v>0</v>
      </c>
      <c r="L531" t="n">
        <v>0</v>
      </c>
      <c r="M531" t="n">
        <v>0</v>
      </c>
      <c r="N531" t="n">
        <v>0</v>
      </c>
      <c r="O531" t="n">
        <v>0</v>
      </c>
      <c r="P531" t="n">
        <v>0</v>
      </c>
      <c r="Q531" t="n">
        <v>0</v>
      </c>
      <c r="R531" s="2" t="inlineStr"/>
    </row>
    <row r="532" ht="15" customHeight="1">
      <c r="A532" t="inlineStr">
        <is>
          <t>A 4395-2019</t>
        </is>
      </c>
      <c r="B532" s="1" t="n">
        <v>43484</v>
      </c>
      <c r="C532" s="1" t="n">
        <v>45180</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4393-2019</t>
        </is>
      </c>
      <c r="B533" s="1" t="n">
        <v>43484</v>
      </c>
      <c r="C533" s="1" t="n">
        <v>45180</v>
      </c>
      <c r="D533" t="inlineStr">
        <is>
          <t>STOCKHOLMS LÄN</t>
        </is>
      </c>
      <c r="E533" t="inlineStr">
        <is>
          <t>NORRTÄLJE</t>
        </is>
      </c>
      <c r="G533" t="n">
        <v>2.3</v>
      </c>
      <c r="H533" t="n">
        <v>0</v>
      </c>
      <c r="I533" t="n">
        <v>0</v>
      </c>
      <c r="J533" t="n">
        <v>0</v>
      </c>
      <c r="K533" t="n">
        <v>0</v>
      </c>
      <c r="L533" t="n">
        <v>0</v>
      </c>
      <c r="M533" t="n">
        <v>0</v>
      </c>
      <c r="N533" t="n">
        <v>0</v>
      </c>
      <c r="O533" t="n">
        <v>0</v>
      </c>
      <c r="P533" t="n">
        <v>0</v>
      </c>
      <c r="Q533" t="n">
        <v>0</v>
      </c>
      <c r="R533" s="2" t="inlineStr"/>
    </row>
    <row r="534" ht="15" customHeight="1">
      <c r="A534" t="inlineStr">
        <is>
          <t>A 4397-2019</t>
        </is>
      </c>
      <c r="B534" s="1" t="n">
        <v>43484</v>
      </c>
      <c r="C534" s="1" t="n">
        <v>45180</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4457-2019</t>
        </is>
      </c>
      <c r="B535" s="1" t="n">
        <v>43485</v>
      </c>
      <c r="C535" s="1" t="n">
        <v>45180</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4548-2019</t>
        </is>
      </c>
      <c r="B536" s="1" t="n">
        <v>43486</v>
      </c>
      <c r="C536" s="1" t="n">
        <v>45180</v>
      </c>
      <c r="D536" t="inlineStr">
        <is>
          <t>STOCKHOLMS LÄN</t>
        </is>
      </c>
      <c r="E536" t="inlineStr">
        <is>
          <t>NORRTÄLJE</t>
        </is>
      </c>
      <c r="F536" t="inlineStr">
        <is>
          <t>Kommuner</t>
        </is>
      </c>
      <c r="G536" t="n">
        <v>2</v>
      </c>
      <c r="H536" t="n">
        <v>0</v>
      </c>
      <c r="I536" t="n">
        <v>0</v>
      </c>
      <c r="J536" t="n">
        <v>0</v>
      </c>
      <c r="K536" t="n">
        <v>0</v>
      </c>
      <c r="L536" t="n">
        <v>0</v>
      </c>
      <c r="M536" t="n">
        <v>0</v>
      </c>
      <c r="N536" t="n">
        <v>0</v>
      </c>
      <c r="O536" t="n">
        <v>0</v>
      </c>
      <c r="P536" t="n">
        <v>0</v>
      </c>
      <c r="Q536" t="n">
        <v>0</v>
      </c>
      <c r="R536" s="2" t="inlineStr"/>
    </row>
    <row r="537" ht="15" customHeight="1">
      <c r="A537" t="inlineStr">
        <is>
          <t>A 4862-2019</t>
        </is>
      </c>
      <c r="B537" s="1" t="n">
        <v>43486</v>
      </c>
      <c r="C537" s="1" t="n">
        <v>45180</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4528-2019</t>
        </is>
      </c>
      <c r="B538" s="1" t="n">
        <v>43486</v>
      </c>
      <c r="C538" s="1" t="n">
        <v>45180</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4664-2019</t>
        </is>
      </c>
      <c r="B539" s="1" t="n">
        <v>43486</v>
      </c>
      <c r="C539" s="1" t="n">
        <v>45180</v>
      </c>
      <c r="D539" t="inlineStr">
        <is>
          <t>STOCKHOLMS LÄN</t>
        </is>
      </c>
      <c r="E539" t="inlineStr">
        <is>
          <t>VALLENTUNA</t>
        </is>
      </c>
      <c r="G539" t="n">
        <v>1.4</v>
      </c>
      <c r="H539" t="n">
        <v>0</v>
      </c>
      <c r="I539" t="n">
        <v>0</v>
      </c>
      <c r="J539" t="n">
        <v>0</v>
      </c>
      <c r="K539" t="n">
        <v>0</v>
      </c>
      <c r="L539" t="n">
        <v>0</v>
      </c>
      <c r="M539" t="n">
        <v>0</v>
      </c>
      <c r="N539" t="n">
        <v>0</v>
      </c>
      <c r="O539" t="n">
        <v>0</v>
      </c>
      <c r="P539" t="n">
        <v>0</v>
      </c>
      <c r="Q539" t="n">
        <v>0</v>
      </c>
      <c r="R539" s="2" t="inlineStr"/>
    </row>
    <row r="540" ht="15" customHeight="1">
      <c r="A540" t="inlineStr">
        <is>
          <t>A 4894-2019</t>
        </is>
      </c>
      <c r="B540" s="1" t="n">
        <v>43486</v>
      </c>
      <c r="C540" s="1" t="n">
        <v>45180</v>
      </c>
      <c r="D540" t="inlineStr">
        <is>
          <t>STOCKHOLMS LÄN</t>
        </is>
      </c>
      <c r="E540" t="inlineStr">
        <is>
          <t>VALLENTUNA</t>
        </is>
      </c>
      <c r="G540" t="n">
        <v>11.2</v>
      </c>
      <c r="H540" t="n">
        <v>0</v>
      </c>
      <c r="I540" t="n">
        <v>0</v>
      </c>
      <c r="J540" t="n">
        <v>0</v>
      </c>
      <c r="K540" t="n">
        <v>0</v>
      </c>
      <c r="L540" t="n">
        <v>0</v>
      </c>
      <c r="M540" t="n">
        <v>0</v>
      </c>
      <c r="N540" t="n">
        <v>0</v>
      </c>
      <c r="O540" t="n">
        <v>0</v>
      </c>
      <c r="P540" t="n">
        <v>0</v>
      </c>
      <c r="Q540" t="n">
        <v>0</v>
      </c>
      <c r="R540" s="2" t="inlineStr"/>
    </row>
    <row r="541" ht="15" customHeight="1">
      <c r="A541" t="inlineStr">
        <is>
          <t>A 4584-2019</t>
        </is>
      </c>
      <c r="B541" s="1" t="n">
        <v>43486</v>
      </c>
      <c r="C541" s="1" t="n">
        <v>45180</v>
      </c>
      <c r="D541" t="inlineStr">
        <is>
          <t>STOCKHOLMS LÄN</t>
        </is>
      </c>
      <c r="E541" t="inlineStr">
        <is>
          <t>SIGTUNA</t>
        </is>
      </c>
      <c r="G541" t="n">
        <v>3.9</v>
      </c>
      <c r="H541" t="n">
        <v>0</v>
      </c>
      <c r="I541" t="n">
        <v>0</v>
      </c>
      <c r="J541" t="n">
        <v>0</v>
      </c>
      <c r="K541" t="n">
        <v>0</v>
      </c>
      <c r="L541" t="n">
        <v>0</v>
      </c>
      <c r="M541" t="n">
        <v>0</v>
      </c>
      <c r="N541" t="n">
        <v>0</v>
      </c>
      <c r="O541" t="n">
        <v>0</v>
      </c>
      <c r="P541" t="n">
        <v>0</v>
      </c>
      <c r="Q541" t="n">
        <v>0</v>
      </c>
      <c r="R541" s="2" t="inlineStr"/>
    </row>
    <row r="542" ht="15" customHeight="1">
      <c r="A542" t="inlineStr">
        <is>
          <t>A 4800-2019</t>
        </is>
      </c>
      <c r="B542" s="1" t="n">
        <v>43486</v>
      </c>
      <c r="C542" s="1" t="n">
        <v>45180</v>
      </c>
      <c r="D542" t="inlineStr">
        <is>
          <t>STOCKHOLMS LÄN</t>
        </is>
      </c>
      <c r="E542" t="inlineStr">
        <is>
          <t>SIGTUNA</t>
        </is>
      </c>
      <c r="G542" t="n">
        <v>6</v>
      </c>
      <c r="H542" t="n">
        <v>0</v>
      </c>
      <c r="I542" t="n">
        <v>0</v>
      </c>
      <c r="J542" t="n">
        <v>0</v>
      </c>
      <c r="K542" t="n">
        <v>0</v>
      </c>
      <c r="L542" t="n">
        <v>0</v>
      </c>
      <c r="M542" t="n">
        <v>0</v>
      </c>
      <c r="N542" t="n">
        <v>0</v>
      </c>
      <c r="O542" t="n">
        <v>0</v>
      </c>
      <c r="P542" t="n">
        <v>0</v>
      </c>
      <c r="Q542" t="n">
        <v>0</v>
      </c>
      <c r="R542" s="2" t="inlineStr"/>
    </row>
    <row r="543" ht="15" customHeight="1">
      <c r="A543" t="inlineStr">
        <is>
          <t>A 4833-2019</t>
        </is>
      </c>
      <c r="B543" s="1" t="n">
        <v>43486</v>
      </c>
      <c r="C543" s="1" t="n">
        <v>45180</v>
      </c>
      <c r="D543" t="inlineStr">
        <is>
          <t>STOCKHOLMS LÄN</t>
        </is>
      </c>
      <c r="E543" t="inlineStr">
        <is>
          <t>NORRTÄLJE</t>
        </is>
      </c>
      <c r="G543" t="n">
        <v>7.5</v>
      </c>
      <c r="H543" t="n">
        <v>0</v>
      </c>
      <c r="I543" t="n">
        <v>0</v>
      </c>
      <c r="J543" t="n">
        <v>0</v>
      </c>
      <c r="K543" t="n">
        <v>0</v>
      </c>
      <c r="L543" t="n">
        <v>0</v>
      </c>
      <c r="M543" t="n">
        <v>0</v>
      </c>
      <c r="N543" t="n">
        <v>0</v>
      </c>
      <c r="O543" t="n">
        <v>0</v>
      </c>
      <c r="P543" t="n">
        <v>0</v>
      </c>
      <c r="Q543" t="n">
        <v>0</v>
      </c>
      <c r="R543" s="2" t="inlineStr"/>
    </row>
    <row r="544" ht="15" customHeight="1">
      <c r="A544" t="inlineStr">
        <is>
          <t>A 4885-2019</t>
        </is>
      </c>
      <c r="B544" s="1" t="n">
        <v>43486</v>
      </c>
      <c r="C544" s="1" t="n">
        <v>45180</v>
      </c>
      <c r="D544" t="inlineStr">
        <is>
          <t>STOCKHOLMS LÄN</t>
        </is>
      </c>
      <c r="E544" t="inlineStr">
        <is>
          <t>NORRTÄLJE</t>
        </is>
      </c>
      <c r="G544" t="n">
        <v>11.4</v>
      </c>
      <c r="H544" t="n">
        <v>0</v>
      </c>
      <c r="I544" t="n">
        <v>0</v>
      </c>
      <c r="J544" t="n">
        <v>0</v>
      </c>
      <c r="K544" t="n">
        <v>0</v>
      </c>
      <c r="L544" t="n">
        <v>0</v>
      </c>
      <c r="M544" t="n">
        <v>0</v>
      </c>
      <c r="N544" t="n">
        <v>0</v>
      </c>
      <c r="O544" t="n">
        <v>0</v>
      </c>
      <c r="P544" t="n">
        <v>0</v>
      </c>
      <c r="Q544" t="n">
        <v>0</v>
      </c>
      <c r="R544" s="2" t="inlineStr"/>
    </row>
    <row r="545" ht="15" customHeight="1">
      <c r="A545" t="inlineStr">
        <is>
          <t>A 4857-2019</t>
        </is>
      </c>
      <c r="B545" s="1" t="n">
        <v>43487</v>
      </c>
      <c r="C545" s="1" t="n">
        <v>45180</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5109-2019</t>
        </is>
      </c>
      <c r="B546" s="1" t="n">
        <v>43487</v>
      </c>
      <c r="C546" s="1" t="n">
        <v>45180</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4922-2019</t>
        </is>
      </c>
      <c r="B547" s="1" t="n">
        <v>43487</v>
      </c>
      <c r="C547" s="1" t="n">
        <v>45180</v>
      </c>
      <c r="D547" t="inlineStr">
        <is>
          <t>STOCKHOLMS LÄN</t>
        </is>
      </c>
      <c r="E547" t="inlineStr">
        <is>
          <t>SÖDERTÄLJE</t>
        </is>
      </c>
      <c r="F547" t="inlineStr">
        <is>
          <t>Sveaskog</t>
        </is>
      </c>
      <c r="G547" t="n">
        <v>0.9</v>
      </c>
      <c r="H547" t="n">
        <v>0</v>
      </c>
      <c r="I547" t="n">
        <v>0</v>
      </c>
      <c r="J547" t="n">
        <v>0</v>
      </c>
      <c r="K547" t="n">
        <v>0</v>
      </c>
      <c r="L547" t="n">
        <v>0</v>
      </c>
      <c r="M547" t="n">
        <v>0</v>
      </c>
      <c r="N547" t="n">
        <v>0</v>
      </c>
      <c r="O547" t="n">
        <v>0</v>
      </c>
      <c r="P547" t="n">
        <v>0</v>
      </c>
      <c r="Q547" t="n">
        <v>0</v>
      </c>
      <c r="R547" s="2" t="inlineStr"/>
    </row>
    <row r="548" ht="15" customHeight="1">
      <c r="A548" t="inlineStr">
        <is>
          <t>A 4947-2019</t>
        </is>
      </c>
      <c r="B548" s="1" t="n">
        <v>43487</v>
      </c>
      <c r="C548" s="1" t="n">
        <v>45180</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5080-2019</t>
        </is>
      </c>
      <c r="B549" s="1" t="n">
        <v>43487</v>
      </c>
      <c r="C549" s="1" t="n">
        <v>45180</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5106-2019</t>
        </is>
      </c>
      <c r="B550" s="1" t="n">
        <v>43487</v>
      </c>
      <c r="C550" s="1" t="n">
        <v>45180</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6606-2019</t>
        </is>
      </c>
      <c r="B551" s="1" t="n">
        <v>43487</v>
      </c>
      <c r="C551" s="1" t="n">
        <v>45180</v>
      </c>
      <c r="D551" t="inlineStr">
        <is>
          <t>STOCKHOLMS LÄN</t>
        </is>
      </c>
      <c r="E551" t="inlineStr">
        <is>
          <t>NORRTÄLJE</t>
        </is>
      </c>
      <c r="G551" t="n">
        <v>1.7</v>
      </c>
      <c r="H551" t="n">
        <v>0</v>
      </c>
      <c r="I551" t="n">
        <v>0</v>
      </c>
      <c r="J551" t="n">
        <v>0</v>
      </c>
      <c r="K551" t="n">
        <v>0</v>
      </c>
      <c r="L551" t="n">
        <v>0</v>
      </c>
      <c r="M551" t="n">
        <v>0</v>
      </c>
      <c r="N551" t="n">
        <v>0</v>
      </c>
      <c r="O551" t="n">
        <v>0</v>
      </c>
      <c r="P551" t="n">
        <v>0</v>
      </c>
      <c r="Q551" t="n">
        <v>0</v>
      </c>
      <c r="R551" s="2" t="inlineStr"/>
    </row>
    <row r="552" ht="15" customHeight="1">
      <c r="A552" t="inlineStr">
        <is>
          <t>A 5314-2019</t>
        </is>
      </c>
      <c r="B552" s="1" t="n">
        <v>43488</v>
      </c>
      <c r="C552" s="1" t="n">
        <v>45180</v>
      </c>
      <c r="D552" t="inlineStr">
        <is>
          <t>STOCKHOLMS LÄN</t>
        </is>
      </c>
      <c r="E552" t="inlineStr">
        <is>
          <t>NORRTÄLJE</t>
        </is>
      </c>
      <c r="G552" t="n">
        <v>0.3</v>
      </c>
      <c r="H552" t="n">
        <v>0</v>
      </c>
      <c r="I552" t="n">
        <v>0</v>
      </c>
      <c r="J552" t="n">
        <v>0</v>
      </c>
      <c r="K552" t="n">
        <v>0</v>
      </c>
      <c r="L552" t="n">
        <v>0</v>
      </c>
      <c r="M552" t="n">
        <v>0</v>
      </c>
      <c r="N552" t="n">
        <v>0</v>
      </c>
      <c r="O552" t="n">
        <v>0</v>
      </c>
      <c r="P552" t="n">
        <v>0</v>
      </c>
      <c r="Q552" t="n">
        <v>0</v>
      </c>
      <c r="R552" s="2" t="inlineStr"/>
    </row>
    <row r="553" ht="15" customHeight="1">
      <c r="A553" t="inlineStr">
        <is>
          <t>A 5386-2019</t>
        </is>
      </c>
      <c r="B553" s="1" t="n">
        <v>43488</v>
      </c>
      <c r="C553" s="1" t="n">
        <v>45180</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5504-2019</t>
        </is>
      </c>
      <c r="B554" s="1" t="n">
        <v>43489</v>
      </c>
      <c r="C554" s="1" t="n">
        <v>45180</v>
      </c>
      <c r="D554" t="inlineStr">
        <is>
          <t>STOCKHOLMS LÄN</t>
        </is>
      </c>
      <c r="E554" t="inlineStr">
        <is>
          <t>NORRTÄLJE</t>
        </is>
      </c>
      <c r="G554" t="n">
        <v>1.7</v>
      </c>
      <c r="H554" t="n">
        <v>0</v>
      </c>
      <c r="I554" t="n">
        <v>0</v>
      </c>
      <c r="J554" t="n">
        <v>0</v>
      </c>
      <c r="K554" t="n">
        <v>0</v>
      </c>
      <c r="L554" t="n">
        <v>0</v>
      </c>
      <c r="M554" t="n">
        <v>0</v>
      </c>
      <c r="N554" t="n">
        <v>0</v>
      </c>
      <c r="O554" t="n">
        <v>0</v>
      </c>
      <c r="P554" t="n">
        <v>0</v>
      </c>
      <c r="Q554" t="n">
        <v>0</v>
      </c>
      <c r="R554" s="2" t="inlineStr"/>
    </row>
    <row r="555" ht="15" customHeight="1">
      <c r="A555" t="inlineStr">
        <is>
          <t>A 5640-2019</t>
        </is>
      </c>
      <c r="B555" s="1" t="n">
        <v>43489</v>
      </c>
      <c r="C555" s="1" t="n">
        <v>45180</v>
      </c>
      <c r="D555" t="inlineStr">
        <is>
          <t>STOCKHOLMS LÄN</t>
        </is>
      </c>
      <c r="E555" t="inlineStr">
        <is>
          <t>NORRTÄLJE</t>
        </is>
      </c>
      <c r="G555" t="n">
        <v>1.2</v>
      </c>
      <c r="H555" t="n">
        <v>0</v>
      </c>
      <c r="I555" t="n">
        <v>0</v>
      </c>
      <c r="J555" t="n">
        <v>0</v>
      </c>
      <c r="K555" t="n">
        <v>0</v>
      </c>
      <c r="L555" t="n">
        <v>0</v>
      </c>
      <c r="M555" t="n">
        <v>0</v>
      </c>
      <c r="N555" t="n">
        <v>0</v>
      </c>
      <c r="O555" t="n">
        <v>0</v>
      </c>
      <c r="P555" t="n">
        <v>0</v>
      </c>
      <c r="Q555" t="n">
        <v>0</v>
      </c>
      <c r="R555" s="2" t="inlineStr"/>
    </row>
    <row r="556" ht="15" customHeight="1">
      <c r="A556" t="inlineStr">
        <is>
          <t>A 5517-2019</t>
        </is>
      </c>
      <c r="B556" s="1" t="n">
        <v>43489</v>
      </c>
      <c r="C556" s="1" t="n">
        <v>45180</v>
      </c>
      <c r="D556" t="inlineStr">
        <is>
          <t>STOCKHOLMS LÄN</t>
        </is>
      </c>
      <c r="E556" t="inlineStr">
        <is>
          <t>NORRTÄLJE</t>
        </is>
      </c>
      <c r="G556" t="n">
        <v>3.3</v>
      </c>
      <c r="H556" t="n">
        <v>0</v>
      </c>
      <c r="I556" t="n">
        <v>0</v>
      </c>
      <c r="J556" t="n">
        <v>0</v>
      </c>
      <c r="K556" t="n">
        <v>0</v>
      </c>
      <c r="L556" t="n">
        <v>0</v>
      </c>
      <c r="M556" t="n">
        <v>0</v>
      </c>
      <c r="N556" t="n">
        <v>0</v>
      </c>
      <c r="O556" t="n">
        <v>0</v>
      </c>
      <c r="P556" t="n">
        <v>0</v>
      </c>
      <c r="Q556" t="n">
        <v>0</v>
      </c>
      <c r="R556" s="2" t="inlineStr"/>
    </row>
    <row r="557" ht="15" customHeight="1">
      <c r="A557" t="inlineStr">
        <is>
          <t>A 5548-2019</t>
        </is>
      </c>
      <c r="B557" s="1" t="n">
        <v>43489</v>
      </c>
      <c r="C557" s="1" t="n">
        <v>45180</v>
      </c>
      <c r="D557" t="inlineStr">
        <is>
          <t>STOCKHOLMS LÄN</t>
        </is>
      </c>
      <c r="E557" t="inlineStr">
        <is>
          <t>NORRTÄLJE</t>
        </is>
      </c>
      <c r="G557" t="n">
        <v>1.8</v>
      </c>
      <c r="H557" t="n">
        <v>0</v>
      </c>
      <c r="I557" t="n">
        <v>0</v>
      </c>
      <c r="J557" t="n">
        <v>0</v>
      </c>
      <c r="K557" t="n">
        <v>0</v>
      </c>
      <c r="L557" t="n">
        <v>0</v>
      </c>
      <c r="M557" t="n">
        <v>0</v>
      </c>
      <c r="N557" t="n">
        <v>0</v>
      </c>
      <c r="O557" t="n">
        <v>0</v>
      </c>
      <c r="P557" t="n">
        <v>0</v>
      </c>
      <c r="Q557" t="n">
        <v>0</v>
      </c>
      <c r="R557" s="2" t="inlineStr"/>
    </row>
    <row r="558" ht="15" customHeight="1">
      <c r="A558" t="inlineStr">
        <is>
          <t>A 5664-2019</t>
        </is>
      </c>
      <c r="B558" s="1" t="n">
        <v>43489</v>
      </c>
      <c r="C558" s="1" t="n">
        <v>45180</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5486-2019</t>
        </is>
      </c>
      <c r="B559" s="1" t="n">
        <v>43489</v>
      </c>
      <c r="C559" s="1" t="n">
        <v>45180</v>
      </c>
      <c r="D559" t="inlineStr">
        <is>
          <t>STOCKHOLMS LÄN</t>
        </is>
      </c>
      <c r="E559" t="inlineStr">
        <is>
          <t>NORRTÄLJE</t>
        </is>
      </c>
      <c r="F559" t="inlineStr">
        <is>
          <t>Övriga Aktiebolag</t>
        </is>
      </c>
      <c r="G559" t="n">
        <v>3.9</v>
      </c>
      <c r="H559" t="n">
        <v>0</v>
      </c>
      <c r="I559" t="n">
        <v>0</v>
      </c>
      <c r="J559" t="n">
        <v>0</v>
      </c>
      <c r="K559" t="n">
        <v>0</v>
      </c>
      <c r="L559" t="n">
        <v>0</v>
      </c>
      <c r="M559" t="n">
        <v>0</v>
      </c>
      <c r="N559" t="n">
        <v>0</v>
      </c>
      <c r="O559" t="n">
        <v>0</v>
      </c>
      <c r="P559" t="n">
        <v>0</v>
      </c>
      <c r="Q559" t="n">
        <v>0</v>
      </c>
      <c r="R559" s="2" t="inlineStr"/>
    </row>
    <row r="560" ht="15" customHeight="1">
      <c r="A560" t="inlineStr">
        <is>
          <t>A 5717-2019</t>
        </is>
      </c>
      <c r="B560" s="1" t="n">
        <v>43489</v>
      </c>
      <c r="C560" s="1" t="n">
        <v>45180</v>
      </c>
      <c r="D560" t="inlineStr">
        <is>
          <t>STOCKHOLMS LÄN</t>
        </is>
      </c>
      <c r="E560" t="inlineStr">
        <is>
          <t>EKERÖ</t>
        </is>
      </c>
      <c r="F560" t="inlineStr">
        <is>
          <t>Övriga statliga verk och myndigheter</t>
        </is>
      </c>
      <c r="G560" t="n">
        <v>0.8</v>
      </c>
      <c r="H560" t="n">
        <v>0</v>
      </c>
      <c r="I560" t="n">
        <v>0</v>
      </c>
      <c r="J560" t="n">
        <v>0</v>
      </c>
      <c r="K560" t="n">
        <v>0</v>
      </c>
      <c r="L560" t="n">
        <v>0</v>
      </c>
      <c r="M560" t="n">
        <v>0</v>
      </c>
      <c r="N560" t="n">
        <v>0</v>
      </c>
      <c r="O560" t="n">
        <v>0</v>
      </c>
      <c r="P560" t="n">
        <v>0</v>
      </c>
      <c r="Q560" t="n">
        <v>0</v>
      </c>
      <c r="R560" s="2" t="inlineStr"/>
    </row>
    <row r="561" ht="15" customHeight="1">
      <c r="A561" t="inlineStr">
        <is>
          <t>A 5580-2019</t>
        </is>
      </c>
      <c r="B561" s="1" t="n">
        <v>43489</v>
      </c>
      <c r="C561" s="1" t="n">
        <v>45180</v>
      </c>
      <c r="D561" t="inlineStr">
        <is>
          <t>STOCKHOLMS LÄN</t>
        </is>
      </c>
      <c r="E561" t="inlineStr">
        <is>
          <t>NORRTÄLJE</t>
        </is>
      </c>
      <c r="G561" t="n">
        <v>1.4</v>
      </c>
      <c r="H561" t="n">
        <v>0</v>
      </c>
      <c r="I561" t="n">
        <v>0</v>
      </c>
      <c r="J561" t="n">
        <v>0</v>
      </c>
      <c r="K561" t="n">
        <v>0</v>
      </c>
      <c r="L561" t="n">
        <v>0</v>
      </c>
      <c r="M561" t="n">
        <v>0</v>
      </c>
      <c r="N561" t="n">
        <v>0</v>
      </c>
      <c r="O561" t="n">
        <v>0</v>
      </c>
      <c r="P561" t="n">
        <v>0</v>
      </c>
      <c r="Q561" t="n">
        <v>0</v>
      </c>
      <c r="R561" s="2" t="inlineStr"/>
    </row>
    <row r="562" ht="15" customHeight="1">
      <c r="A562" t="inlineStr">
        <is>
          <t>A 5919-2019</t>
        </is>
      </c>
      <c r="B562" s="1" t="n">
        <v>43490</v>
      </c>
      <c r="C562" s="1" t="n">
        <v>45180</v>
      </c>
      <c r="D562" t="inlineStr">
        <is>
          <t>STOCKHOLMS LÄN</t>
        </is>
      </c>
      <c r="E562" t="inlineStr">
        <is>
          <t>NORRTÄLJE</t>
        </is>
      </c>
      <c r="G562" t="n">
        <v>0.6</v>
      </c>
      <c r="H562" t="n">
        <v>0</v>
      </c>
      <c r="I562" t="n">
        <v>0</v>
      </c>
      <c r="J562" t="n">
        <v>0</v>
      </c>
      <c r="K562" t="n">
        <v>0</v>
      </c>
      <c r="L562" t="n">
        <v>0</v>
      </c>
      <c r="M562" t="n">
        <v>0</v>
      </c>
      <c r="N562" t="n">
        <v>0</v>
      </c>
      <c r="O562" t="n">
        <v>0</v>
      </c>
      <c r="P562" t="n">
        <v>0</v>
      </c>
      <c r="Q562" t="n">
        <v>0</v>
      </c>
      <c r="R562" s="2" t="inlineStr"/>
    </row>
    <row r="563" ht="15" customHeight="1">
      <c r="A563" t="inlineStr">
        <is>
          <t>A 5959-2019</t>
        </is>
      </c>
      <c r="B563" s="1" t="n">
        <v>43492</v>
      </c>
      <c r="C563" s="1" t="n">
        <v>45180</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6121-2019</t>
        </is>
      </c>
      <c r="B564" s="1" t="n">
        <v>43493</v>
      </c>
      <c r="C564" s="1" t="n">
        <v>45180</v>
      </c>
      <c r="D564" t="inlineStr">
        <is>
          <t>STOCKHOLMS LÄN</t>
        </is>
      </c>
      <c r="E564" t="inlineStr">
        <is>
          <t>NORRTÄLJE</t>
        </is>
      </c>
      <c r="G564" t="n">
        <v>4.8</v>
      </c>
      <c r="H564" t="n">
        <v>0</v>
      </c>
      <c r="I564" t="n">
        <v>0</v>
      </c>
      <c r="J564" t="n">
        <v>0</v>
      </c>
      <c r="K564" t="n">
        <v>0</v>
      </c>
      <c r="L564" t="n">
        <v>0</v>
      </c>
      <c r="M564" t="n">
        <v>0</v>
      </c>
      <c r="N564" t="n">
        <v>0</v>
      </c>
      <c r="O564" t="n">
        <v>0</v>
      </c>
      <c r="P564" t="n">
        <v>0</v>
      </c>
      <c r="Q564" t="n">
        <v>0</v>
      </c>
      <c r="R564" s="2" t="inlineStr"/>
    </row>
    <row r="565" ht="15" customHeight="1">
      <c r="A565" t="inlineStr">
        <is>
          <t>A 6184-2019</t>
        </is>
      </c>
      <c r="B565" s="1" t="n">
        <v>43493</v>
      </c>
      <c r="C565" s="1" t="n">
        <v>45180</v>
      </c>
      <c r="D565" t="inlineStr">
        <is>
          <t>STOCKHOLMS LÄN</t>
        </is>
      </c>
      <c r="E565" t="inlineStr">
        <is>
          <t>NORRTÄLJE</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6170-2019</t>
        </is>
      </c>
      <c r="B566" s="1" t="n">
        <v>43493</v>
      </c>
      <c r="C566" s="1" t="n">
        <v>45180</v>
      </c>
      <c r="D566" t="inlineStr">
        <is>
          <t>STOCKHOLMS LÄN</t>
        </is>
      </c>
      <c r="E566" t="inlineStr">
        <is>
          <t>NORRTÄLJE</t>
        </is>
      </c>
      <c r="G566" t="n">
        <v>2.4</v>
      </c>
      <c r="H566" t="n">
        <v>0</v>
      </c>
      <c r="I566" t="n">
        <v>0</v>
      </c>
      <c r="J566" t="n">
        <v>0</v>
      </c>
      <c r="K566" t="n">
        <v>0</v>
      </c>
      <c r="L566" t="n">
        <v>0</v>
      </c>
      <c r="M566" t="n">
        <v>0</v>
      </c>
      <c r="N566" t="n">
        <v>0</v>
      </c>
      <c r="O566" t="n">
        <v>0</v>
      </c>
      <c r="P566" t="n">
        <v>0</v>
      </c>
      <c r="Q566" t="n">
        <v>0</v>
      </c>
      <c r="R566" s="2" t="inlineStr"/>
    </row>
    <row r="567" ht="15" customHeight="1">
      <c r="A567" t="inlineStr">
        <is>
          <t>A 6187-2019</t>
        </is>
      </c>
      <c r="B567" s="1" t="n">
        <v>43493</v>
      </c>
      <c r="C567" s="1" t="n">
        <v>45180</v>
      </c>
      <c r="D567" t="inlineStr">
        <is>
          <t>STOCKHOLMS LÄN</t>
        </is>
      </c>
      <c r="E567" t="inlineStr">
        <is>
          <t>NORRTÄLJE</t>
        </is>
      </c>
      <c r="G567" t="n">
        <v>1.5</v>
      </c>
      <c r="H567" t="n">
        <v>0</v>
      </c>
      <c r="I567" t="n">
        <v>0</v>
      </c>
      <c r="J567" t="n">
        <v>0</v>
      </c>
      <c r="K567" t="n">
        <v>0</v>
      </c>
      <c r="L567" t="n">
        <v>0</v>
      </c>
      <c r="M567" t="n">
        <v>0</v>
      </c>
      <c r="N567" t="n">
        <v>0</v>
      </c>
      <c r="O567" t="n">
        <v>0</v>
      </c>
      <c r="P567" t="n">
        <v>0</v>
      </c>
      <c r="Q567" t="n">
        <v>0</v>
      </c>
      <c r="R567" s="2" t="inlineStr"/>
    </row>
    <row r="568" ht="15" customHeight="1">
      <c r="A568" t="inlineStr">
        <is>
          <t>A 6222-2019</t>
        </is>
      </c>
      <c r="B568" s="1" t="n">
        <v>43493</v>
      </c>
      <c r="C568" s="1" t="n">
        <v>45180</v>
      </c>
      <c r="D568" t="inlineStr">
        <is>
          <t>STOCKHOLMS LÄN</t>
        </is>
      </c>
      <c r="E568" t="inlineStr">
        <is>
          <t>VALLENTUNA</t>
        </is>
      </c>
      <c r="G568" t="n">
        <v>1.9</v>
      </c>
      <c r="H568" t="n">
        <v>0</v>
      </c>
      <c r="I568" t="n">
        <v>0</v>
      </c>
      <c r="J568" t="n">
        <v>0</v>
      </c>
      <c r="K568" t="n">
        <v>0</v>
      </c>
      <c r="L568" t="n">
        <v>0</v>
      </c>
      <c r="M568" t="n">
        <v>0</v>
      </c>
      <c r="N568" t="n">
        <v>0</v>
      </c>
      <c r="O568" t="n">
        <v>0</v>
      </c>
      <c r="P568" t="n">
        <v>0</v>
      </c>
      <c r="Q568" t="n">
        <v>0</v>
      </c>
      <c r="R568" s="2" t="inlineStr"/>
    </row>
    <row r="569" ht="15" customHeight="1">
      <c r="A569" t="inlineStr">
        <is>
          <t>A 6530-2019</t>
        </is>
      </c>
      <c r="B569" s="1" t="n">
        <v>43494</v>
      </c>
      <c r="C569" s="1" t="n">
        <v>45180</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6671-2019</t>
        </is>
      </c>
      <c r="B570" s="1" t="n">
        <v>43494</v>
      </c>
      <c r="C570" s="1" t="n">
        <v>45180</v>
      </c>
      <c r="D570" t="inlineStr">
        <is>
          <t>STOCKHOLMS LÄN</t>
        </is>
      </c>
      <c r="E570" t="inlineStr">
        <is>
          <t>VAXHOLM</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6740-2019</t>
        </is>
      </c>
      <c r="B571" s="1" t="n">
        <v>43494</v>
      </c>
      <c r="C571" s="1" t="n">
        <v>45180</v>
      </c>
      <c r="D571" t="inlineStr">
        <is>
          <t>STOCKHOLMS LÄN</t>
        </is>
      </c>
      <c r="E571" t="inlineStr">
        <is>
          <t>NORRTÄLJE</t>
        </is>
      </c>
      <c r="G571" t="n">
        <v>4.9</v>
      </c>
      <c r="H571" t="n">
        <v>0</v>
      </c>
      <c r="I571" t="n">
        <v>0</v>
      </c>
      <c r="J571" t="n">
        <v>0</v>
      </c>
      <c r="K571" t="n">
        <v>0</v>
      </c>
      <c r="L571" t="n">
        <v>0</v>
      </c>
      <c r="M571" t="n">
        <v>0</v>
      </c>
      <c r="N571" t="n">
        <v>0</v>
      </c>
      <c r="O571" t="n">
        <v>0</v>
      </c>
      <c r="P571" t="n">
        <v>0</v>
      </c>
      <c r="Q571" t="n">
        <v>0</v>
      </c>
      <c r="R571" s="2" t="inlineStr"/>
    </row>
    <row r="572" ht="15" customHeight="1">
      <c r="A572" t="inlineStr">
        <is>
          <t>A 6563-2019</t>
        </is>
      </c>
      <c r="B572" s="1" t="n">
        <v>43494</v>
      </c>
      <c r="C572" s="1" t="n">
        <v>45180</v>
      </c>
      <c r="D572" t="inlineStr">
        <is>
          <t>STOCKHOLMS LÄN</t>
        </is>
      </c>
      <c r="E572" t="inlineStr">
        <is>
          <t>NORRTÄLJE</t>
        </is>
      </c>
      <c r="G572" t="n">
        <v>0.4</v>
      </c>
      <c r="H572" t="n">
        <v>0</v>
      </c>
      <c r="I572" t="n">
        <v>0</v>
      </c>
      <c r="J572" t="n">
        <v>0</v>
      </c>
      <c r="K572" t="n">
        <v>0</v>
      </c>
      <c r="L572" t="n">
        <v>0</v>
      </c>
      <c r="M572" t="n">
        <v>0</v>
      </c>
      <c r="N572" t="n">
        <v>0</v>
      </c>
      <c r="O572" t="n">
        <v>0</v>
      </c>
      <c r="P572" t="n">
        <v>0</v>
      </c>
      <c r="Q572" t="n">
        <v>0</v>
      </c>
      <c r="R572" s="2" t="inlineStr"/>
    </row>
    <row r="573" ht="15" customHeight="1">
      <c r="A573" t="inlineStr">
        <is>
          <t>A 6545-2019</t>
        </is>
      </c>
      <c r="B573" s="1" t="n">
        <v>43494</v>
      </c>
      <c r="C573" s="1" t="n">
        <v>45180</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6560-2019</t>
        </is>
      </c>
      <c r="B574" s="1" t="n">
        <v>43494</v>
      </c>
      <c r="C574" s="1" t="n">
        <v>45180</v>
      </c>
      <c r="D574" t="inlineStr">
        <is>
          <t>STOCKHOLMS LÄN</t>
        </is>
      </c>
      <c r="E574" t="inlineStr">
        <is>
          <t>NORRTÄLJE</t>
        </is>
      </c>
      <c r="G574" t="n">
        <v>0.7</v>
      </c>
      <c r="H574" t="n">
        <v>0</v>
      </c>
      <c r="I574" t="n">
        <v>0</v>
      </c>
      <c r="J574" t="n">
        <v>0</v>
      </c>
      <c r="K574" t="n">
        <v>0</v>
      </c>
      <c r="L574" t="n">
        <v>0</v>
      </c>
      <c r="M574" t="n">
        <v>0</v>
      </c>
      <c r="N574" t="n">
        <v>0</v>
      </c>
      <c r="O574" t="n">
        <v>0</v>
      </c>
      <c r="P574" t="n">
        <v>0</v>
      </c>
      <c r="Q574" t="n">
        <v>0</v>
      </c>
      <c r="R574" s="2" t="inlineStr"/>
    </row>
    <row r="575" ht="15" customHeight="1">
      <c r="A575" t="inlineStr">
        <is>
          <t>A 6496-2019</t>
        </is>
      </c>
      <c r="B575" s="1" t="n">
        <v>43494</v>
      </c>
      <c r="C575" s="1" t="n">
        <v>45180</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6672-2019</t>
        </is>
      </c>
      <c r="B576" s="1" t="n">
        <v>43494</v>
      </c>
      <c r="C576" s="1" t="n">
        <v>45180</v>
      </c>
      <c r="D576" t="inlineStr">
        <is>
          <t>STOCKHOLMS LÄN</t>
        </is>
      </c>
      <c r="E576" t="inlineStr">
        <is>
          <t>VAXHOLM</t>
        </is>
      </c>
      <c r="F576" t="inlineStr">
        <is>
          <t>Övriga statliga verk och myndigheter</t>
        </is>
      </c>
      <c r="G576" t="n">
        <v>2.1</v>
      </c>
      <c r="H576" t="n">
        <v>0</v>
      </c>
      <c r="I576" t="n">
        <v>0</v>
      </c>
      <c r="J576" t="n">
        <v>0</v>
      </c>
      <c r="K576" t="n">
        <v>0</v>
      </c>
      <c r="L576" t="n">
        <v>0</v>
      </c>
      <c r="M576" t="n">
        <v>0</v>
      </c>
      <c r="N576" t="n">
        <v>0</v>
      </c>
      <c r="O576" t="n">
        <v>0</v>
      </c>
      <c r="P576" t="n">
        <v>0</v>
      </c>
      <c r="Q576" t="n">
        <v>0</v>
      </c>
      <c r="R576" s="2" t="inlineStr"/>
    </row>
    <row r="577" ht="15" customHeight="1">
      <c r="A577" t="inlineStr">
        <is>
          <t>A 6921-2019</t>
        </is>
      </c>
      <c r="B577" s="1" t="n">
        <v>43495</v>
      </c>
      <c r="C577" s="1" t="n">
        <v>45180</v>
      </c>
      <c r="D577" t="inlineStr">
        <is>
          <t>STOCKHOLMS LÄN</t>
        </is>
      </c>
      <c r="E577" t="inlineStr">
        <is>
          <t>NORRTÄLJE</t>
        </is>
      </c>
      <c r="G577" t="n">
        <v>5.8</v>
      </c>
      <c r="H577" t="n">
        <v>0</v>
      </c>
      <c r="I577" t="n">
        <v>0</v>
      </c>
      <c r="J577" t="n">
        <v>0</v>
      </c>
      <c r="K577" t="n">
        <v>0</v>
      </c>
      <c r="L577" t="n">
        <v>0</v>
      </c>
      <c r="M577" t="n">
        <v>0</v>
      </c>
      <c r="N577" t="n">
        <v>0</v>
      </c>
      <c r="O577" t="n">
        <v>0</v>
      </c>
      <c r="P577" t="n">
        <v>0</v>
      </c>
      <c r="Q577" t="n">
        <v>0</v>
      </c>
      <c r="R577" s="2" t="inlineStr"/>
    </row>
    <row r="578" ht="15" customHeight="1">
      <c r="A578" t="inlineStr">
        <is>
          <t>A 6985-2019</t>
        </is>
      </c>
      <c r="B578" s="1" t="n">
        <v>43495</v>
      </c>
      <c r="C578" s="1" t="n">
        <v>45180</v>
      </c>
      <c r="D578" t="inlineStr">
        <is>
          <t>STOCKHOLMS LÄN</t>
        </is>
      </c>
      <c r="E578" t="inlineStr">
        <is>
          <t>NORRTÄLJE</t>
        </is>
      </c>
      <c r="G578" t="n">
        <v>75.09999999999999</v>
      </c>
      <c r="H578" t="n">
        <v>0</v>
      </c>
      <c r="I578" t="n">
        <v>0</v>
      </c>
      <c r="J578" t="n">
        <v>0</v>
      </c>
      <c r="K578" t="n">
        <v>0</v>
      </c>
      <c r="L578" t="n">
        <v>0</v>
      </c>
      <c r="M578" t="n">
        <v>0</v>
      </c>
      <c r="N578" t="n">
        <v>0</v>
      </c>
      <c r="O578" t="n">
        <v>0</v>
      </c>
      <c r="P578" t="n">
        <v>0</v>
      </c>
      <c r="Q578" t="n">
        <v>0</v>
      </c>
      <c r="R578" s="2" t="inlineStr"/>
    </row>
    <row r="579" ht="15" customHeight="1">
      <c r="A579" t="inlineStr">
        <is>
          <t>A 7003-2019</t>
        </is>
      </c>
      <c r="B579" s="1" t="n">
        <v>43495</v>
      </c>
      <c r="C579" s="1" t="n">
        <v>45180</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7040-2019</t>
        </is>
      </c>
      <c r="B580" s="1" t="n">
        <v>43495</v>
      </c>
      <c r="C580" s="1" t="n">
        <v>45180</v>
      </c>
      <c r="D580" t="inlineStr">
        <is>
          <t>STOCKHOLMS LÄN</t>
        </is>
      </c>
      <c r="E580" t="inlineStr">
        <is>
          <t>NORRTÄLJE</t>
        </is>
      </c>
      <c r="G580" t="n">
        <v>0.7</v>
      </c>
      <c r="H580" t="n">
        <v>0</v>
      </c>
      <c r="I580" t="n">
        <v>0</v>
      </c>
      <c r="J580" t="n">
        <v>0</v>
      </c>
      <c r="K580" t="n">
        <v>0</v>
      </c>
      <c r="L580" t="n">
        <v>0</v>
      </c>
      <c r="M580" t="n">
        <v>0</v>
      </c>
      <c r="N580" t="n">
        <v>0</v>
      </c>
      <c r="O580" t="n">
        <v>0</v>
      </c>
      <c r="P580" t="n">
        <v>0</v>
      </c>
      <c r="Q580" t="n">
        <v>0</v>
      </c>
      <c r="R580" s="2" t="inlineStr"/>
    </row>
    <row r="581" ht="15" customHeight="1">
      <c r="A581" t="inlineStr">
        <is>
          <t>A 7015-2019</t>
        </is>
      </c>
      <c r="B581" s="1" t="n">
        <v>43495</v>
      </c>
      <c r="C581" s="1" t="n">
        <v>45180</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7041-2019</t>
        </is>
      </c>
      <c r="B582" s="1" t="n">
        <v>43495</v>
      </c>
      <c r="C582" s="1" t="n">
        <v>45180</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7090-2019</t>
        </is>
      </c>
      <c r="B583" s="1" t="n">
        <v>43495</v>
      </c>
      <c r="C583" s="1" t="n">
        <v>45180</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8087-2019</t>
        </is>
      </c>
      <c r="B584" s="1" t="n">
        <v>43495</v>
      </c>
      <c r="C584" s="1" t="n">
        <v>45180</v>
      </c>
      <c r="D584" t="inlineStr">
        <is>
          <t>STOCKHOLMS LÄN</t>
        </is>
      </c>
      <c r="E584" t="inlineStr">
        <is>
          <t>HANINGE</t>
        </is>
      </c>
      <c r="G584" t="n">
        <v>1.8</v>
      </c>
      <c r="H584" t="n">
        <v>0</v>
      </c>
      <c r="I584" t="n">
        <v>0</v>
      </c>
      <c r="J584" t="n">
        <v>0</v>
      </c>
      <c r="K584" t="n">
        <v>0</v>
      </c>
      <c r="L584" t="n">
        <v>0</v>
      </c>
      <c r="M584" t="n">
        <v>0</v>
      </c>
      <c r="N584" t="n">
        <v>0</v>
      </c>
      <c r="O584" t="n">
        <v>0</v>
      </c>
      <c r="P584" t="n">
        <v>0</v>
      </c>
      <c r="Q584" t="n">
        <v>0</v>
      </c>
      <c r="R584" s="2" t="inlineStr"/>
    </row>
    <row r="585" ht="15" customHeight="1">
      <c r="A585" t="inlineStr">
        <is>
          <t>A 6970-2019</t>
        </is>
      </c>
      <c r="B585" s="1" t="n">
        <v>43495</v>
      </c>
      <c r="C585" s="1" t="n">
        <v>45180</v>
      </c>
      <c r="D585" t="inlineStr">
        <is>
          <t>STOCKHOLMS LÄN</t>
        </is>
      </c>
      <c r="E585" t="inlineStr">
        <is>
          <t>NORRTÄLJE</t>
        </is>
      </c>
      <c r="G585" t="n">
        <v>0.8</v>
      </c>
      <c r="H585" t="n">
        <v>0</v>
      </c>
      <c r="I585" t="n">
        <v>0</v>
      </c>
      <c r="J585" t="n">
        <v>0</v>
      </c>
      <c r="K585" t="n">
        <v>0</v>
      </c>
      <c r="L585" t="n">
        <v>0</v>
      </c>
      <c r="M585" t="n">
        <v>0</v>
      </c>
      <c r="N585" t="n">
        <v>0</v>
      </c>
      <c r="O585" t="n">
        <v>0</v>
      </c>
      <c r="P585" t="n">
        <v>0</v>
      </c>
      <c r="Q585" t="n">
        <v>0</v>
      </c>
      <c r="R585" s="2" t="inlineStr"/>
    </row>
    <row r="586" ht="15" customHeight="1">
      <c r="A586" t="inlineStr">
        <is>
          <t>A 7255-2019</t>
        </is>
      </c>
      <c r="B586" s="1" t="n">
        <v>43496</v>
      </c>
      <c r="C586" s="1" t="n">
        <v>45180</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7343-2019</t>
        </is>
      </c>
      <c r="B587" s="1" t="n">
        <v>43496</v>
      </c>
      <c r="C587" s="1" t="n">
        <v>45180</v>
      </c>
      <c r="D587" t="inlineStr">
        <is>
          <t>STOCKHOLMS LÄN</t>
        </is>
      </c>
      <c r="E587" t="inlineStr">
        <is>
          <t>NORRTÄLJE</t>
        </is>
      </c>
      <c r="G587" t="n">
        <v>1.4</v>
      </c>
      <c r="H587" t="n">
        <v>0</v>
      </c>
      <c r="I587" t="n">
        <v>0</v>
      </c>
      <c r="J587" t="n">
        <v>0</v>
      </c>
      <c r="K587" t="n">
        <v>0</v>
      </c>
      <c r="L587" t="n">
        <v>0</v>
      </c>
      <c r="M587" t="n">
        <v>0</v>
      </c>
      <c r="N587" t="n">
        <v>0</v>
      </c>
      <c r="O587" t="n">
        <v>0</v>
      </c>
      <c r="P587" t="n">
        <v>0</v>
      </c>
      <c r="Q587" t="n">
        <v>0</v>
      </c>
      <c r="R587" s="2" t="inlineStr"/>
    </row>
    <row r="588" ht="15" customHeight="1">
      <c r="A588" t="inlineStr">
        <is>
          <t>A 7174-2019</t>
        </is>
      </c>
      <c r="B588" s="1" t="n">
        <v>43496</v>
      </c>
      <c r="C588" s="1" t="n">
        <v>45180</v>
      </c>
      <c r="D588" t="inlineStr">
        <is>
          <t>STOCKHOLMS LÄN</t>
        </is>
      </c>
      <c r="E588" t="inlineStr">
        <is>
          <t>NORRTÄLJE</t>
        </is>
      </c>
      <c r="G588" t="n">
        <v>1.9</v>
      </c>
      <c r="H588" t="n">
        <v>0</v>
      </c>
      <c r="I588" t="n">
        <v>0</v>
      </c>
      <c r="J588" t="n">
        <v>0</v>
      </c>
      <c r="K588" t="n">
        <v>0</v>
      </c>
      <c r="L588" t="n">
        <v>0</v>
      </c>
      <c r="M588" t="n">
        <v>0</v>
      </c>
      <c r="N588" t="n">
        <v>0</v>
      </c>
      <c r="O588" t="n">
        <v>0</v>
      </c>
      <c r="P588" t="n">
        <v>0</v>
      </c>
      <c r="Q588" t="n">
        <v>0</v>
      </c>
      <c r="R588" s="2" t="inlineStr"/>
    </row>
    <row r="589" ht="15" customHeight="1">
      <c r="A589" t="inlineStr">
        <is>
          <t>A 7285-2019</t>
        </is>
      </c>
      <c r="B589" s="1" t="n">
        <v>43496</v>
      </c>
      <c r="C589" s="1" t="n">
        <v>45180</v>
      </c>
      <c r="D589" t="inlineStr">
        <is>
          <t>STOCKHOLMS LÄN</t>
        </is>
      </c>
      <c r="E589" t="inlineStr">
        <is>
          <t>NORRTÄLJE</t>
        </is>
      </c>
      <c r="G589" t="n">
        <v>7.8</v>
      </c>
      <c r="H589" t="n">
        <v>0</v>
      </c>
      <c r="I589" t="n">
        <v>0</v>
      </c>
      <c r="J589" t="n">
        <v>0</v>
      </c>
      <c r="K589" t="n">
        <v>0</v>
      </c>
      <c r="L589" t="n">
        <v>0</v>
      </c>
      <c r="M589" t="n">
        <v>0</v>
      </c>
      <c r="N589" t="n">
        <v>0</v>
      </c>
      <c r="O589" t="n">
        <v>0</v>
      </c>
      <c r="P589" t="n">
        <v>0</v>
      </c>
      <c r="Q589" t="n">
        <v>0</v>
      </c>
      <c r="R589" s="2" t="inlineStr"/>
    </row>
    <row r="590" ht="15" customHeight="1">
      <c r="A590" t="inlineStr">
        <is>
          <t>A 7117-2019</t>
        </is>
      </c>
      <c r="B590" s="1" t="n">
        <v>43496</v>
      </c>
      <c r="C590" s="1" t="n">
        <v>45180</v>
      </c>
      <c r="D590" t="inlineStr">
        <is>
          <t>STOCKHOLMS LÄN</t>
        </is>
      </c>
      <c r="E590" t="inlineStr">
        <is>
          <t>NORRTÄLJE</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7170-2019</t>
        </is>
      </c>
      <c r="B591" s="1" t="n">
        <v>43496</v>
      </c>
      <c r="C591" s="1" t="n">
        <v>45180</v>
      </c>
      <c r="D591" t="inlineStr">
        <is>
          <t>STOCKHOLMS LÄN</t>
        </is>
      </c>
      <c r="E591" t="inlineStr">
        <is>
          <t>NORRTÄLJE</t>
        </is>
      </c>
      <c r="F591" t="inlineStr">
        <is>
          <t>Holmen skog AB</t>
        </is>
      </c>
      <c r="G591" t="n">
        <v>14.6</v>
      </c>
      <c r="H591" t="n">
        <v>0</v>
      </c>
      <c r="I591" t="n">
        <v>0</v>
      </c>
      <c r="J591" t="n">
        <v>0</v>
      </c>
      <c r="K591" t="n">
        <v>0</v>
      </c>
      <c r="L591" t="n">
        <v>0</v>
      </c>
      <c r="M591" t="n">
        <v>0</v>
      </c>
      <c r="N591" t="n">
        <v>0</v>
      </c>
      <c r="O591" t="n">
        <v>0</v>
      </c>
      <c r="P591" t="n">
        <v>0</v>
      </c>
      <c r="Q591" t="n">
        <v>0</v>
      </c>
      <c r="R591" s="2" t="inlineStr"/>
    </row>
    <row r="592" ht="15" customHeight="1">
      <c r="A592" t="inlineStr">
        <is>
          <t>A 7176-2019</t>
        </is>
      </c>
      <c r="B592" s="1" t="n">
        <v>43496</v>
      </c>
      <c r="C592" s="1" t="n">
        <v>45180</v>
      </c>
      <c r="D592" t="inlineStr">
        <is>
          <t>STOCKHOLMS LÄN</t>
        </is>
      </c>
      <c r="E592" t="inlineStr">
        <is>
          <t>NORRTÄLJE</t>
        </is>
      </c>
      <c r="G592" t="n">
        <v>2</v>
      </c>
      <c r="H592" t="n">
        <v>0</v>
      </c>
      <c r="I592" t="n">
        <v>0</v>
      </c>
      <c r="J592" t="n">
        <v>0</v>
      </c>
      <c r="K592" t="n">
        <v>0</v>
      </c>
      <c r="L592" t="n">
        <v>0</v>
      </c>
      <c r="M592" t="n">
        <v>0</v>
      </c>
      <c r="N592" t="n">
        <v>0</v>
      </c>
      <c r="O592" t="n">
        <v>0</v>
      </c>
      <c r="P592" t="n">
        <v>0</v>
      </c>
      <c r="Q592" t="n">
        <v>0</v>
      </c>
      <c r="R592" s="2" t="inlineStr"/>
    </row>
    <row r="593" ht="15" customHeight="1">
      <c r="A593" t="inlineStr">
        <is>
          <t>A 7288-2019</t>
        </is>
      </c>
      <c r="B593" s="1" t="n">
        <v>43496</v>
      </c>
      <c r="C593" s="1" t="n">
        <v>45180</v>
      </c>
      <c r="D593" t="inlineStr">
        <is>
          <t>STOCKHOLMS LÄN</t>
        </is>
      </c>
      <c r="E593" t="inlineStr">
        <is>
          <t>NORRTÄLJE</t>
        </is>
      </c>
      <c r="G593" t="n">
        <v>7.6</v>
      </c>
      <c r="H593" t="n">
        <v>0</v>
      </c>
      <c r="I593" t="n">
        <v>0</v>
      </c>
      <c r="J593" t="n">
        <v>0</v>
      </c>
      <c r="K593" t="n">
        <v>0</v>
      </c>
      <c r="L593" t="n">
        <v>0</v>
      </c>
      <c r="M593" t="n">
        <v>0</v>
      </c>
      <c r="N593" t="n">
        <v>0</v>
      </c>
      <c r="O593" t="n">
        <v>0</v>
      </c>
      <c r="P593" t="n">
        <v>0</v>
      </c>
      <c r="Q593" t="n">
        <v>0</v>
      </c>
      <c r="R593" s="2" t="inlineStr"/>
    </row>
    <row r="594" ht="15" customHeight="1">
      <c r="A594" t="inlineStr">
        <is>
          <t>A 7278-2019</t>
        </is>
      </c>
      <c r="B594" s="1" t="n">
        <v>43496</v>
      </c>
      <c r="C594" s="1" t="n">
        <v>45180</v>
      </c>
      <c r="D594" t="inlineStr">
        <is>
          <t>STOCKHOLMS LÄN</t>
        </is>
      </c>
      <c r="E594" t="inlineStr">
        <is>
          <t>NORRTÄLJE</t>
        </is>
      </c>
      <c r="G594" t="n">
        <v>13.6</v>
      </c>
      <c r="H594" t="n">
        <v>0</v>
      </c>
      <c r="I594" t="n">
        <v>0</v>
      </c>
      <c r="J594" t="n">
        <v>0</v>
      </c>
      <c r="K594" t="n">
        <v>0</v>
      </c>
      <c r="L594" t="n">
        <v>0</v>
      </c>
      <c r="M594" t="n">
        <v>0</v>
      </c>
      <c r="N594" t="n">
        <v>0</v>
      </c>
      <c r="O594" t="n">
        <v>0</v>
      </c>
      <c r="P594" t="n">
        <v>0</v>
      </c>
      <c r="Q594" t="n">
        <v>0</v>
      </c>
      <c r="R594" s="2" t="inlineStr"/>
    </row>
    <row r="595" ht="15" customHeight="1">
      <c r="A595" t="inlineStr">
        <is>
          <t>A 7426-2019</t>
        </is>
      </c>
      <c r="B595" s="1" t="n">
        <v>43497</v>
      </c>
      <c r="C595" s="1" t="n">
        <v>45180</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7429-2019</t>
        </is>
      </c>
      <c r="B596" s="1" t="n">
        <v>43497</v>
      </c>
      <c r="C596" s="1" t="n">
        <v>45180</v>
      </c>
      <c r="D596" t="inlineStr">
        <is>
          <t>STOCKHOLMS LÄN</t>
        </is>
      </c>
      <c r="E596" t="inlineStr">
        <is>
          <t>NORRTÄLJE</t>
        </is>
      </c>
      <c r="G596" t="n">
        <v>2.2</v>
      </c>
      <c r="H596" t="n">
        <v>0</v>
      </c>
      <c r="I596" t="n">
        <v>0</v>
      </c>
      <c r="J596" t="n">
        <v>0</v>
      </c>
      <c r="K596" t="n">
        <v>0</v>
      </c>
      <c r="L596" t="n">
        <v>0</v>
      </c>
      <c r="M596" t="n">
        <v>0</v>
      </c>
      <c r="N596" t="n">
        <v>0</v>
      </c>
      <c r="O596" t="n">
        <v>0</v>
      </c>
      <c r="P596" t="n">
        <v>0</v>
      </c>
      <c r="Q596" t="n">
        <v>0</v>
      </c>
      <c r="R596" s="2" t="inlineStr"/>
    </row>
    <row r="597" ht="15" customHeight="1">
      <c r="A597" t="inlineStr">
        <is>
          <t>A 7419-2019</t>
        </is>
      </c>
      <c r="B597" s="1" t="n">
        <v>43497</v>
      </c>
      <c r="C597" s="1" t="n">
        <v>45180</v>
      </c>
      <c r="D597" t="inlineStr">
        <is>
          <t>STOCKHOLMS LÄN</t>
        </is>
      </c>
      <c r="E597" t="inlineStr">
        <is>
          <t>SÖDERTÄLJE</t>
        </is>
      </c>
      <c r="G597" t="n">
        <v>1.6</v>
      </c>
      <c r="H597" t="n">
        <v>0</v>
      </c>
      <c r="I597" t="n">
        <v>0</v>
      </c>
      <c r="J597" t="n">
        <v>0</v>
      </c>
      <c r="K597" t="n">
        <v>0</v>
      </c>
      <c r="L597" t="n">
        <v>0</v>
      </c>
      <c r="M597" t="n">
        <v>0</v>
      </c>
      <c r="N597" t="n">
        <v>0</v>
      </c>
      <c r="O597" t="n">
        <v>0</v>
      </c>
      <c r="P597" t="n">
        <v>0</v>
      </c>
      <c r="Q597" t="n">
        <v>0</v>
      </c>
      <c r="R597" s="2" t="inlineStr"/>
    </row>
    <row r="598" ht="15" customHeight="1">
      <c r="A598" t="inlineStr">
        <is>
          <t>A 7502-2019</t>
        </is>
      </c>
      <c r="B598" s="1" t="n">
        <v>43497</v>
      </c>
      <c r="C598" s="1" t="n">
        <v>45180</v>
      </c>
      <c r="D598" t="inlineStr">
        <is>
          <t>STOCKHOLMS LÄN</t>
        </is>
      </c>
      <c r="E598" t="inlineStr">
        <is>
          <t>NORRTÄLJE</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7432-2019</t>
        </is>
      </c>
      <c r="B599" s="1" t="n">
        <v>43497</v>
      </c>
      <c r="C599" s="1" t="n">
        <v>45180</v>
      </c>
      <c r="D599" t="inlineStr">
        <is>
          <t>STOCKHOLMS LÄN</t>
        </is>
      </c>
      <c r="E599" t="inlineStr">
        <is>
          <t>NYNÄSHAMN</t>
        </is>
      </c>
      <c r="G599" t="n">
        <v>3</v>
      </c>
      <c r="H599" t="n">
        <v>0</v>
      </c>
      <c r="I599" t="n">
        <v>0</v>
      </c>
      <c r="J599" t="n">
        <v>0</v>
      </c>
      <c r="K599" t="n">
        <v>0</v>
      </c>
      <c r="L599" t="n">
        <v>0</v>
      </c>
      <c r="M599" t="n">
        <v>0</v>
      </c>
      <c r="N599" t="n">
        <v>0</v>
      </c>
      <c r="O599" t="n">
        <v>0</v>
      </c>
      <c r="P599" t="n">
        <v>0</v>
      </c>
      <c r="Q599" t="n">
        <v>0</v>
      </c>
      <c r="R599" s="2" t="inlineStr"/>
    </row>
    <row r="600" ht="15" customHeight="1">
      <c r="A600" t="inlineStr">
        <is>
          <t>A 7568-2019</t>
        </is>
      </c>
      <c r="B600" s="1" t="n">
        <v>43497</v>
      </c>
      <c r="C600" s="1" t="n">
        <v>45180</v>
      </c>
      <c r="D600" t="inlineStr">
        <is>
          <t>STOCKHOLMS LÄN</t>
        </is>
      </c>
      <c r="E600" t="inlineStr">
        <is>
          <t>NORRTÄLJE</t>
        </is>
      </c>
      <c r="G600" t="n">
        <v>4.2</v>
      </c>
      <c r="H600" t="n">
        <v>0</v>
      </c>
      <c r="I600" t="n">
        <v>0</v>
      </c>
      <c r="J600" t="n">
        <v>0</v>
      </c>
      <c r="K600" t="n">
        <v>0</v>
      </c>
      <c r="L600" t="n">
        <v>0</v>
      </c>
      <c r="M600" t="n">
        <v>0</v>
      </c>
      <c r="N600" t="n">
        <v>0</v>
      </c>
      <c r="O600" t="n">
        <v>0</v>
      </c>
      <c r="P600" t="n">
        <v>0</v>
      </c>
      <c r="Q600" t="n">
        <v>0</v>
      </c>
      <c r="R600" s="2" t="inlineStr"/>
    </row>
    <row r="601" ht="15" customHeight="1">
      <c r="A601" t="inlineStr">
        <is>
          <t>A 7579-2019</t>
        </is>
      </c>
      <c r="B601" s="1" t="n">
        <v>43498</v>
      </c>
      <c r="C601" s="1" t="n">
        <v>45180</v>
      </c>
      <c r="D601" t="inlineStr">
        <is>
          <t>STOCKHOLMS LÄN</t>
        </is>
      </c>
      <c r="E601" t="inlineStr">
        <is>
          <t>NORRTÄLJE</t>
        </is>
      </c>
      <c r="G601" t="n">
        <v>2.8</v>
      </c>
      <c r="H601" t="n">
        <v>0</v>
      </c>
      <c r="I601" t="n">
        <v>0</v>
      </c>
      <c r="J601" t="n">
        <v>0</v>
      </c>
      <c r="K601" t="n">
        <v>0</v>
      </c>
      <c r="L601" t="n">
        <v>0</v>
      </c>
      <c r="M601" t="n">
        <v>0</v>
      </c>
      <c r="N601" t="n">
        <v>0</v>
      </c>
      <c r="O601" t="n">
        <v>0</v>
      </c>
      <c r="P601" t="n">
        <v>0</v>
      </c>
      <c r="Q601" t="n">
        <v>0</v>
      </c>
      <c r="R601" s="2" t="inlineStr"/>
    </row>
    <row r="602" ht="15" customHeight="1">
      <c r="A602" t="inlineStr">
        <is>
          <t>A 7606-2019</t>
        </is>
      </c>
      <c r="B602" s="1" t="n">
        <v>43499</v>
      </c>
      <c r="C602" s="1" t="n">
        <v>45180</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7608-2019</t>
        </is>
      </c>
      <c r="B603" s="1" t="n">
        <v>43499</v>
      </c>
      <c r="C603" s="1" t="n">
        <v>45180</v>
      </c>
      <c r="D603" t="inlineStr">
        <is>
          <t>STOCKHOLMS LÄN</t>
        </is>
      </c>
      <c r="E603" t="inlineStr">
        <is>
          <t>NORRTÄLJE</t>
        </is>
      </c>
      <c r="G603" t="n">
        <v>10</v>
      </c>
      <c r="H603" t="n">
        <v>0</v>
      </c>
      <c r="I603" t="n">
        <v>0</v>
      </c>
      <c r="J603" t="n">
        <v>0</v>
      </c>
      <c r="K603" t="n">
        <v>0</v>
      </c>
      <c r="L603" t="n">
        <v>0</v>
      </c>
      <c r="M603" t="n">
        <v>0</v>
      </c>
      <c r="N603" t="n">
        <v>0</v>
      </c>
      <c r="O603" t="n">
        <v>0</v>
      </c>
      <c r="P603" t="n">
        <v>0</v>
      </c>
      <c r="Q603" t="n">
        <v>0</v>
      </c>
      <c r="R603" s="2" t="inlineStr"/>
    </row>
    <row r="604" ht="15" customHeight="1">
      <c r="A604" t="inlineStr">
        <is>
          <t>A 7607-2019</t>
        </is>
      </c>
      <c r="B604" s="1" t="n">
        <v>43499</v>
      </c>
      <c r="C604" s="1" t="n">
        <v>45180</v>
      </c>
      <c r="D604" t="inlineStr">
        <is>
          <t>STOCKHOLMS LÄN</t>
        </is>
      </c>
      <c r="E604" t="inlineStr">
        <is>
          <t>NORRTÄLJE</t>
        </is>
      </c>
      <c r="G604" t="n">
        <v>1.9</v>
      </c>
      <c r="H604" t="n">
        <v>0</v>
      </c>
      <c r="I604" t="n">
        <v>0</v>
      </c>
      <c r="J604" t="n">
        <v>0</v>
      </c>
      <c r="K604" t="n">
        <v>0</v>
      </c>
      <c r="L604" t="n">
        <v>0</v>
      </c>
      <c r="M604" t="n">
        <v>0</v>
      </c>
      <c r="N604" t="n">
        <v>0</v>
      </c>
      <c r="O604" t="n">
        <v>0</v>
      </c>
      <c r="P604" t="n">
        <v>0</v>
      </c>
      <c r="Q604" t="n">
        <v>0</v>
      </c>
      <c r="R604" s="2" t="inlineStr"/>
    </row>
    <row r="605" ht="15" customHeight="1">
      <c r="A605" t="inlineStr">
        <is>
          <t>A 7892-2019</t>
        </is>
      </c>
      <c r="B605" s="1" t="n">
        <v>43500</v>
      </c>
      <c r="C605" s="1" t="n">
        <v>45180</v>
      </c>
      <c r="D605" t="inlineStr">
        <is>
          <t>STOCKHOLMS LÄN</t>
        </is>
      </c>
      <c r="E605" t="inlineStr">
        <is>
          <t>ÖSTERÅKER</t>
        </is>
      </c>
      <c r="G605" t="n">
        <v>0.8</v>
      </c>
      <c r="H605" t="n">
        <v>0</v>
      </c>
      <c r="I605" t="n">
        <v>0</v>
      </c>
      <c r="J605" t="n">
        <v>0</v>
      </c>
      <c r="K605" t="n">
        <v>0</v>
      </c>
      <c r="L605" t="n">
        <v>0</v>
      </c>
      <c r="M605" t="n">
        <v>0</v>
      </c>
      <c r="N605" t="n">
        <v>0</v>
      </c>
      <c r="O605" t="n">
        <v>0</v>
      </c>
      <c r="P605" t="n">
        <v>0</v>
      </c>
      <c r="Q605" t="n">
        <v>0</v>
      </c>
      <c r="R605" s="2" t="inlineStr"/>
    </row>
    <row r="606" ht="15" customHeight="1">
      <c r="A606" t="inlineStr">
        <is>
          <t>A 7650-2019</t>
        </is>
      </c>
      <c r="B606" s="1" t="n">
        <v>43500</v>
      </c>
      <c r="C606" s="1" t="n">
        <v>45180</v>
      </c>
      <c r="D606" t="inlineStr">
        <is>
          <t>STOCKHOLMS LÄN</t>
        </is>
      </c>
      <c r="E606" t="inlineStr">
        <is>
          <t>NORRTÄLJE</t>
        </is>
      </c>
      <c r="F606" t="inlineStr">
        <is>
          <t>Övriga Aktiebolag</t>
        </is>
      </c>
      <c r="G606" t="n">
        <v>3.8</v>
      </c>
      <c r="H606" t="n">
        <v>0</v>
      </c>
      <c r="I606" t="n">
        <v>0</v>
      </c>
      <c r="J606" t="n">
        <v>0</v>
      </c>
      <c r="K606" t="n">
        <v>0</v>
      </c>
      <c r="L606" t="n">
        <v>0</v>
      </c>
      <c r="M606" t="n">
        <v>0</v>
      </c>
      <c r="N606" t="n">
        <v>0</v>
      </c>
      <c r="O606" t="n">
        <v>0</v>
      </c>
      <c r="P606" t="n">
        <v>0</v>
      </c>
      <c r="Q606" t="n">
        <v>0</v>
      </c>
      <c r="R606" s="2" t="inlineStr"/>
    </row>
    <row r="607" ht="15" customHeight="1">
      <c r="A607" t="inlineStr">
        <is>
          <t>A 8501-2019</t>
        </is>
      </c>
      <c r="B607" s="1" t="n">
        <v>43500</v>
      </c>
      <c r="C607" s="1" t="n">
        <v>45180</v>
      </c>
      <c r="D607" t="inlineStr">
        <is>
          <t>STOCKHOLMS LÄN</t>
        </is>
      </c>
      <c r="E607" t="inlineStr">
        <is>
          <t>SIGTUNA</t>
        </is>
      </c>
      <c r="G607" t="n">
        <v>1.3</v>
      </c>
      <c r="H607" t="n">
        <v>0</v>
      </c>
      <c r="I607" t="n">
        <v>0</v>
      </c>
      <c r="J607" t="n">
        <v>0</v>
      </c>
      <c r="K607" t="n">
        <v>0</v>
      </c>
      <c r="L607" t="n">
        <v>0</v>
      </c>
      <c r="M607" t="n">
        <v>0</v>
      </c>
      <c r="N607" t="n">
        <v>0</v>
      </c>
      <c r="O607" t="n">
        <v>0</v>
      </c>
      <c r="P607" t="n">
        <v>0</v>
      </c>
      <c r="Q607" t="n">
        <v>0</v>
      </c>
      <c r="R607" s="2" t="inlineStr"/>
    </row>
    <row r="608" ht="15" customHeight="1">
      <c r="A608" t="inlineStr">
        <is>
          <t>A 8039-2019</t>
        </is>
      </c>
      <c r="B608" s="1" t="n">
        <v>43501</v>
      </c>
      <c r="C608" s="1" t="n">
        <v>45180</v>
      </c>
      <c r="D608" t="inlineStr">
        <is>
          <t>STOCKHOLMS LÄN</t>
        </is>
      </c>
      <c r="E608" t="inlineStr">
        <is>
          <t>NORRTÄLJE</t>
        </is>
      </c>
      <c r="G608" t="n">
        <v>16.8</v>
      </c>
      <c r="H608" t="n">
        <v>0</v>
      </c>
      <c r="I608" t="n">
        <v>0</v>
      </c>
      <c r="J608" t="n">
        <v>0</v>
      </c>
      <c r="K608" t="n">
        <v>0</v>
      </c>
      <c r="L608" t="n">
        <v>0</v>
      </c>
      <c r="M608" t="n">
        <v>0</v>
      </c>
      <c r="N608" t="n">
        <v>0</v>
      </c>
      <c r="O608" t="n">
        <v>0</v>
      </c>
      <c r="P608" t="n">
        <v>0</v>
      </c>
      <c r="Q608" t="n">
        <v>0</v>
      </c>
      <c r="R608" s="2" t="inlineStr"/>
    </row>
    <row r="609" ht="15" customHeight="1">
      <c r="A609" t="inlineStr">
        <is>
          <t>A 8256-2019</t>
        </is>
      </c>
      <c r="B609" s="1" t="n">
        <v>43501</v>
      </c>
      <c r="C609" s="1" t="n">
        <v>45180</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8523-2019</t>
        </is>
      </c>
      <c r="B610" s="1" t="n">
        <v>43502</v>
      </c>
      <c r="C610" s="1" t="n">
        <v>45180</v>
      </c>
      <c r="D610" t="inlineStr">
        <is>
          <t>STOCKHOLMS LÄN</t>
        </is>
      </c>
      <c r="E610" t="inlineStr">
        <is>
          <t>BOTKYRKA</t>
        </is>
      </c>
      <c r="G610" t="n">
        <v>1.8</v>
      </c>
      <c r="H610" t="n">
        <v>0</v>
      </c>
      <c r="I610" t="n">
        <v>0</v>
      </c>
      <c r="J610" t="n">
        <v>0</v>
      </c>
      <c r="K610" t="n">
        <v>0</v>
      </c>
      <c r="L610" t="n">
        <v>0</v>
      </c>
      <c r="M610" t="n">
        <v>0</v>
      </c>
      <c r="N610" t="n">
        <v>0</v>
      </c>
      <c r="O610" t="n">
        <v>0</v>
      </c>
      <c r="P610" t="n">
        <v>0</v>
      </c>
      <c r="Q610" t="n">
        <v>0</v>
      </c>
      <c r="R610" s="2" t="inlineStr"/>
    </row>
    <row r="611" ht="15" customHeight="1">
      <c r="A611" t="inlineStr">
        <is>
          <t>A 8586-2019</t>
        </is>
      </c>
      <c r="B611" s="1" t="n">
        <v>43502</v>
      </c>
      <c r="C611" s="1" t="n">
        <v>45180</v>
      </c>
      <c r="D611" t="inlineStr">
        <is>
          <t>STOCKHOLMS LÄN</t>
        </is>
      </c>
      <c r="E611" t="inlineStr">
        <is>
          <t>NORRTÄLJE</t>
        </is>
      </c>
      <c r="G611" t="n">
        <v>12.4</v>
      </c>
      <c r="H611" t="n">
        <v>0</v>
      </c>
      <c r="I611" t="n">
        <v>0</v>
      </c>
      <c r="J611" t="n">
        <v>0</v>
      </c>
      <c r="K611" t="n">
        <v>0</v>
      </c>
      <c r="L611" t="n">
        <v>0</v>
      </c>
      <c r="M611" t="n">
        <v>0</v>
      </c>
      <c r="N611" t="n">
        <v>0</v>
      </c>
      <c r="O611" t="n">
        <v>0</v>
      </c>
      <c r="P611" t="n">
        <v>0</v>
      </c>
      <c r="Q611" t="n">
        <v>0</v>
      </c>
      <c r="R611" s="2" t="inlineStr"/>
    </row>
    <row r="612" ht="15" customHeight="1">
      <c r="A612" t="inlineStr">
        <is>
          <t>A 8574-2019</t>
        </is>
      </c>
      <c r="B612" s="1" t="n">
        <v>43502</v>
      </c>
      <c r="C612" s="1" t="n">
        <v>45180</v>
      </c>
      <c r="D612" t="inlineStr">
        <is>
          <t>STOCKHOLMS LÄN</t>
        </is>
      </c>
      <c r="E612" t="inlineStr">
        <is>
          <t>NORRTÄLJE</t>
        </is>
      </c>
      <c r="G612" t="n">
        <v>0.9</v>
      </c>
      <c r="H612" t="n">
        <v>0</v>
      </c>
      <c r="I612" t="n">
        <v>0</v>
      </c>
      <c r="J612" t="n">
        <v>0</v>
      </c>
      <c r="K612" t="n">
        <v>0</v>
      </c>
      <c r="L612" t="n">
        <v>0</v>
      </c>
      <c r="M612" t="n">
        <v>0</v>
      </c>
      <c r="N612" t="n">
        <v>0</v>
      </c>
      <c r="O612" t="n">
        <v>0</v>
      </c>
      <c r="P612" t="n">
        <v>0</v>
      </c>
      <c r="Q612" t="n">
        <v>0</v>
      </c>
      <c r="R612" s="2" t="inlineStr"/>
    </row>
    <row r="613" ht="15" customHeight="1">
      <c r="A613" t="inlineStr">
        <is>
          <t>A 8452-2019</t>
        </is>
      </c>
      <c r="B613" s="1" t="n">
        <v>43502</v>
      </c>
      <c r="C613" s="1" t="n">
        <v>45180</v>
      </c>
      <c r="D613" t="inlineStr">
        <is>
          <t>STOCKHOLMS LÄN</t>
        </is>
      </c>
      <c r="E613" t="inlineStr">
        <is>
          <t>NORRTÄLJE</t>
        </is>
      </c>
      <c r="G613" t="n">
        <v>3</v>
      </c>
      <c r="H613" t="n">
        <v>0</v>
      </c>
      <c r="I613" t="n">
        <v>0</v>
      </c>
      <c r="J613" t="n">
        <v>0</v>
      </c>
      <c r="K613" t="n">
        <v>0</v>
      </c>
      <c r="L613" t="n">
        <v>0</v>
      </c>
      <c r="M613" t="n">
        <v>0</v>
      </c>
      <c r="N613" t="n">
        <v>0</v>
      </c>
      <c r="O613" t="n">
        <v>0</v>
      </c>
      <c r="P613" t="n">
        <v>0</v>
      </c>
      <c r="Q613" t="n">
        <v>0</v>
      </c>
      <c r="R613" s="2" t="inlineStr"/>
    </row>
    <row r="614" ht="15" customHeight="1">
      <c r="A614" t="inlineStr">
        <is>
          <t>A 8469-2019</t>
        </is>
      </c>
      <c r="B614" s="1" t="n">
        <v>43502</v>
      </c>
      <c r="C614" s="1" t="n">
        <v>45180</v>
      </c>
      <c r="D614" t="inlineStr">
        <is>
          <t>STOCKHOLMS LÄN</t>
        </is>
      </c>
      <c r="E614" t="inlineStr">
        <is>
          <t>SIGTUNA</t>
        </is>
      </c>
      <c r="F614" t="inlineStr">
        <is>
          <t>Allmännings- och besparingsskogar</t>
        </is>
      </c>
      <c r="G614" t="n">
        <v>5.7</v>
      </c>
      <c r="H614" t="n">
        <v>0</v>
      </c>
      <c r="I614" t="n">
        <v>0</v>
      </c>
      <c r="J614" t="n">
        <v>0</v>
      </c>
      <c r="K614" t="n">
        <v>0</v>
      </c>
      <c r="L614" t="n">
        <v>0</v>
      </c>
      <c r="M614" t="n">
        <v>0</v>
      </c>
      <c r="N614" t="n">
        <v>0</v>
      </c>
      <c r="O614" t="n">
        <v>0</v>
      </c>
      <c r="P614" t="n">
        <v>0</v>
      </c>
      <c r="Q614" t="n">
        <v>0</v>
      </c>
      <c r="R614" s="2" t="inlineStr"/>
    </row>
    <row r="615" ht="15" customHeight="1">
      <c r="A615" t="inlineStr">
        <is>
          <t>A 8686-2019</t>
        </is>
      </c>
      <c r="B615" s="1" t="n">
        <v>43503</v>
      </c>
      <c r="C615" s="1" t="n">
        <v>45180</v>
      </c>
      <c r="D615" t="inlineStr">
        <is>
          <t>STOCKHOLMS LÄN</t>
        </is>
      </c>
      <c r="E615" t="inlineStr">
        <is>
          <t>VALLENTUNA</t>
        </is>
      </c>
      <c r="G615" t="n">
        <v>5.1</v>
      </c>
      <c r="H615" t="n">
        <v>0</v>
      </c>
      <c r="I615" t="n">
        <v>0</v>
      </c>
      <c r="J615" t="n">
        <v>0</v>
      </c>
      <c r="K615" t="n">
        <v>0</v>
      </c>
      <c r="L615" t="n">
        <v>0</v>
      </c>
      <c r="M615" t="n">
        <v>0</v>
      </c>
      <c r="N615" t="n">
        <v>0</v>
      </c>
      <c r="O615" t="n">
        <v>0</v>
      </c>
      <c r="P615" t="n">
        <v>0</v>
      </c>
      <c r="Q615" t="n">
        <v>0</v>
      </c>
      <c r="R615" s="2" t="inlineStr"/>
    </row>
    <row r="616" ht="15" customHeight="1">
      <c r="A616" t="inlineStr">
        <is>
          <t>A 8719-2019</t>
        </is>
      </c>
      <c r="B616" s="1" t="n">
        <v>43503</v>
      </c>
      <c r="C616" s="1" t="n">
        <v>45180</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8797-2019</t>
        </is>
      </c>
      <c r="B617" s="1" t="n">
        <v>43503</v>
      </c>
      <c r="C617" s="1" t="n">
        <v>45180</v>
      </c>
      <c r="D617" t="inlineStr">
        <is>
          <t>STOCKHOLMS LÄN</t>
        </is>
      </c>
      <c r="E617" t="inlineStr">
        <is>
          <t>HANINGE</t>
        </is>
      </c>
      <c r="F617" t="inlineStr">
        <is>
          <t>Övriga statliga verk och myndigheter</t>
        </is>
      </c>
      <c r="G617" t="n">
        <v>4.3</v>
      </c>
      <c r="H617" t="n">
        <v>0</v>
      </c>
      <c r="I617" t="n">
        <v>0</v>
      </c>
      <c r="J617" t="n">
        <v>0</v>
      </c>
      <c r="K617" t="n">
        <v>0</v>
      </c>
      <c r="L617" t="n">
        <v>0</v>
      </c>
      <c r="M617" t="n">
        <v>0</v>
      </c>
      <c r="N617" t="n">
        <v>0</v>
      </c>
      <c r="O617" t="n">
        <v>0</v>
      </c>
      <c r="P617" t="n">
        <v>0</v>
      </c>
      <c r="Q617" t="n">
        <v>0</v>
      </c>
      <c r="R617" s="2" t="inlineStr"/>
    </row>
    <row r="618" ht="15" customHeight="1">
      <c r="A618" t="inlineStr">
        <is>
          <t>A 8692-2019</t>
        </is>
      </c>
      <c r="B618" s="1" t="n">
        <v>43503</v>
      </c>
      <c r="C618" s="1" t="n">
        <v>45180</v>
      </c>
      <c r="D618" t="inlineStr">
        <is>
          <t>STOCKHOLMS LÄN</t>
        </is>
      </c>
      <c r="E618" t="inlineStr">
        <is>
          <t>NORRTÄLJE</t>
        </is>
      </c>
      <c r="G618" t="n">
        <v>6.8</v>
      </c>
      <c r="H618" t="n">
        <v>0</v>
      </c>
      <c r="I618" t="n">
        <v>0</v>
      </c>
      <c r="J618" t="n">
        <v>0</v>
      </c>
      <c r="K618" t="n">
        <v>0</v>
      </c>
      <c r="L618" t="n">
        <v>0</v>
      </c>
      <c r="M618" t="n">
        <v>0</v>
      </c>
      <c r="N618" t="n">
        <v>0</v>
      </c>
      <c r="O618" t="n">
        <v>0</v>
      </c>
      <c r="P618" t="n">
        <v>0</v>
      </c>
      <c r="Q618" t="n">
        <v>0</v>
      </c>
      <c r="R618" s="2" t="inlineStr"/>
    </row>
    <row r="619" ht="15" customHeight="1">
      <c r="A619" t="inlineStr">
        <is>
          <t>A 8818-2019</t>
        </is>
      </c>
      <c r="B619" s="1" t="n">
        <v>43503</v>
      </c>
      <c r="C619" s="1" t="n">
        <v>45180</v>
      </c>
      <c r="D619" t="inlineStr">
        <is>
          <t>STOCKHOLMS LÄN</t>
        </is>
      </c>
      <c r="E619" t="inlineStr">
        <is>
          <t>NORRTÄLJE</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8678-2019</t>
        </is>
      </c>
      <c r="B620" s="1" t="n">
        <v>43503</v>
      </c>
      <c r="C620" s="1" t="n">
        <v>45180</v>
      </c>
      <c r="D620" t="inlineStr">
        <is>
          <t>STOCKHOLMS LÄN</t>
        </is>
      </c>
      <c r="E620" t="inlineStr">
        <is>
          <t>NORRTÄLJE</t>
        </is>
      </c>
      <c r="G620" t="n">
        <v>2.5</v>
      </c>
      <c r="H620" t="n">
        <v>0</v>
      </c>
      <c r="I620" t="n">
        <v>0</v>
      </c>
      <c r="J620" t="n">
        <v>0</v>
      </c>
      <c r="K620" t="n">
        <v>0</v>
      </c>
      <c r="L620" t="n">
        <v>0</v>
      </c>
      <c r="M620" t="n">
        <v>0</v>
      </c>
      <c r="N620" t="n">
        <v>0</v>
      </c>
      <c r="O620" t="n">
        <v>0</v>
      </c>
      <c r="P620" t="n">
        <v>0</v>
      </c>
      <c r="Q620" t="n">
        <v>0</v>
      </c>
      <c r="R620" s="2" t="inlineStr"/>
    </row>
    <row r="621" ht="15" customHeight="1">
      <c r="A621" t="inlineStr">
        <is>
          <t>A 8701-2019</t>
        </is>
      </c>
      <c r="B621" s="1" t="n">
        <v>43503</v>
      </c>
      <c r="C621" s="1" t="n">
        <v>45180</v>
      </c>
      <c r="D621" t="inlineStr">
        <is>
          <t>STOCKHOLMS LÄN</t>
        </is>
      </c>
      <c r="E621" t="inlineStr">
        <is>
          <t>NORRTÄLJE</t>
        </is>
      </c>
      <c r="G621" t="n">
        <v>15.3</v>
      </c>
      <c r="H621" t="n">
        <v>0</v>
      </c>
      <c r="I621" t="n">
        <v>0</v>
      </c>
      <c r="J621" t="n">
        <v>0</v>
      </c>
      <c r="K621" t="n">
        <v>0</v>
      </c>
      <c r="L621" t="n">
        <v>0</v>
      </c>
      <c r="M621" t="n">
        <v>0</v>
      </c>
      <c r="N621" t="n">
        <v>0</v>
      </c>
      <c r="O621" t="n">
        <v>0</v>
      </c>
      <c r="P621" t="n">
        <v>0</v>
      </c>
      <c r="Q621" t="n">
        <v>0</v>
      </c>
      <c r="R621" s="2" t="inlineStr"/>
    </row>
    <row r="622" ht="15" customHeight="1">
      <c r="A622" t="inlineStr">
        <is>
          <t>A 8721-2019</t>
        </is>
      </c>
      <c r="B622" s="1" t="n">
        <v>43503</v>
      </c>
      <c r="C622" s="1" t="n">
        <v>45180</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8996-2019</t>
        </is>
      </c>
      <c r="B623" s="1" t="n">
        <v>43503</v>
      </c>
      <c r="C623" s="1" t="n">
        <v>45180</v>
      </c>
      <c r="D623" t="inlineStr">
        <is>
          <t>STOCKHOLMS LÄN</t>
        </is>
      </c>
      <c r="E623" t="inlineStr">
        <is>
          <t>ÖSTERÅKER</t>
        </is>
      </c>
      <c r="G623" t="n">
        <v>1.5</v>
      </c>
      <c r="H623" t="n">
        <v>0</v>
      </c>
      <c r="I623" t="n">
        <v>0</v>
      </c>
      <c r="J623" t="n">
        <v>0</v>
      </c>
      <c r="K623" t="n">
        <v>0</v>
      </c>
      <c r="L623" t="n">
        <v>0</v>
      </c>
      <c r="M623" t="n">
        <v>0</v>
      </c>
      <c r="N623" t="n">
        <v>0</v>
      </c>
      <c r="O623" t="n">
        <v>0</v>
      </c>
      <c r="P623" t="n">
        <v>0</v>
      </c>
      <c r="Q623" t="n">
        <v>0</v>
      </c>
      <c r="R623" s="2" t="inlineStr"/>
    </row>
    <row r="624" ht="15" customHeight="1">
      <c r="A624" t="inlineStr">
        <is>
          <t>A 9154-2019</t>
        </is>
      </c>
      <c r="B624" s="1" t="n">
        <v>43504</v>
      </c>
      <c r="C624" s="1" t="n">
        <v>45180</v>
      </c>
      <c r="D624" t="inlineStr">
        <is>
          <t>STOCKHOLMS LÄN</t>
        </is>
      </c>
      <c r="E624" t="inlineStr">
        <is>
          <t>NORRTÄLJE</t>
        </is>
      </c>
      <c r="G624" t="n">
        <v>2.9</v>
      </c>
      <c r="H624" t="n">
        <v>0</v>
      </c>
      <c r="I624" t="n">
        <v>0</v>
      </c>
      <c r="J624" t="n">
        <v>0</v>
      </c>
      <c r="K624" t="n">
        <v>0</v>
      </c>
      <c r="L624" t="n">
        <v>0</v>
      </c>
      <c r="M624" t="n">
        <v>0</v>
      </c>
      <c r="N624" t="n">
        <v>0</v>
      </c>
      <c r="O624" t="n">
        <v>0</v>
      </c>
      <c r="P624" t="n">
        <v>0</v>
      </c>
      <c r="Q624" t="n">
        <v>0</v>
      </c>
      <c r="R624" s="2" t="inlineStr"/>
    </row>
    <row r="625" ht="15" customHeight="1">
      <c r="A625" t="inlineStr">
        <is>
          <t>A 9090-2019</t>
        </is>
      </c>
      <c r="B625" s="1" t="n">
        <v>43504</v>
      </c>
      <c r="C625" s="1" t="n">
        <v>45180</v>
      </c>
      <c r="D625" t="inlineStr">
        <is>
          <t>STOCKHOLMS LÄN</t>
        </is>
      </c>
      <c r="E625" t="inlineStr">
        <is>
          <t>NORRTÄLJE</t>
        </is>
      </c>
      <c r="G625" t="n">
        <v>1</v>
      </c>
      <c r="H625" t="n">
        <v>0</v>
      </c>
      <c r="I625" t="n">
        <v>0</v>
      </c>
      <c r="J625" t="n">
        <v>0</v>
      </c>
      <c r="K625" t="n">
        <v>0</v>
      </c>
      <c r="L625" t="n">
        <v>0</v>
      </c>
      <c r="M625" t="n">
        <v>0</v>
      </c>
      <c r="N625" t="n">
        <v>0</v>
      </c>
      <c r="O625" t="n">
        <v>0</v>
      </c>
      <c r="P625" t="n">
        <v>0</v>
      </c>
      <c r="Q625" t="n">
        <v>0</v>
      </c>
      <c r="R625" s="2" t="inlineStr"/>
    </row>
    <row r="626" ht="15" customHeight="1">
      <c r="A626" t="inlineStr">
        <is>
          <t>A 9126-2019</t>
        </is>
      </c>
      <c r="B626" s="1" t="n">
        <v>43504</v>
      </c>
      <c r="C626" s="1" t="n">
        <v>45180</v>
      </c>
      <c r="D626" t="inlineStr">
        <is>
          <t>STOCKHOLMS LÄN</t>
        </is>
      </c>
      <c r="E626" t="inlineStr">
        <is>
          <t>VAXHOLM</t>
        </is>
      </c>
      <c r="F626" t="inlineStr">
        <is>
          <t>Övriga statliga verk och myndigheter</t>
        </is>
      </c>
      <c r="G626" t="n">
        <v>1.1</v>
      </c>
      <c r="H626" t="n">
        <v>0</v>
      </c>
      <c r="I626" t="n">
        <v>0</v>
      </c>
      <c r="J626" t="n">
        <v>0</v>
      </c>
      <c r="K626" t="n">
        <v>0</v>
      </c>
      <c r="L626" t="n">
        <v>0</v>
      </c>
      <c r="M626" t="n">
        <v>0</v>
      </c>
      <c r="N626" t="n">
        <v>0</v>
      </c>
      <c r="O626" t="n">
        <v>0</v>
      </c>
      <c r="P626" t="n">
        <v>0</v>
      </c>
      <c r="Q626" t="n">
        <v>0</v>
      </c>
      <c r="R626" s="2" t="inlineStr"/>
    </row>
    <row r="627" ht="15" customHeight="1">
      <c r="A627" t="inlineStr">
        <is>
          <t>A 9216-2019</t>
        </is>
      </c>
      <c r="B627" s="1" t="n">
        <v>43506</v>
      </c>
      <c r="C627" s="1" t="n">
        <v>45180</v>
      </c>
      <c r="D627" t="inlineStr">
        <is>
          <t>STOCKHOLMS LÄN</t>
        </is>
      </c>
      <c r="E627" t="inlineStr">
        <is>
          <t>NORRTÄLJE</t>
        </is>
      </c>
      <c r="G627" t="n">
        <v>3.8</v>
      </c>
      <c r="H627" t="n">
        <v>0</v>
      </c>
      <c r="I627" t="n">
        <v>0</v>
      </c>
      <c r="J627" t="n">
        <v>0</v>
      </c>
      <c r="K627" t="n">
        <v>0</v>
      </c>
      <c r="L627" t="n">
        <v>0</v>
      </c>
      <c r="M627" t="n">
        <v>0</v>
      </c>
      <c r="N627" t="n">
        <v>0</v>
      </c>
      <c r="O627" t="n">
        <v>0</v>
      </c>
      <c r="P627" t="n">
        <v>0</v>
      </c>
      <c r="Q627" t="n">
        <v>0</v>
      </c>
      <c r="R627" s="2" t="inlineStr"/>
    </row>
    <row r="628" ht="15" customHeight="1">
      <c r="A628" t="inlineStr">
        <is>
          <t>A 9452-2019</t>
        </is>
      </c>
      <c r="B628" s="1" t="n">
        <v>43507</v>
      </c>
      <c r="C628" s="1" t="n">
        <v>45180</v>
      </c>
      <c r="D628" t="inlineStr">
        <is>
          <t>STOCKHOLMS LÄN</t>
        </is>
      </c>
      <c r="E628" t="inlineStr">
        <is>
          <t>NORRTÄLJE</t>
        </is>
      </c>
      <c r="G628" t="n">
        <v>4.2</v>
      </c>
      <c r="H628" t="n">
        <v>0</v>
      </c>
      <c r="I628" t="n">
        <v>0</v>
      </c>
      <c r="J628" t="n">
        <v>0</v>
      </c>
      <c r="K628" t="n">
        <v>0</v>
      </c>
      <c r="L628" t="n">
        <v>0</v>
      </c>
      <c r="M628" t="n">
        <v>0</v>
      </c>
      <c r="N628" t="n">
        <v>0</v>
      </c>
      <c r="O628" t="n">
        <v>0</v>
      </c>
      <c r="P628" t="n">
        <v>0</v>
      </c>
      <c r="Q628" t="n">
        <v>0</v>
      </c>
      <c r="R628" s="2" t="inlineStr"/>
    </row>
    <row r="629" ht="15" customHeight="1">
      <c r="A629" t="inlineStr">
        <is>
          <t>A 9500-2019</t>
        </is>
      </c>
      <c r="B629" s="1" t="n">
        <v>43507</v>
      </c>
      <c r="C629" s="1" t="n">
        <v>45180</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9506-2019</t>
        </is>
      </c>
      <c r="B630" s="1" t="n">
        <v>43507</v>
      </c>
      <c r="C630" s="1" t="n">
        <v>45180</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9432-2019</t>
        </is>
      </c>
      <c r="B631" s="1" t="n">
        <v>43507</v>
      </c>
      <c r="C631" s="1" t="n">
        <v>45180</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9507-2019</t>
        </is>
      </c>
      <c r="B632" s="1" t="n">
        <v>43507</v>
      </c>
      <c r="C632" s="1" t="n">
        <v>45180</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9447-2019</t>
        </is>
      </c>
      <c r="B633" s="1" t="n">
        <v>43507</v>
      </c>
      <c r="C633" s="1" t="n">
        <v>45180</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9505-2019</t>
        </is>
      </c>
      <c r="B634" s="1" t="n">
        <v>43507</v>
      </c>
      <c r="C634" s="1" t="n">
        <v>45180</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9462-2019</t>
        </is>
      </c>
      <c r="B635" s="1" t="n">
        <v>43507</v>
      </c>
      <c r="C635" s="1" t="n">
        <v>45180</v>
      </c>
      <c r="D635" t="inlineStr">
        <is>
          <t>STOCKHOLMS LÄN</t>
        </is>
      </c>
      <c r="E635" t="inlineStr">
        <is>
          <t>NORRTÄLJE</t>
        </is>
      </c>
      <c r="G635" t="n">
        <v>4.4</v>
      </c>
      <c r="H635" t="n">
        <v>0</v>
      </c>
      <c r="I635" t="n">
        <v>0</v>
      </c>
      <c r="J635" t="n">
        <v>0</v>
      </c>
      <c r="K635" t="n">
        <v>0</v>
      </c>
      <c r="L635" t="n">
        <v>0</v>
      </c>
      <c r="M635" t="n">
        <v>0</v>
      </c>
      <c r="N635" t="n">
        <v>0</v>
      </c>
      <c r="O635" t="n">
        <v>0</v>
      </c>
      <c r="P635" t="n">
        <v>0</v>
      </c>
      <c r="Q635" t="n">
        <v>0</v>
      </c>
      <c r="R635" s="2" t="inlineStr"/>
    </row>
    <row r="636" ht="15" customHeight="1">
      <c r="A636" t="inlineStr">
        <is>
          <t>A 9504-2019</t>
        </is>
      </c>
      <c r="B636" s="1" t="n">
        <v>43507</v>
      </c>
      <c r="C636" s="1" t="n">
        <v>45180</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9569-2019</t>
        </is>
      </c>
      <c r="B637" s="1" t="n">
        <v>43508</v>
      </c>
      <c r="C637" s="1" t="n">
        <v>45180</v>
      </c>
      <c r="D637" t="inlineStr">
        <is>
          <t>STOCKHOLMS LÄN</t>
        </is>
      </c>
      <c r="E637" t="inlineStr">
        <is>
          <t>VÄRMDÖ</t>
        </is>
      </c>
      <c r="G637" t="n">
        <v>2.6</v>
      </c>
      <c r="H637" t="n">
        <v>0</v>
      </c>
      <c r="I637" t="n">
        <v>0</v>
      </c>
      <c r="J637" t="n">
        <v>0</v>
      </c>
      <c r="K637" t="n">
        <v>0</v>
      </c>
      <c r="L637" t="n">
        <v>0</v>
      </c>
      <c r="M637" t="n">
        <v>0</v>
      </c>
      <c r="N637" t="n">
        <v>0</v>
      </c>
      <c r="O637" t="n">
        <v>0</v>
      </c>
      <c r="P637" t="n">
        <v>0</v>
      </c>
      <c r="Q637" t="n">
        <v>0</v>
      </c>
      <c r="R637" s="2" t="inlineStr"/>
    </row>
    <row r="638" ht="15" customHeight="1">
      <c r="A638" t="inlineStr">
        <is>
          <t>A 9619-2019</t>
        </is>
      </c>
      <c r="B638" s="1" t="n">
        <v>43508</v>
      </c>
      <c r="C638" s="1" t="n">
        <v>45180</v>
      </c>
      <c r="D638" t="inlineStr">
        <is>
          <t>STOCKHOLMS LÄN</t>
        </is>
      </c>
      <c r="E638" t="inlineStr">
        <is>
          <t>VÄRMDÖ</t>
        </is>
      </c>
      <c r="G638" t="n">
        <v>1.8</v>
      </c>
      <c r="H638" t="n">
        <v>0</v>
      </c>
      <c r="I638" t="n">
        <v>0</v>
      </c>
      <c r="J638" t="n">
        <v>0</v>
      </c>
      <c r="K638" t="n">
        <v>0</v>
      </c>
      <c r="L638" t="n">
        <v>0</v>
      </c>
      <c r="M638" t="n">
        <v>0</v>
      </c>
      <c r="N638" t="n">
        <v>0</v>
      </c>
      <c r="O638" t="n">
        <v>0</v>
      </c>
      <c r="P638" t="n">
        <v>0</v>
      </c>
      <c r="Q638" t="n">
        <v>0</v>
      </c>
      <c r="R638" s="2" t="inlineStr"/>
    </row>
    <row r="639" ht="15" customHeight="1">
      <c r="A639" t="inlineStr">
        <is>
          <t>A 9641-2019</t>
        </is>
      </c>
      <c r="B639" s="1" t="n">
        <v>43508</v>
      </c>
      <c r="C639" s="1" t="n">
        <v>45180</v>
      </c>
      <c r="D639" t="inlineStr">
        <is>
          <t>STOCKHOLMS LÄN</t>
        </is>
      </c>
      <c r="E639" t="inlineStr">
        <is>
          <t>SÖDERTÄLJE</t>
        </is>
      </c>
      <c r="G639" t="n">
        <v>21.7</v>
      </c>
      <c r="H639" t="n">
        <v>0</v>
      </c>
      <c r="I639" t="n">
        <v>0</v>
      </c>
      <c r="J639" t="n">
        <v>0</v>
      </c>
      <c r="K639" t="n">
        <v>0</v>
      </c>
      <c r="L639" t="n">
        <v>0</v>
      </c>
      <c r="M639" t="n">
        <v>0</v>
      </c>
      <c r="N639" t="n">
        <v>0</v>
      </c>
      <c r="O639" t="n">
        <v>0</v>
      </c>
      <c r="P639" t="n">
        <v>0</v>
      </c>
      <c r="Q639" t="n">
        <v>0</v>
      </c>
      <c r="R639" s="2" t="inlineStr"/>
    </row>
    <row r="640" ht="15" customHeight="1">
      <c r="A640" t="inlineStr">
        <is>
          <t>A 9693-2019</t>
        </is>
      </c>
      <c r="B640" s="1" t="n">
        <v>43508</v>
      </c>
      <c r="C640" s="1" t="n">
        <v>45180</v>
      </c>
      <c r="D640" t="inlineStr">
        <is>
          <t>STOCKHOLMS LÄN</t>
        </is>
      </c>
      <c r="E640" t="inlineStr">
        <is>
          <t>NORRTÄLJE</t>
        </is>
      </c>
      <c r="F640" t="inlineStr">
        <is>
          <t>Övriga statliga verk och myndigheter</t>
        </is>
      </c>
      <c r="G640" t="n">
        <v>3</v>
      </c>
      <c r="H640" t="n">
        <v>0</v>
      </c>
      <c r="I640" t="n">
        <v>0</v>
      </c>
      <c r="J640" t="n">
        <v>0</v>
      </c>
      <c r="K640" t="n">
        <v>0</v>
      </c>
      <c r="L640" t="n">
        <v>0</v>
      </c>
      <c r="M640" t="n">
        <v>0</v>
      </c>
      <c r="N640" t="n">
        <v>0</v>
      </c>
      <c r="O640" t="n">
        <v>0</v>
      </c>
      <c r="P640" t="n">
        <v>0</v>
      </c>
      <c r="Q640" t="n">
        <v>0</v>
      </c>
      <c r="R640" s="2" t="inlineStr"/>
    </row>
    <row r="641" ht="15" customHeight="1">
      <c r="A641" t="inlineStr">
        <is>
          <t>A 9712-2019</t>
        </is>
      </c>
      <c r="B641" s="1" t="n">
        <v>43508</v>
      </c>
      <c r="C641" s="1" t="n">
        <v>45180</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9722-2019</t>
        </is>
      </c>
      <c r="B642" s="1" t="n">
        <v>43508</v>
      </c>
      <c r="C642" s="1" t="n">
        <v>45180</v>
      </c>
      <c r="D642" t="inlineStr">
        <is>
          <t>STOCKHOLMS LÄN</t>
        </is>
      </c>
      <c r="E642" t="inlineStr">
        <is>
          <t>VÄRMDÖ</t>
        </is>
      </c>
      <c r="G642" t="n">
        <v>1.1</v>
      </c>
      <c r="H642" t="n">
        <v>0</v>
      </c>
      <c r="I642" t="n">
        <v>0</v>
      </c>
      <c r="J642" t="n">
        <v>0</v>
      </c>
      <c r="K642" t="n">
        <v>0</v>
      </c>
      <c r="L642" t="n">
        <v>0</v>
      </c>
      <c r="M642" t="n">
        <v>0</v>
      </c>
      <c r="N642" t="n">
        <v>0</v>
      </c>
      <c r="O642" t="n">
        <v>0</v>
      </c>
      <c r="P642" t="n">
        <v>0</v>
      </c>
      <c r="Q642" t="n">
        <v>0</v>
      </c>
      <c r="R642" s="2" t="inlineStr"/>
    </row>
    <row r="643" ht="15" customHeight="1">
      <c r="A643" t="inlineStr">
        <is>
          <t>A 9577-2019</t>
        </is>
      </c>
      <c r="B643" s="1" t="n">
        <v>43508</v>
      </c>
      <c r="C643" s="1" t="n">
        <v>45180</v>
      </c>
      <c r="D643" t="inlineStr">
        <is>
          <t>STOCKHOLMS LÄN</t>
        </is>
      </c>
      <c r="E643" t="inlineStr">
        <is>
          <t>NORRTÄLJE</t>
        </is>
      </c>
      <c r="G643" t="n">
        <v>1.5</v>
      </c>
      <c r="H643" t="n">
        <v>0</v>
      </c>
      <c r="I643" t="n">
        <v>0</v>
      </c>
      <c r="J643" t="n">
        <v>0</v>
      </c>
      <c r="K643" t="n">
        <v>0</v>
      </c>
      <c r="L643" t="n">
        <v>0</v>
      </c>
      <c r="M643" t="n">
        <v>0</v>
      </c>
      <c r="N643" t="n">
        <v>0</v>
      </c>
      <c r="O643" t="n">
        <v>0</v>
      </c>
      <c r="P643" t="n">
        <v>0</v>
      </c>
      <c r="Q643" t="n">
        <v>0</v>
      </c>
      <c r="R643" s="2" t="inlineStr"/>
    </row>
    <row r="644" ht="15" customHeight="1">
      <c r="A644" t="inlineStr">
        <is>
          <t>A 9723-2019</t>
        </is>
      </c>
      <c r="B644" s="1" t="n">
        <v>43508</v>
      </c>
      <c r="C644" s="1" t="n">
        <v>45180</v>
      </c>
      <c r="D644" t="inlineStr">
        <is>
          <t>STOCKHOLMS LÄN</t>
        </is>
      </c>
      <c r="E644" t="inlineStr">
        <is>
          <t>VÄRMDÖ</t>
        </is>
      </c>
      <c r="G644" t="n">
        <v>1.2</v>
      </c>
      <c r="H644" t="n">
        <v>0</v>
      </c>
      <c r="I644" t="n">
        <v>0</v>
      </c>
      <c r="J644" t="n">
        <v>0</v>
      </c>
      <c r="K644" t="n">
        <v>0</v>
      </c>
      <c r="L644" t="n">
        <v>0</v>
      </c>
      <c r="M644" t="n">
        <v>0</v>
      </c>
      <c r="N644" t="n">
        <v>0</v>
      </c>
      <c r="O644" t="n">
        <v>0</v>
      </c>
      <c r="P644" t="n">
        <v>0</v>
      </c>
      <c r="Q644" t="n">
        <v>0</v>
      </c>
      <c r="R644" s="2" t="inlineStr"/>
    </row>
    <row r="645" ht="15" customHeight="1">
      <c r="A645" t="inlineStr">
        <is>
          <t>A 9550-2019</t>
        </is>
      </c>
      <c r="B645" s="1" t="n">
        <v>43508</v>
      </c>
      <c r="C645" s="1" t="n">
        <v>45180</v>
      </c>
      <c r="D645" t="inlineStr">
        <is>
          <t>STOCKHOLMS LÄN</t>
        </is>
      </c>
      <c r="E645" t="inlineStr">
        <is>
          <t>VÄRMDÖ</t>
        </is>
      </c>
      <c r="G645" t="n">
        <v>1.3</v>
      </c>
      <c r="H645" t="n">
        <v>0</v>
      </c>
      <c r="I645" t="n">
        <v>0</v>
      </c>
      <c r="J645" t="n">
        <v>0</v>
      </c>
      <c r="K645" t="n">
        <v>0</v>
      </c>
      <c r="L645" t="n">
        <v>0</v>
      </c>
      <c r="M645" t="n">
        <v>0</v>
      </c>
      <c r="N645" t="n">
        <v>0</v>
      </c>
      <c r="O645" t="n">
        <v>0</v>
      </c>
      <c r="P645" t="n">
        <v>0</v>
      </c>
      <c r="Q645" t="n">
        <v>0</v>
      </c>
      <c r="R645" s="2" t="inlineStr"/>
    </row>
    <row r="646" ht="15" customHeight="1">
      <c r="A646" t="inlineStr">
        <is>
          <t>A 9605-2019</t>
        </is>
      </c>
      <c r="B646" s="1" t="n">
        <v>43508</v>
      </c>
      <c r="C646" s="1" t="n">
        <v>45180</v>
      </c>
      <c r="D646" t="inlineStr">
        <is>
          <t>STOCKHOLMS LÄN</t>
        </is>
      </c>
      <c r="E646" t="inlineStr">
        <is>
          <t>VÄRMDÖ</t>
        </is>
      </c>
      <c r="G646" t="n">
        <v>2.2</v>
      </c>
      <c r="H646" t="n">
        <v>0</v>
      </c>
      <c r="I646" t="n">
        <v>0</v>
      </c>
      <c r="J646" t="n">
        <v>0</v>
      </c>
      <c r="K646" t="n">
        <v>0</v>
      </c>
      <c r="L646" t="n">
        <v>0</v>
      </c>
      <c r="M646" t="n">
        <v>0</v>
      </c>
      <c r="N646" t="n">
        <v>0</v>
      </c>
      <c r="O646" t="n">
        <v>0</v>
      </c>
      <c r="P646" t="n">
        <v>0</v>
      </c>
      <c r="Q646" t="n">
        <v>0</v>
      </c>
      <c r="R646" s="2" t="inlineStr"/>
    </row>
    <row r="647" ht="15" customHeight="1">
      <c r="A647" t="inlineStr">
        <is>
          <t>A 9644-2019</t>
        </is>
      </c>
      <c r="B647" s="1" t="n">
        <v>43508</v>
      </c>
      <c r="C647" s="1" t="n">
        <v>45180</v>
      </c>
      <c r="D647" t="inlineStr">
        <is>
          <t>STOCKHOLMS LÄN</t>
        </is>
      </c>
      <c r="E647" t="inlineStr">
        <is>
          <t>UPPLANDS VÄSBY</t>
        </is>
      </c>
      <c r="G647" t="n">
        <v>5</v>
      </c>
      <c r="H647" t="n">
        <v>0</v>
      </c>
      <c r="I647" t="n">
        <v>0</v>
      </c>
      <c r="J647" t="n">
        <v>0</v>
      </c>
      <c r="K647" t="n">
        <v>0</v>
      </c>
      <c r="L647" t="n">
        <v>0</v>
      </c>
      <c r="M647" t="n">
        <v>0</v>
      </c>
      <c r="N647" t="n">
        <v>0</v>
      </c>
      <c r="O647" t="n">
        <v>0</v>
      </c>
      <c r="P647" t="n">
        <v>0</v>
      </c>
      <c r="Q647" t="n">
        <v>0</v>
      </c>
      <c r="R647" s="2" t="inlineStr"/>
    </row>
    <row r="648" ht="15" customHeight="1">
      <c r="A648" t="inlineStr">
        <is>
          <t>A 9687-2019</t>
        </is>
      </c>
      <c r="B648" s="1" t="n">
        <v>43508</v>
      </c>
      <c r="C648" s="1" t="n">
        <v>45180</v>
      </c>
      <c r="D648" t="inlineStr">
        <is>
          <t>STOCKHOLMS LÄN</t>
        </is>
      </c>
      <c r="E648" t="inlineStr">
        <is>
          <t>NORRTÄLJE</t>
        </is>
      </c>
      <c r="F648" t="inlineStr">
        <is>
          <t>Övriga statliga verk och myndigheter</t>
        </is>
      </c>
      <c r="G648" t="n">
        <v>10</v>
      </c>
      <c r="H648" t="n">
        <v>0</v>
      </c>
      <c r="I648" t="n">
        <v>0</v>
      </c>
      <c r="J648" t="n">
        <v>0</v>
      </c>
      <c r="K648" t="n">
        <v>0</v>
      </c>
      <c r="L648" t="n">
        <v>0</v>
      </c>
      <c r="M648" t="n">
        <v>0</v>
      </c>
      <c r="N648" t="n">
        <v>0</v>
      </c>
      <c r="O648" t="n">
        <v>0</v>
      </c>
      <c r="P648" t="n">
        <v>0</v>
      </c>
      <c r="Q648" t="n">
        <v>0</v>
      </c>
      <c r="R648" s="2" t="inlineStr"/>
    </row>
    <row r="649" ht="15" customHeight="1">
      <c r="A649" t="inlineStr">
        <is>
          <t>A 9725-2019</t>
        </is>
      </c>
      <c r="B649" s="1" t="n">
        <v>43508</v>
      </c>
      <c r="C649" s="1" t="n">
        <v>45180</v>
      </c>
      <c r="D649" t="inlineStr">
        <is>
          <t>STOCKHOLMS LÄN</t>
        </is>
      </c>
      <c r="E649" t="inlineStr">
        <is>
          <t>VÄRMDÖ</t>
        </is>
      </c>
      <c r="G649" t="n">
        <v>3.5</v>
      </c>
      <c r="H649" t="n">
        <v>0</v>
      </c>
      <c r="I649" t="n">
        <v>0</v>
      </c>
      <c r="J649" t="n">
        <v>0</v>
      </c>
      <c r="K649" t="n">
        <v>0</v>
      </c>
      <c r="L649" t="n">
        <v>0</v>
      </c>
      <c r="M649" t="n">
        <v>0</v>
      </c>
      <c r="N649" t="n">
        <v>0</v>
      </c>
      <c r="O649" t="n">
        <v>0</v>
      </c>
      <c r="P649" t="n">
        <v>0</v>
      </c>
      <c r="Q649" t="n">
        <v>0</v>
      </c>
      <c r="R649" s="2" t="inlineStr"/>
    </row>
    <row r="650" ht="15" customHeight="1">
      <c r="A650" t="inlineStr">
        <is>
          <t>A 9556-2019</t>
        </is>
      </c>
      <c r="B650" s="1" t="n">
        <v>43508</v>
      </c>
      <c r="C650" s="1" t="n">
        <v>45180</v>
      </c>
      <c r="D650" t="inlineStr">
        <is>
          <t>STOCKHOLMS LÄN</t>
        </is>
      </c>
      <c r="E650" t="inlineStr">
        <is>
          <t>SÖDERTÄLJE</t>
        </is>
      </c>
      <c r="G650" t="n">
        <v>1.5</v>
      </c>
      <c r="H650" t="n">
        <v>0</v>
      </c>
      <c r="I650" t="n">
        <v>0</v>
      </c>
      <c r="J650" t="n">
        <v>0</v>
      </c>
      <c r="K650" t="n">
        <v>0</v>
      </c>
      <c r="L650" t="n">
        <v>0</v>
      </c>
      <c r="M650" t="n">
        <v>0</v>
      </c>
      <c r="N650" t="n">
        <v>0</v>
      </c>
      <c r="O650" t="n">
        <v>0</v>
      </c>
      <c r="P650" t="n">
        <v>0</v>
      </c>
      <c r="Q650" t="n">
        <v>0</v>
      </c>
      <c r="R650" s="2" t="inlineStr"/>
    </row>
    <row r="651" ht="15" customHeight="1">
      <c r="A651" t="inlineStr">
        <is>
          <t>A 9893-2019</t>
        </is>
      </c>
      <c r="B651" s="1" t="n">
        <v>43509</v>
      </c>
      <c r="C651" s="1" t="n">
        <v>45180</v>
      </c>
      <c r="D651" t="inlineStr">
        <is>
          <t>STOCKHOLMS LÄN</t>
        </is>
      </c>
      <c r="E651" t="inlineStr">
        <is>
          <t>VALLENTUNA</t>
        </is>
      </c>
      <c r="G651" t="n">
        <v>2.1</v>
      </c>
      <c r="H651" t="n">
        <v>0</v>
      </c>
      <c r="I651" t="n">
        <v>0</v>
      </c>
      <c r="J651" t="n">
        <v>0</v>
      </c>
      <c r="K651" t="n">
        <v>0</v>
      </c>
      <c r="L651" t="n">
        <v>0</v>
      </c>
      <c r="M651" t="n">
        <v>0</v>
      </c>
      <c r="N651" t="n">
        <v>0</v>
      </c>
      <c r="O651" t="n">
        <v>0</v>
      </c>
      <c r="P651" t="n">
        <v>0</v>
      </c>
      <c r="Q651" t="n">
        <v>0</v>
      </c>
      <c r="R651" s="2" t="inlineStr"/>
    </row>
    <row r="652" ht="15" customHeight="1">
      <c r="A652" t="inlineStr">
        <is>
          <t>A 9927-2019</t>
        </is>
      </c>
      <c r="B652" s="1" t="n">
        <v>43509</v>
      </c>
      <c r="C652" s="1" t="n">
        <v>45180</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10049-2019</t>
        </is>
      </c>
      <c r="B653" s="1" t="n">
        <v>43510</v>
      </c>
      <c r="C653" s="1" t="n">
        <v>45180</v>
      </c>
      <c r="D653" t="inlineStr">
        <is>
          <t>STOCKHOLMS LÄN</t>
        </is>
      </c>
      <c r="E653" t="inlineStr">
        <is>
          <t>NORRTÄLJE</t>
        </is>
      </c>
      <c r="G653" t="n">
        <v>3.8</v>
      </c>
      <c r="H653" t="n">
        <v>0</v>
      </c>
      <c r="I653" t="n">
        <v>0</v>
      </c>
      <c r="J653" t="n">
        <v>0</v>
      </c>
      <c r="K653" t="n">
        <v>0</v>
      </c>
      <c r="L653" t="n">
        <v>0</v>
      </c>
      <c r="M653" t="n">
        <v>0</v>
      </c>
      <c r="N653" t="n">
        <v>0</v>
      </c>
      <c r="O653" t="n">
        <v>0</v>
      </c>
      <c r="P653" t="n">
        <v>0</v>
      </c>
      <c r="Q653" t="n">
        <v>0</v>
      </c>
      <c r="R653" s="2" t="inlineStr"/>
    </row>
    <row r="654" ht="15" customHeight="1">
      <c r="A654" t="inlineStr">
        <is>
          <t>A 10055-2019</t>
        </is>
      </c>
      <c r="B654" s="1" t="n">
        <v>43510</v>
      </c>
      <c r="C654" s="1" t="n">
        <v>45180</v>
      </c>
      <c r="D654" t="inlineStr">
        <is>
          <t>STOCKHOLMS LÄN</t>
        </is>
      </c>
      <c r="E654" t="inlineStr">
        <is>
          <t>NORRTÄLJE</t>
        </is>
      </c>
      <c r="G654" t="n">
        <v>3.2</v>
      </c>
      <c r="H654" t="n">
        <v>0</v>
      </c>
      <c r="I654" t="n">
        <v>0</v>
      </c>
      <c r="J654" t="n">
        <v>0</v>
      </c>
      <c r="K654" t="n">
        <v>0</v>
      </c>
      <c r="L654" t="n">
        <v>0</v>
      </c>
      <c r="M654" t="n">
        <v>0</v>
      </c>
      <c r="N654" t="n">
        <v>0</v>
      </c>
      <c r="O654" t="n">
        <v>0</v>
      </c>
      <c r="P654" t="n">
        <v>0</v>
      </c>
      <c r="Q654" t="n">
        <v>0</v>
      </c>
      <c r="R654" s="2" t="inlineStr"/>
    </row>
    <row r="655" ht="15" customHeight="1">
      <c r="A655" t="inlineStr">
        <is>
          <t>A 10062-2019</t>
        </is>
      </c>
      <c r="B655" s="1" t="n">
        <v>43510</v>
      </c>
      <c r="C655" s="1" t="n">
        <v>45180</v>
      </c>
      <c r="D655" t="inlineStr">
        <is>
          <t>STOCKHOLMS LÄN</t>
        </is>
      </c>
      <c r="E655" t="inlineStr">
        <is>
          <t>NORRTÄLJE</t>
        </is>
      </c>
      <c r="G655" t="n">
        <v>1.7</v>
      </c>
      <c r="H655" t="n">
        <v>0</v>
      </c>
      <c r="I655" t="n">
        <v>0</v>
      </c>
      <c r="J655" t="n">
        <v>0</v>
      </c>
      <c r="K655" t="n">
        <v>0</v>
      </c>
      <c r="L655" t="n">
        <v>0</v>
      </c>
      <c r="M655" t="n">
        <v>0</v>
      </c>
      <c r="N655" t="n">
        <v>0</v>
      </c>
      <c r="O655" t="n">
        <v>0</v>
      </c>
      <c r="P655" t="n">
        <v>0</v>
      </c>
      <c r="Q655" t="n">
        <v>0</v>
      </c>
      <c r="R655" s="2" t="inlineStr"/>
    </row>
    <row r="656" ht="15" customHeight="1">
      <c r="A656" t="inlineStr">
        <is>
          <t>A 10100-2019</t>
        </is>
      </c>
      <c r="B656" s="1" t="n">
        <v>43510</v>
      </c>
      <c r="C656" s="1" t="n">
        <v>45180</v>
      </c>
      <c r="D656" t="inlineStr">
        <is>
          <t>STOCKHOLMS LÄN</t>
        </is>
      </c>
      <c r="E656" t="inlineStr">
        <is>
          <t>NORRTÄLJE</t>
        </is>
      </c>
      <c r="G656" t="n">
        <v>2.5</v>
      </c>
      <c r="H656" t="n">
        <v>0</v>
      </c>
      <c r="I656" t="n">
        <v>0</v>
      </c>
      <c r="J656" t="n">
        <v>0</v>
      </c>
      <c r="K656" t="n">
        <v>0</v>
      </c>
      <c r="L656" t="n">
        <v>0</v>
      </c>
      <c r="M656" t="n">
        <v>0</v>
      </c>
      <c r="N656" t="n">
        <v>0</v>
      </c>
      <c r="O656" t="n">
        <v>0</v>
      </c>
      <c r="P656" t="n">
        <v>0</v>
      </c>
      <c r="Q656" t="n">
        <v>0</v>
      </c>
      <c r="R656" s="2" t="inlineStr"/>
    </row>
    <row r="657" ht="15" customHeight="1">
      <c r="A657" t="inlineStr">
        <is>
          <t>A 10207-2019</t>
        </is>
      </c>
      <c r="B657" s="1" t="n">
        <v>43510</v>
      </c>
      <c r="C657" s="1" t="n">
        <v>45180</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10071-2019</t>
        </is>
      </c>
      <c r="B658" s="1" t="n">
        <v>43510</v>
      </c>
      <c r="C658" s="1" t="n">
        <v>45180</v>
      </c>
      <c r="D658" t="inlineStr">
        <is>
          <t>STOCKHOLMS LÄN</t>
        </is>
      </c>
      <c r="E658" t="inlineStr">
        <is>
          <t>NORRTÄLJE</t>
        </is>
      </c>
      <c r="G658" t="n">
        <v>11.8</v>
      </c>
      <c r="H658" t="n">
        <v>0</v>
      </c>
      <c r="I658" t="n">
        <v>0</v>
      </c>
      <c r="J658" t="n">
        <v>0</v>
      </c>
      <c r="K658" t="n">
        <v>0</v>
      </c>
      <c r="L658" t="n">
        <v>0</v>
      </c>
      <c r="M658" t="n">
        <v>0</v>
      </c>
      <c r="N658" t="n">
        <v>0</v>
      </c>
      <c r="O658" t="n">
        <v>0</v>
      </c>
      <c r="P658" t="n">
        <v>0</v>
      </c>
      <c r="Q658" t="n">
        <v>0</v>
      </c>
      <c r="R658" s="2" t="inlineStr"/>
    </row>
    <row r="659" ht="15" customHeight="1">
      <c r="A659" t="inlineStr">
        <is>
          <t>A 10168-2019</t>
        </is>
      </c>
      <c r="B659" s="1" t="n">
        <v>43510</v>
      </c>
      <c r="C659" s="1" t="n">
        <v>45180</v>
      </c>
      <c r="D659" t="inlineStr">
        <is>
          <t>STOCKHOLMS LÄN</t>
        </is>
      </c>
      <c r="E659" t="inlineStr">
        <is>
          <t>NORRTÄLJE</t>
        </is>
      </c>
      <c r="G659" t="n">
        <v>3.4</v>
      </c>
      <c r="H659" t="n">
        <v>0</v>
      </c>
      <c r="I659" t="n">
        <v>0</v>
      </c>
      <c r="J659" t="n">
        <v>0</v>
      </c>
      <c r="K659" t="n">
        <v>0</v>
      </c>
      <c r="L659" t="n">
        <v>0</v>
      </c>
      <c r="M659" t="n">
        <v>0</v>
      </c>
      <c r="N659" t="n">
        <v>0</v>
      </c>
      <c r="O659" t="n">
        <v>0</v>
      </c>
      <c r="P659" t="n">
        <v>0</v>
      </c>
      <c r="Q659" t="n">
        <v>0</v>
      </c>
      <c r="R659" s="2" t="inlineStr"/>
    </row>
    <row r="660" ht="15" customHeight="1">
      <c r="A660" t="inlineStr">
        <is>
          <t>A 10150-2019</t>
        </is>
      </c>
      <c r="B660" s="1" t="n">
        <v>43510</v>
      </c>
      <c r="C660" s="1" t="n">
        <v>45180</v>
      </c>
      <c r="D660" t="inlineStr">
        <is>
          <t>STOCKHOLMS LÄN</t>
        </is>
      </c>
      <c r="E660" t="inlineStr">
        <is>
          <t>NORRTÄLJE</t>
        </is>
      </c>
      <c r="G660" t="n">
        <v>1.1</v>
      </c>
      <c r="H660" t="n">
        <v>0</v>
      </c>
      <c r="I660" t="n">
        <v>0</v>
      </c>
      <c r="J660" t="n">
        <v>0</v>
      </c>
      <c r="K660" t="n">
        <v>0</v>
      </c>
      <c r="L660" t="n">
        <v>0</v>
      </c>
      <c r="M660" t="n">
        <v>0</v>
      </c>
      <c r="N660" t="n">
        <v>0</v>
      </c>
      <c r="O660" t="n">
        <v>0</v>
      </c>
      <c r="P660" t="n">
        <v>0</v>
      </c>
      <c r="Q660" t="n">
        <v>0</v>
      </c>
      <c r="R660" s="2" t="inlineStr"/>
    </row>
    <row r="661" ht="15" customHeight="1">
      <c r="A661" t="inlineStr">
        <is>
          <t>A 10225-2019</t>
        </is>
      </c>
      <c r="B661" s="1" t="n">
        <v>43510</v>
      </c>
      <c r="C661" s="1" t="n">
        <v>45180</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10277-2019</t>
        </is>
      </c>
      <c r="B662" s="1" t="n">
        <v>43511</v>
      </c>
      <c r="C662" s="1" t="n">
        <v>45180</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10314-2019</t>
        </is>
      </c>
      <c r="B663" s="1" t="n">
        <v>43511</v>
      </c>
      <c r="C663" s="1" t="n">
        <v>45180</v>
      </c>
      <c r="D663" t="inlineStr">
        <is>
          <t>STOCKHOLMS LÄN</t>
        </is>
      </c>
      <c r="E663" t="inlineStr">
        <is>
          <t>NORRTÄLJE</t>
        </is>
      </c>
      <c r="G663" t="n">
        <v>6.2</v>
      </c>
      <c r="H663" t="n">
        <v>0</v>
      </c>
      <c r="I663" t="n">
        <v>0</v>
      </c>
      <c r="J663" t="n">
        <v>0</v>
      </c>
      <c r="K663" t="n">
        <v>0</v>
      </c>
      <c r="L663" t="n">
        <v>0</v>
      </c>
      <c r="M663" t="n">
        <v>0</v>
      </c>
      <c r="N663" t="n">
        <v>0</v>
      </c>
      <c r="O663" t="n">
        <v>0</v>
      </c>
      <c r="P663" t="n">
        <v>0</v>
      </c>
      <c r="Q663" t="n">
        <v>0</v>
      </c>
      <c r="R663" s="2" t="inlineStr"/>
    </row>
    <row r="664" ht="15" customHeight="1">
      <c r="A664" t="inlineStr">
        <is>
          <t>A 10540-2019</t>
        </is>
      </c>
      <c r="B664" s="1" t="n">
        <v>43511</v>
      </c>
      <c r="C664" s="1" t="n">
        <v>45180</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10458-2019</t>
        </is>
      </c>
      <c r="B665" s="1" t="n">
        <v>43511</v>
      </c>
      <c r="C665" s="1" t="n">
        <v>45180</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10504-2019</t>
        </is>
      </c>
      <c r="B666" s="1" t="n">
        <v>43512</v>
      </c>
      <c r="C666" s="1" t="n">
        <v>45180</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10542-2019</t>
        </is>
      </c>
      <c r="B667" s="1" t="n">
        <v>43514</v>
      </c>
      <c r="C667" s="1" t="n">
        <v>45180</v>
      </c>
      <c r="D667" t="inlineStr">
        <is>
          <t>STOCKHOLMS LÄN</t>
        </is>
      </c>
      <c r="E667" t="inlineStr">
        <is>
          <t>NORRTÄLJE</t>
        </is>
      </c>
      <c r="G667" t="n">
        <v>4.3</v>
      </c>
      <c r="H667" t="n">
        <v>0</v>
      </c>
      <c r="I667" t="n">
        <v>0</v>
      </c>
      <c r="J667" t="n">
        <v>0</v>
      </c>
      <c r="K667" t="n">
        <v>0</v>
      </c>
      <c r="L667" t="n">
        <v>0</v>
      </c>
      <c r="M667" t="n">
        <v>0</v>
      </c>
      <c r="N667" t="n">
        <v>0</v>
      </c>
      <c r="O667" t="n">
        <v>0</v>
      </c>
      <c r="P667" t="n">
        <v>0</v>
      </c>
      <c r="Q667" t="n">
        <v>0</v>
      </c>
      <c r="R667" s="2" t="inlineStr"/>
    </row>
    <row r="668" ht="15" customHeight="1">
      <c r="A668" t="inlineStr">
        <is>
          <t>A 10790-2019</t>
        </is>
      </c>
      <c r="B668" s="1" t="n">
        <v>43514</v>
      </c>
      <c r="C668" s="1" t="n">
        <v>45180</v>
      </c>
      <c r="D668" t="inlineStr">
        <is>
          <t>STOCKHOLMS LÄN</t>
        </is>
      </c>
      <c r="E668" t="inlineStr">
        <is>
          <t>NORRTÄLJE</t>
        </is>
      </c>
      <c r="G668" t="n">
        <v>1.3</v>
      </c>
      <c r="H668" t="n">
        <v>0</v>
      </c>
      <c r="I668" t="n">
        <v>0</v>
      </c>
      <c r="J668" t="n">
        <v>0</v>
      </c>
      <c r="K668" t="n">
        <v>0</v>
      </c>
      <c r="L668" t="n">
        <v>0</v>
      </c>
      <c r="M668" t="n">
        <v>0</v>
      </c>
      <c r="N668" t="n">
        <v>0</v>
      </c>
      <c r="O668" t="n">
        <v>0</v>
      </c>
      <c r="P668" t="n">
        <v>0</v>
      </c>
      <c r="Q668" t="n">
        <v>0</v>
      </c>
      <c r="R668" s="2" t="inlineStr"/>
    </row>
    <row r="669" ht="15" customHeight="1">
      <c r="A669" t="inlineStr">
        <is>
          <t>A 10616-2019</t>
        </is>
      </c>
      <c r="B669" s="1" t="n">
        <v>43514</v>
      </c>
      <c r="C669" s="1" t="n">
        <v>45180</v>
      </c>
      <c r="D669" t="inlineStr">
        <is>
          <t>STOCKHOLMS LÄN</t>
        </is>
      </c>
      <c r="E669" t="inlineStr">
        <is>
          <t>NORRTÄLJE</t>
        </is>
      </c>
      <c r="F669" t="inlineStr">
        <is>
          <t>Kommuner</t>
        </is>
      </c>
      <c r="G669" t="n">
        <v>6.2</v>
      </c>
      <c r="H669" t="n">
        <v>0</v>
      </c>
      <c r="I669" t="n">
        <v>0</v>
      </c>
      <c r="J669" t="n">
        <v>0</v>
      </c>
      <c r="K669" t="n">
        <v>0</v>
      </c>
      <c r="L669" t="n">
        <v>0</v>
      </c>
      <c r="M669" t="n">
        <v>0</v>
      </c>
      <c r="N669" t="n">
        <v>0</v>
      </c>
      <c r="O669" t="n">
        <v>0</v>
      </c>
      <c r="P669" t="n">
        <v>0</v>
      </c>
      <c r="Q669" t="n">
        <v>0</v>
      </c>
      <c r="R669" s="2" t="inlineStr"/>
    </row>
    <row r="670" ht="15" customHeight="1">
      <c r="A670" t="inlineStr">
        <is>
          <t>A 10794-2019</t>
        </is>
      </c>
      <c r="B670" s="1" t="n">
        <v>43514</v>
      </c>
      <c r="C670" s="1" t="n">
        <v>45180</v>
      </c>
      <c r="D670" t="inlineStr">
        <is>
          <t>STOCKHOLMS LÄN</t>
        </is>
      </c>
      <c r="E670" t="inlineStr">
        <is>
          <t>NORRTÄLJE</t>
        </is>
      </c>
      <c r="G670" t="n">
        <v>11.3</v>
      </c>
      <c r="H670" t="n">
        <v>0</v>
      </c>
      <c r="I670" t="n">
        <v>0</v>
      </c>
      <c r="J670" t="n">
        <v>0</v>
      </c>
      <c r="K670" t="n">
        <v>0</v>
      </c>
      <c r="L670" t="n">
        <v>0</v>
      </c>
      <c r="M670" t="n">
        <v>0</v>
      </c>
      <c r="N670" t="n">
        <v>0</v>
      </c>
      <c r="O670" t="n">
        <v>0</v>
      </c>
      <c r="P670" t="n">
        <v>0</v>
      </c>
      <c r="Q670" t="n">
        <v>0</v>
      </c>
      <c r="R670" s="2" t="inlineStr"/>
    </row>
    <row r="671" ht="15" customHeight="1">
      <c r="A671" t="inlineStr">
        <is>
          <t>A 10597-2019</t>
        </is>
      </c>
      <c r="B671" s="1" t="n">
        <v>43514</v>
      </c>
      <c r="C671" s="1" t="n">
        <v>45180</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10904-2019</t>
        </is>
      </c>
      <c r="B672" s="1" t="n">
        <v>43515</v>
      </c>
      <c r="C672" s="1" t="n">
        <v>45180</v>
      </c>
      <c r="D672" t="inlineStr">
        <is>
          <t>STOCKHOLMS LÄN</t>
        </is>
      </c>
      <c r="E672" t="inlineStr">
        <is>
          <t>NORRTÄLJE</t>
        </is>
      </c>
      <c r="G672" t="n">
        <v>5.3</v>
      </c>
      <c r="H672" t="n">
        <v>0</v>
      </c>
      <c r="I672" t="n">
        <v>0</v>
      </c>
      <c r="J672" t="n">
        <v>0</v>
      </c>
      <c r="K672" t="n">
        <v>0</v>
      </c>
      <c r="L672" t="n">
        <v>0</v>
      </c>
      <c r="M672" t="n">
        <v>0</v>
      </c>
      <c r="N672" t="n">
        <v>0</v>
      </c>
      <c r="O672" t="n">
        <v>0</v>
      </c>
      <c r="P672" t="n">
        <v>0</v>
      </c>
      <c r="Q672" t="n">
        <v>0</v>
      </c>
      <c r="R672" s="2" t="inlineStr"/>
    </row>
    <row r="673" ht="15" customHeight="1">
      <c r="A673" t="inlineStr">
        <is>
          <t>A 10934-2019</t>
        </is>
      </c>
      <c r="B673" s="1" t="n">
        <v>43515</v>
      </c>
      <c r="C673" s="1" t="n">
        <v>45180</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10960-2019</t>
        </is>
      </c>
      <c r="B674" s="1" t="n">
        <v>43515</v>
      </c>
      <c r="C674" s="1" t="n">
        <v>45180</v>
      </c>
      <c r="D674" t="inlineStr">
        <is>
          <t>STOCKHOLMS LÄN</t>
        </is>
      </c>
      <c r="E674" t="inlineStr">
        <is>
          <t>NORRTÄLJE</t>
        </is>
      </c>
      <c r="G674" t="n">
        <v>1.7</v>
      </c>
      <c r="H674" t="n">
        <v>0</v>
      </c>
      <c r="I674" t="n">
        <v>0</v>
      </c>
      <c r="J674" t="n">
        <v>0</v>
      </c>
      <c r="K674" t="n">
        <v>0</v>
      </c>
      <c r="L674" t="n">
        <v>0</v>
      </c>
      <c r="M674" t="n">
        <v>0</v>
      </c>
      <c r="N674" t="n">
        <v>0</v>
      </c>
      <c r="O674" t="n">
        <v>0</v>
      </c>
      <c r="P674" t="n">
        <v>0</v>
      </c>
      <c r="Q674" t="n">
        <v>0</v>
      </c>
      <c r="R674" s="2" t="inlineStr"/>
    </row>
    <row r="675" ht="15" customHeight="1">
      <c r="A675" t="inlineStr">
        <is>
          <t>A 11010-2019</t>
        </is>
      </c>
      <c r="B675" s="1" t="n">
        <v>43515</v>
      </c>
      <c r="C675" s="1" t="n">
        <v>45180</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11076-2019</t>
        </is>
      </c>
      <c r="B676" s="1" t="n">
        <v>43515</v>
      </c>
      <c r="C676" s="1" t="n">
        <v>45180</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10987-2019</t>
        </is>
      </c>
      <c r="B677" s="1" t="n">
        <v>43515</v>
      </c>
      <c r="C677" s="1" t="n">
        <v>45180</v>
      </c>
      <c r="D677" t="inlineStr">
        <is>
          <t>STOCKHOLMS LÄN</t>
        </is>
      </c>
      <c r="E677" t="inlineStr">
        <is>
          <t>NORRTÄLJE</t>
        </is>
      </c>
      <c r="G677" t="n">
        <v>33.9</v>
      </c>
      <c r="H677" t="n">
        <v>0</v>
      </c>
      <c r="I677" t="n">
        <v>0</v>
      </c>
      <c r="J677" t="n">
        <v>0</v>
      </c>
      <c r="K677" t="n">
        <v>0</v>
      </c>
      <c r="L677" t="n">
        <v>0</v>
      </c>
      <c r="M677" t="n">
        <v>0</v>
      </c>
      <c r="N677" t="n">
        <v>0</v>
      </c>
      <c r="O677" t="n">
        <v>0</v>
      </c>
      <c r="P677" t="n">
        <v>0</v>
      </c>
      <c r="Q677" t="n">
        <v>0</v>
      </c>
      <c r="R677" s="2" t="inlineStr"/>
    </row>
    <row r="678" ht="15" customHeight="1">
      <c r="A678" t="inlineStr">
        <is>
          <t>A 11031-2019</t>
        </is>
      </c>
      <c r="B678" s="1" t="n">
        <v>43515</v>
      </c>
      <c r="C678" s="1" t="n">
        <v>45180</v>
      </c>
      <c r="D678" t="inlineStr">
        <is>
          <t>STOCKHOLMS LÄN</t>
        </is>
      </c>
      <c r="E678" t="inlineStr">
        <is>
          <t>NORRTÄLJE</t>
        </is>
      </c>
      <c r="F678" t="inlineStr">
        <is>
          <t>Kommuner</t>
        </is>
      </c>
      <c r="G678" t="n">
        <v>0.8</v>
      </c>
      <c r="H678" t="n">
        <v>0</v>
      </c>
      <c r="I678" t="n">
        <v>0</v>
      </c>
      <c r="J678" t="n">
        <v>0</v>
      </c>
      <c r="K678" t="n">
        <v>0</v>
      </c>
      <c r="L678" t="n">
        <v>0</v>
      </c>
      <c r="M678" t="n">
        <v>0</v>
      </c>
      <c r="N678" t="n">
        <v>0</v>
      </c>
      <c r="O678" t="n">
        <v>0</v>
      </c>
      <c r="P678" t="n">
        <v>0</v>
      </c>
      <c r="Q678" t="n">
        <v>0</v>
      </c>
      <c r="R678" s="2" t="inlineStr"/>
    </row>
    <row r="679" ht="15" customHeight="1">
      <c r="A679" t="inlineStr">
        <is>
          <t>A 11286-2019</t>
        </is>
      </c>
      <c r="B679" s="1" t="n">
        <v>43516</v>
      </c>
      <c r="C679" s="1" t="n">
        <v>45180</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11243-2019</t>
        </is>
      </c>
      <c r="B680" s="1" t="n">
        <v>43516</v>
      </c>
      <c r="C680" s="1" t="n">
        <v>45180</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11260-2019</t>
        </is>
      </c>
      <c r="B681" s="1" t="n">
        <v>43516</v>
      </c>
      <c r="C681" s="1" t="n">
        <v>45180</v>
      </c>
      <c r="D681" t="inlineStr">
        <is>
          <t>STOCKHOLMS LÄN</t>
        </is>
      </c>
      <c r="E681" t="inlineStr">
        <is>
          <t>NORRTÄLJE</t>
        </is>
      </c>
      <c r="F681" t="inlineStr">
        <is>
          <t>Kommuner</t>
        </is>
      </c>
      <c r="G681" t="n">
        <v>3.1</v>
      </c>
      <c r="H681" t="n">
        <v>0</v>
      </c>
      <c r="I681" t="n">
        <v>0</v>
      </c>
      <c r="J681" t="n">
        <v>0</v>
      </c>
      <c r="K681" t="n">
        <v>0</v>
      </c>
      <c r="L681" t="n">
        <v>0</v>
      </c>
      <c r="M681" t="n">
        <v>0</v>
      </c>
      <c r="N681" t="n">
        <v>0</v>
      </c>
      <c r="O681" t="n">
        <v>0</v>
      </c>
      <c r="P681" t="n">
        <v>0</v>
      </c>
      <c r="Q681" t="n">
        <v>0</v>
      </c>
      <c r="R681" s="2" t="inlineStr"/>
    </row>
    <row r="682" ht="15" customHeight="1">
      <c r="A682" t="inlineStr">
        <is>
          <t>A 11242-2019</t>
        </is>
      </c>
      <c r="B682" s="1" t="n">
        <v>43516</v>
      </c>
      <c r="C682" s="1" t="n">
        <v>45180</v>
      </c>
      <c r="D682" t="inlineStr">
        <is>
          <t>STOCKHOLMS LÄN</t>
        </is>
      </c>
      <c r="E682" t="inlineStr">
        <is>
          <t>NORRTÄLJE</t>
        </is>
      </c>
      <c r="G682" t="n">
        <v>3.1</v>
      </c>
      <c r="H682" t="n">
        <v>0</v>
      </c>
      <c r="I682" t="n">
        <v>0</v>
      </c>
      <c r="J682" t="n">
        <v>0</v>
      </c>
      <c r="K682" t="n">
        <v>0</v>
      </c>
      <c r="L682" t="n">
        <v>0</v>
      </c>
      <c r="M682" t="n">
        <v>0</v>
      </c>
      <c r="N682" t="n">
        <v>0</v>
      </c>
      <c r="O682" t="n">
        <v>0</v>
      </c>
      <c r="P682" t="n">
        <v>0</v>
      </c>
      <c r="Q682" t="n">
        <v>0</v>
      </c>
      <c r="R682" s="2" t="inlineStr"/>
    </row>
    <row r="683" ht="15" customHeight="1">
      <c r="A683" t="inlineStr">
        <is>
          <t>A 11321-2019</t>
        </is>
      </c>
      <c r="B683" s="1" t="n">
        <v>43517</v>
      </c>
      <c r="C683" s="1" t="n">
        <v>45180</v>
      </c>
      <c r="D683" t="inlineStr">
        <is>
          <t>STOCKHOLMS LÄN</t>
        </is>
      </c>
      <c r="E683" t="inlineStr">
        <is>
          <t>NORRTÄLJE</t>
        </is>
      </c>
      <c r="G683" t="n">
        <v>8.6</v>
      </c>
      <c r="H683" t="n">
        <v>0</v>
      </c>
      <c r="I683" t="n">
        <v>0</v>
      </c>
      <c r="J683" t="n">
        <v>0</v>
      </c>
      <c r="K683" t="n">
        <v>0</v>
      </c>
      <c r="L683" t="n">
        <v>0</v>
      </c>
      <c r="M683" t="n">
        <v>0</v>
      </c>
      <c r="N683" t="n">
        <v>0</v>
      </c>
      <c r="O683" t="n">
        <v>0</v>
      </c>
      <c r="P683" t="n">
        <v>0</v>
      </c>
      <c r="Q683" t="n">
        <v>0</v>
      </c>
      <c r="R683" s="2" t="inlineStr"/>
    </row>
    <row r="684" ht="15" customHeight="1">
      <c r="A684" t="inlineStr">
        <is>
          <t>A 11452-2019</t>
        </is>
      </c>
      <c r="B684" s="1" t="n">
        <v>43517</v>
      </c>
      <c r="C684" s="1" t="n">
        <v>45180</v>
      </c>
      <c r="D684" t="inlineStr">
        <is>
          <t>STOCKHOLMS LÄN</t>
        </is>
      </c>
      <c r="E684" t="inlineStr">
        <is>
          <t>NORRTÄLJE</t>
        </is>
      </c>
      <c r="G684" t="n">
        <v>2.2</v>
      </c>
      <c r="H684" t="n">
        <v>0</v>
      </c>
      <c r="I684" t="n">
        <v>0</v>
      </c>
      <c r="J684" t="n">
        <v>0</v>
      </c>
      <c r="K684" t="n">
        <v>0</v>
      </c>
      <c r="L684" t="n">
        <v>0</v>
      </c>
      <c r="M684" t="n">
        <v>0</v>
      </c>
      <c r="N684" t="n">
        <v>0</v>
      </c>
      <c r="O684" t="n">
        <v>0</v>
      </c>
      <c r="P684" t="n">
        <v>0</v>
      </c>
      <c r="Q684" t="n">
        <v>0</v>
      </c>
      <c r="R684" s="2" t="inlineStr"/>
    </row>
    <row r="685" ht="15" customHeight="1">
      <c r="A685" t="inlineStr">
        <is>
          <t>A 11400-2019</t>
        </is>
      </c>
      <c r="B685" s="1" t="n">
        <v>43517</v>
      </c>
      <c r="C685" s="1" t="n">
        <v>45180</v>
      </c>
      <c r="D685" t="inlineStr">
        <is>
          <t>STOCKHOLMS LÄN</t>
        </is>
      </c>
      <c r="E685" t="inlineStr">
        <is>
          <t>SÖDERTÄLJE</t>
        </is>
      </c>
      <c r="G685" t="n">
        <v>3.4</v>
      </c>
      <c r="H685" t="n">
        <v>0</v>
      </c>
      <c r="I685" t="n">
        <v>0</v>
      </c>
      <c r="J685" t="n">
        <v>0</v>
      </c>
      <c r="K685" t="n">
        <v>0</v>
      </c>
      <c r="L685" t="n">
        <v>0</v>
      </c>
      <c r="M685" t="n">
        <v>0</v>
      </c>
      <c r="N685" t="n">
        <v>0</v>
      </c>
      <c r="O685" t="n">
        <v>0</v>
      </c>
      <c r="P685" t="n">
        <v>0</v>
      </c>
      <c r="Q685" t="n">
        <v>0</v>
      </c>
      <c r="R685" s="2" t="inlineStr"/>
    </row>
    <row r="686" ht="15" customHeight="1">
      <c r="A686" t="inlineStr">
        <is>
          <t>A 11465-2019</t>
        </is>
      </c>
      <c r="B686" s="1" t="n">
        <v>43517</v>
      </c>
      <c r="C686" s="1" t="n">
        <v>45180</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11328-2019</t>
        </is>
      </c>
      <c r="B687" s="1" t="n">
        <v>43517</v>
      </c>
      <c r="C687" s="1" t="n">
        <v>45180</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11388-2019</t>
        </is>
      </c>
      <c r="B688" s="1" t="n">
        <v>43517</v>
      </c>
      <c r="C688" s="1" t="n">
        <v>45180</v>
      </c>
      <c r="D688" t="inlineStr">
        <is>
          <t>STOCKHOLMS LÄN</t>
        </is>
      </c>
      <c r="E688" t="inlineStr">
        <is>
          <t>SÖDERTÄLJE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11487-2019</t>
        </is>
      </c>
      <c r="B689" s="1" t="n">
        <v>43517</v>
      </c>
      <c r="C689" s="1" t="n">
        <v>45180</v>
      </c>
      <c r="D689" t="inlineStr">
        <is>
          <t>STOCKHOLMS LÄN</t>
        </is>
      </c>
      <c r="E689" t="inlineStr">
        <is>
          <t>NORRTÄLJE</t>
        </is>
      </c>
      <c r="G689" t="n">
        <v>3.3</v>
      </c>
      <c r="H689" t="n">
        <v>0</v>
      </c>
      <c r="I689" t="n">
        <v>0</v>
      </c>
      <c r="J689" t="n">
        <v>0</v>
      </c>
      <c r="K689" t="n">
        <v>0</v>
      </c>
      <c r="L689" t="n">
        <v>0</v>
      </c>
      <c r="M689" t="n">
        <v>0</v>
      </c>
      <c r="N689" t="n">
        <v>0</v>
      </c>
      <c r="O689" t="n">
        <v>0</v>
      </c>
      <c r="P689" t="n">
        <v>0</v>
      </c>
      <c r="Q689" t="n">
        <v>0</v>
      </c>
      <c r="R689" s="2" t="inlineStr"/>
    </row>
    <row r="690" ht="15" customHeight="1">
      <c r="A690" t="inlineStr">
        <is>
          <t>A 11320-2019</t>
        </is>
      </c>
      <c r="B690" s="1" t="n">
        <v>43517</v>
      </c>
      <c r="C690" s="1" t="n">
        <v>45180</v>
      </c>
      <c r="D690" t="inlineStr">
        <is>
          <t>STOCKHOLMS LÄN</t>
        </is>
      </c>
      <c r="E690" t="inlineStr">
        <is>
          <t>NORRTÄLJE</t>
        </is>
      </c>
      <c r="G690" t="n">
        <v>6.7</v>
      </c>
      <c r="H690" t="n">
        <v>0</v>
      </c>
      <c r="I690" t="n">
        <v>0</v>
      </c>
      <c r="J690" t="n">
        <v>0</v>
      </c>
      <c r="K690" t="n">
        <v>0</v>
      </c>
      <c r="L690" t="n">
        <v>0</v>
      </c>
      <c r="M690" t="n">
        <v>0</v>
      </c>
      <c r="N690" t="n">
        <v>0</v>
      </c>
      <c r="O690" t="n">
        <v>0</v>
      </c>
      <c r="P690" t="n">
        <v>0</v>
      </c>
      <c r="Q690" t="n">
        <v>0</v>
      </c>
      <c r="R690" s="2" t="inlineStr"/>
    </row>
    <row r="691" ht="15" customHeight="1">
      <c r="A691" t="inlineStr">
        <is>
          <t>A 11356-2019</t>
        </is>
      </c>
      <c r="B691" s="1" t="n">
        <v>43517</v>
      </c>
      <c r="C691" s="1" t="n">
        <v>45180</v>
      </c>
      <c r="D691" t="inlineStr">
        <is>
          <t>STOCKHOLMS LÄN</t>
        </is>
      </c>
      <c r="E691" t="inlineStr">
        <is>
          <t>NORRTÄLJE</t>
        </is>
      </c>
      <c r="G691" t="n">
        <v>1.8</v>
      </c>
      <c r="H691" t="n">
        <v>0</v>
      </c>
      <c r="I691" t="n">
        <v>0</v>
      </c>
      <c r="J691" t="n">
        <v>0</v>
      </c>
      <c r="K691" t="n">
        <v>0</v>
      </c>
      <c r="L691" t="n">
        <v>0</v>
      </c>
      <c r="M691" t="n">
        <v>0</v>
      </c>
      <c r="N691" t="n">
        <v>0</v>
      </c>
      <c r="O691" t="n">
        <v>0</v>
      </c>
      <c r="P691" t="n">
        <v>0</v>
      </c>
      <c r="Q691" t="n">
        <v>0</v>
      </c>
      <c r="R691" s="2" t="inlineStr"/>
    </row>
    <row r="692" ht="15" customHeight="1">
      <c r="A692" t="inlineStr">
        <is>
          <t>A 11361-2019</t>
        </is>
      </c>
      <c r="B692" s="1" t="n">
        <v>43517</v>
      </c>
      <c r="C692" s="1" t="n">
        <v>45180</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11430-2019</t>
        </is>
      </c>
      <c r="B693" s="1" t="n">
        <v>43517</v>
      </c>
      <c r="C693" s="1" t="n">
        <v>45180</v>
      </c>
      <c r="D693" t="inlineStr">
        <is>
          <t>STOCKHOLMS LÄN</t>
        </is>
      </c>
      <c r="E693" t="inlineStr">
        <is>
          <t>NORRTÄLJE</t>
        </is>
      </c>
      <c r="G693" t="n">
        <v>4.5</v>
      </c>
      <c r="H693" t="n">
        <v>0</v>
      </c>
      <c r="I693" t="n">
        <v>0</v>
      </c>
      <c r="J693" t="n">
        <v>0</v>
      </c>
      <c r="K693" t="n">
        <v>0</v>
      </c>
      <c r="L693" t="n">
        <v>0</v>
      </c>
      <c r="M693" t="n">
        <v>0</v>
      </c>
      <c r="N693" t="n">
        <v>0</v>
      </c>
      <c r="O693" t="n">
        <v>0</v>
      </c>
      <c r="P693" t="n">
        <v>0</v>
      </c>
      <c r="Q693" t="n">
        <v>0</v>
      </c>
      <c r="R693" s="2" t="inlineStr"/>
    </row>
    <row r="694" ht="15" customHeight="1">
      <c r="A694" t="inlineStr">
        <is>
          <t>A 11797-2019</t>
        </is>
      </c>
      <c r="B694" s="1" t="n">
        <v>43521</v>
      </c>
      <c r="C694" s="1" t="n">
        <v>45180</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11987-2019</t>
        </is>
      </c>
      <c r="B695" s="1" t="n">
        <v>43521</v>
      </c>
      <c r="C695" s="1" t="n">
        <v>45180</v>
      </c>
      <c r="D695" t="inlineStr">
        <is>
          <t>STOCKHOLMS LÄN</t>
        </is>
      </c>
      <c r="E695" t="inlineStr">
        <is>
          <t>NORRTÄLJE</t>
        </is>
      </c>
      <c r="G695" t="n">
        <v>15.6</v>
      </c>
      <c r="H695" t="n">
        <v>0</v>
      </c>
      <c r="I695" t="n">
        <v>0</v>
      </c>
      <c r="J695" t="n">
        <v>0</v>
      </c>
      <c r="K695" t="n">
        <v>0</v>
      </c>
      <c r="L695" t="n">
        <v>0</v>
      </c>
      <c r="M695" t="n">
        <v>0</v>
      </c>
      <c r="N695" t="n">
        <v>0</v>
      </c>
      <c r="O695" t="n">
        <v>0</v>
      </c>
      <c r="P695" t="n">
        <v>0</v>
      </c>
      <c r="Q695" t="n">
        <v>0</v>
      </c>
      <c r="R695" s="2" t="inlineStr"/>
    </row>
    <row r="696" ht="15" customHeight="1">
      <c r="A696" t="inlineStr">
        <is>
          <t>A 11997-2019</t>
        </is>
      </c>
      <c r="B696" s="1" t="n">
        <v>43521</v>
      </c>
      <c r="C696" s="1" t="n">
        <v>45180</v>
      </c>
      <c r="D696" t="inlineStr">
        <is>
          <t>STOCKHOLMS LÄN</t>
        </is>
      </c>
      <c r="E696" t="inlineStr">
        <is>
          <t>NORRTÄLJE</t>
        </is>
      </c>
      <c r="G696" t="n">
        <v>3.9</v>
      </c>
      <c r="H696" t="n">
        <v>0</v>
      </c>
      <c r="I696" t="n">
        <v>0</v>
      </c>
      <c r="J696" t="n">
        <v>0</v>
      </c>
      <c r="K696" t="n">
        <v>0</v>
      </c>
      <c r="L696" t="n">
        <v>0</v>
      </c>
      <c r="M696" t="n">
        <v>0</v>
      </c>
      <c r="N696" t="n">
        <v>0</v>
      </c>
      <c r="O696" t="n">
        <v>0</v>
      </c>
      <c r="P696" t="n">
        <v>0</v>
      </c>
      <c r="Q696" t="n">
        <v>0</v>
      </c>
      <c r="R696" s="2" t="inlineStr"/>
    </row>
    <row r="697" ht="15" customHeight="1">
      <c r="A697" t="inlineStr">
        <is>
          <t>A 11906-2019</t>
        </is>
      </c>
      <c r="B697" s="1" t="n">
        <v>43521</v>
      </c>
      <c r="C697" s="1" t="n">
        <v>45180</v>
      </c>
      <c r="D697" t="inlineStr">
        <is>
          <t>STOCKHOLMS LÄN</t>
        </is>
      </c>
      <c r="E697" t="inlineStr">
        <is>
          <t>UPPLANDS-BRO</t>
        </is>
      </c>
      <c r="G697" t="n">
        <v>6.4</v>
      </c>
      <c r="H697" t="n">
        <v>0</v>
      </c>
      <c r="I697" t="n">
        <v>0</v>
      </c>
      <c r="J697" t="n">
        <v>0</v>
      </c>
      <c r="K697" t="n">
        <v>0</v>
      </c>
      <c r="L697" t="n">
        <v>0</v>
      </c>
      <c r="M697" t="n">
        <v>0</v>
      </c>
      <c r="N697" t="n">
        <v>0</v>
      </c>
      <c r="O697" t="n">
        <v>0</v>
      </c>
      <c r="P697" t="n">
        <v>0</v>
      </c>
      <c r="Q697" t="n">
        <v>0</v>
      </c>
      <c r="R697" s="2" t="inlineStr"/>
    </row>
    <row r="698" ht="15" customHeight="1">
      <c r="A698" t="inlineStr">
        <is>
          <t>A 11992-2019</t>
        </is>
      </c>
      <c r="B698" s="1" t="n">
        <v>43521</v>
      </c>
      <c r="C698" s="1" t="n">
        <v>45180</v>
      </c>
      <c r="D698" t="inlineStr">
        <is>
          <t>STOCKHOLMS LÄN</t>
        </is>
      </c>
      <c r="E698" t="inlineStr">
        <is>
          <t>NORRTÄLJE</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11996-2019</t>
        </is>
      </c>
      <c r="B699" s="1" t="n">
        <v>43521</v>
      </c>
      <c r="C699" s="1" t="n">
        <v>45180</v>
      </c>
      <c r="D699" t="inlineStr">
        <is>
          <t>STOCKHOLMS LÄN</t>
        </is>
      </c>
      <c r="E699" t="inlineStr">
        <is>
          <t>NORRTÄLJE</t>
        </is>
      </c>
      <c r="G699" t="n">
        <v>5.7</v>
      </c>
      <c r="H699" t="n">
        <v>0</v>
      </c>
      <c r="I699" t="n">
        <v>0</v>
      </c>
      <c r="J699" t="n">
        <v>0</v>
      </c>
      <c r="K699" t="n">
        <v>0</v>
      </c>
      <c r="L699" t="n">
        <v>0</v>
      </c>
      <c r="M699" t="n">
        <v>0</v>
      </c>
      <c r="N699" t="n">
        <v>0</v>
      </c>
      <c r="O699" t="n">
        <v>0</v>
      </c>
      <c r="P699" t="n">
        <v>0</v>
      </c>
      <c r="Q699" t="n">
        <v>0</v>
      </c>
      <c r="R699" s="2" t="inlineStr"/>
    </row>
    <row r="700" ht="15" customHeight="1">
      <c r="A700" t="inlineStr">
        <is>
          <t>A 12157-2019</t>
        </is>
      </c>
      <c r="B700" s="1" t="n">
        <v>43522</v>
      </c>
      <c r="C700" s="1" t="n">
        <v>45180</v>
      </c>
      <c r="D700" t="inlineStr">
        <is>
          <t>STOCKHOLMS LÄN</t>
        </is>
      </c>
      <c r="E700" t="inlineStr">
        <is>
          <t>NYKVARN</t>
        </is>
      </c>
      <c r="G700" t="n">
        <v>1.1</v>
      </c>
      <c r="H700" t="n">
        <v>0</v>
      </c>
      <c r="I700" t="n">
        <v>0</v>
      </c>
      <c r="J700" t="n">
        <v>0</v>
      </c>
      <c r="K700" t="n">
        <v>0</v>
      </c>
      <c r="L700" t="n">
        <v>0</v>
      </c>
      <c r="M700" t="n">
        <v>0</v>
      </c>
      <c r="N700" t="n">
        <v>0</v>
      </c>
      <c r="O700" t="n">
        <v>0</v>
      </c>
      <c r="P700" t="n">
        <v>0</v>
      </c>
      <c r="Q700" t="n">
        <v>0</v>
      </c>
      <c r="R700" s="2" t="inlineStr"/>
    </row>
    <row r="701" ht="15" customHeight="1">
      <c r="A701" t="inlineStr">
        <is>
          <t>A 12061-2019</t>
        </is>
      </c>
      <c r="B701" s="1" t="n">
        <v>43522</v>
      </c>
      <c r="C701" s="1" t="n">
        <v>45180</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12450-2019</t>
        </is>
      </c>
      <c r="B702" s="1" t="n">
        <v>43523</v>
      </c>
      <c r="C702" s="1" t="n">
        <v>45180</v>
      </c>
      <c r="D702" t="inlineStr">
        <is>
          <t>STOCKHOLMS LÄN</t>
        </is>
      </c>
      <c r="E702" t="inlineStr">
        <is>
          <t>NYNÄSHAMN</t>
        </is>
      </c>
      <c r="G702" t="n">
        <v>2.3</v>
      </c>
      <c r="H702" t="n">
        <v>0</v>
      </c>
      <c r="I702" t="n">
        <v>0</v>
      </c>
      <c r="J702" t="n">
        <v>0</v>
      </c>
      <c r="K702" t="n">
        <v>0</v>
      </c>
      <c r="L702" t="n">
        <v>0</v>
      </c>
      <c r="M702" t="n">
        <v>0</v>
      </c>
      <c r="N702" t="n">
        <v>0</v>
      </c>
      <c r="O702" t="n">
        <v>0</v>
      </c>
      <c r="P702" t="n">
        <v>0</v>
      </c>
      <c r="Q702" t="n">
        <v>0</v>
      </c>
      <c r="R702" s="2" t="inlineStr"/>
    </row>
    <row r="703" ht="15" customHeight="1">
      <c r="A703" t="inlineStr">
        <is>
          <t>A 12418-2019</t>
        </is>
      </c>
      <c r="B703" s="1" t="n">
        <v>43523</v>
      </c>
      <c r="C703" s="1" t="n">
        <v>45180</v>
      </c>
      <c r="D703" t="inlineStr">
        <is>
          <t>STOCKHOLMS LÄN</t>
        </is>
      </c>
      <c r="E703" t="inlineStr">
        <is>
          <t>NORRTÄLJE</t>
        </is>
      </c>
      <c r="G703" t="n">
        <v>1.6</v>
      </c>
      <c r="H703" t="n">
        <v>0</v>
      </c>
      <c r="I703" t="n">
        <v>0</v>
      </c>
      <c r="J703" t="n">
        <v>0</v>
      </c>
      <c r="K703" t="n">
        <v>0</v>
      </c>
      <c r="L703" t="n">
        <v>0</v>
      </c>
      <c r="M703" t="n">
        <v>0</v>
      </c>
      <c r="N703" t="n">
        <v>0</v>
      </c>
      <c r="O703" t="n">
        <v>0</v>
      </c>
      <c r="P703" t="n">
        <v>0</v>
      </c>
      <c r="Q703" t="n">
        <v>0</v>
      </c>
      <c r="R703" s="2" t="inlineStr"/>
    </row>
    <row r="704" ht="15" customHeight="1">
      <c r="A704" t="inlineStr">
        <is>
          <t>A 12351-2019</t>
        </is>
      </c>
      <c r="B704" s="1" t="n">
        <v>43523</v>
      </c>
      <c r="C704" s="1" t="n">
        <v>45180</v>
      </c>
      <c r="D704" t="inlineStr">
        <is>
          <t>STOCKHOLMS LÄN</t>
        </is>
      </c>
      <c r="E704" t="inlineStr">
        <is>
          <t>NORRTÄLJE</t>
        </is>
      </c>
      <c r="G704" t="n">
        <v>0.6</v>
      </c>
      <c r="H704" t="n">
        <v>0</v>
      </c>
      <c r="I704" t="n">
        <v>0</v>
      </c>
      <c r="J704" t="n">
        <v>0</v>
      </c>
      <c r="K704" t="n">
        <v>0</v>
      </c>
      <c r="L704" t="n">
        <v>0</v>
      </c>
      <c r="M704" t="n">
        <v>0</v>
      </c>
      <c r="N704" t="n">
        <v>0</v>
      </c>
      <c r="O704" t="n">
        <v>0</v>
      </c>
      <c r="P704" t="n">
        <v>0</v>
      </c>
      <c r="Q704" t="n">
        <v>0</v>
      </c>
      <c r="R704" s="2" t="inlineStr"/>
    </row>
    <row r="705" ht="15" customHeight="1">
      <c r="A705" t="inlineStr">
        <is>
          <t>A 12265-2019</t>
        </is>
      </c>
      <c r="B705" s="1" t="n">
        <v>43523</v>
      </c>
      <c r="C705" s="1" t="n">
        <v>45180</v>
      </c>
      <c r="D705" t="inlineStr">
        <is>
          <t>STOCKHOLMS LÄN</t>
        </is>
      </c>
      <c r="E705" t="inlineStr">
        <is>
          <t>HANINGE</t>
        </is>
      </c>
      <c r="G705" t="n">
        <v>0.5</v>
      </c>
      <c r="H705" t="n">
        <v>0</v>
      </c>
      <c r="I705" t="n">
        <v>0</v>
      </c>
      <c r="J705" t="n">
        <v>0</v>
      </c>
      <c r="K705" t="n">
        <v>0</v>
      </c>
      <c r="L705" t="n">
        <v>0</v>
      </c>
      <c r="M705" t="n">
        <v>0</v>
      </c>
      <c r="N705" t="n">
        <v>0</v>
      </c>
      <c r="O705" t="n">
        <v>0</v>
      </c>
      <c r="P705" t="n">
        <v>0</v>
      </c>
      <c r="Q705" t="n">
        <v>0</v>
      </c>
      <c r="R705" s="2" t="inlineStr"/>
    </row>
    <row r="706" ht="15" customHeight="1">
      <c r="A706" t="inlineStr">
        <is>
          <t>A 12603-2019</t>
        </is>
      </c>
      <c r="B706" s="1" t="n">
        <v>43524</v>
      </c>
      <c r="C706" s="1" t="n">
        <v>45180</v>
      </c>
      <c r="D706" t="inlineStr">
        <is>
          <t>STOCKHOLMS LÄN</t>
        </is>
      </c>
      <c r="E706" t="inlineStr">
        <is>
          <t>SÖDERTÄLJE</t>
        </is>
      </c>
      <c r="G706" t="n">
        <v>10.4</v>
      </c>
      <c r="H706" t="n">
        <v>0</v>
      </c>
      <c r="I706" t="n">
        <v>0</v>
      </c>
      <c r="J706" t="n">
        <v>0</v>
      </c>
      <c r="K706" t="n">
        <v>0</v>
      </c>
      <c r="L706" t="n">
        <v>0</v>
      </c>
      <c r="M706" t="n">
        <v>0</v>
      </c>
      <c r="N706" t="n">
        <v>0</v>
      </c>
      <c r="O706" t="n">
        <v>0</v>
      </c>
      <c r="P706" t="n">
        <v>0</v>
      </c>
      <c r="Q706" t="n">
        <v>0</v>
      </c>
      <c r="R706" s="2" t="inlineStr"/>
    </row>
    <row r="707" ht="15" customHeight="1">
      <c r="A707" t="inlineStr">
        <is>
          <t>A 12569-2019</t>
        </is>
      </c>
      <c r="B707" s="1" t="n">
        <v>43524</v>
      </c>
      <c r="C707" s="1" t="n">
        <v>45180</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12580-2019</t>
        </is>
      </c>
      <c r="B708" s="1" t="n">
        <v>43524</v>
      </c>
      <c r="C708" s="1" t="n">
        <v>45180</v>
      </c>
      <c r="D708" t="inlineStr">
        <is>
          <t>STOCKHOLMS LÄN</t>
        </is>
      </c>
      <c r="E708" t="inlineStr">
        <is>
          <t>NORRTÄLJE</t>
        </is>
      </c>
      <c r="G708" t="n">
        <v>1.8</v>
      </c>
      <c r="H708" t="n">
        <v>0</v>
      </c>
      <c r="I708" t="n">
        <v>0</v>
      </c>
      <c r="J708" t="n">
        <v>0</v>
      </c>
      <c r="K708" t="n">
        <v>0</v>
      </c>
      <c r="L708" t="n">
        <v>0</v>
      </c>
      <c r="M708" t="n">
        <v>0</v>
      </c>
      <c r="N708" t="n">
        <v>0</v>
      </c>
      <c r="O708" t="n">
        <v>0</v>
      </c>
      <c r="P708" t="n">
        <v>0</v>
      </c>
      <c r="Q708" t="n">
        <v>0</v>
      </c>
      <c r="R708" s="2" t="inlineStr"/>
    </row>
    <row r="709" ht="15" customHeight="1">
      <c r="A709" t="inlineStr">
        <is>
          <t>A 12590-2019</t>
        </is>
      </c>
      <c r="B709" s="1" t="n">
        <v>43524</v>
      </c>
      <c r="C709" s="1" t="n">
        <v>45180</v>
      </c>
      <c r="D709" t="inlineStr">
        <is>
          <t>STOCKHOLMS LÄN</t>
        </is>
      </c>
      <c r="E709" t="inlineStr">
        <is>
          <t>SIGTUNA</t>
        </is>
      </c>
      <c r="G709" t="n">
        <v>0.9</v>
      </c>
      <c r="H709" t="n">
        <v>0</v>
      </c>
      <c r="I709" t="n">
        <v>0</v>
      </c>
      <c r="J709" t="n">
        <v>0</v>
      </c>
      <c r="K709" t="n">
        <v>0</v>
      </c>
      <c r="L709" t="n">
        <v>0</v>
      </c>
      <c r="M709" t="n">
        <v>0</v>
      </c>
      <c r="N709" t="n">
        <v>0</v>
      </c>
      <c r="O709" t="n">
        <v>0</v>
      </c>
      <c r="P709" t="n">
        <v>0</v>
      </c>
      <c r="Q709" t="n">
        <v>0</v>
      </c>
      <c r="R709" s="2" t="inlineStr"/>
    </row>
    <row r="710" ht="15" customHeight="1">
      <c r="A710" t="inlineStr">
        <is>
          <t>A 12564-2019</t>
        </is>
      </c>
      <c r="B710" s="1" t="n">
        <v>43524</v>
      </c>
      <c r="C710" s="1" t="n">
        <v>45180</v>
      </c>
      <c r="D710" t="inlineStr">
        <is>
          <t>STOCKHOLMS LÄN</t>
        </is>
      </c>
      <c r="E710" t="inlineStr">
        <is>
          <t>NORRTÄLJE</t>
        </is>
      </c>
      <c r="G710" t="n">
        <v>6.8</v>
      </c>
      <c r="H710" t="n">
        <v>0</v>
      </c>
      <c r="I710" t="n">
        <v>0</v>
      </c>
      <c r="J710" t="n">
        <v>0</v>
      </c>
      <c r="K710" t="n">
        <v>0</v>
      </c>
      <c r="L710" t="n">
        <v>0</v>
      </c>
      <c r="M710" t="n">
        <v>0</v>
      </c>
      <c r="N710" t="n">
        <v>0</v>
      </c>
      <c r="O710" t="n">
        <v>0</v>
      </c>
      <c r="P710" t="n">
        <v>0</v>
      </c>
      <c r="Q710" t="n">
        <v>0</v>
      </c>
      <c r="R710" s="2" t="inlineStr"/>
    </row>
    <row r="711" ht="15" customHeight="1">
      <c r="A711" t="inlineStr">
        <is>
          <t>A 12577-2019</t>
        </is>
      </c>
      <c r="B711" s="1" t="n">
        <v>43524</v>
      </c>
      <c r="C711" s="1" t="n">
        <v>45180</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12668-2019</t>
        </is>
      </c>
      <c r="B712" s="1" t="n">
        <v>43524</v>
      </c>
      <c r="C712" s="1" t="n">
        <v>45180</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12797-2019</t>
        </is>
      </c>
      <c r="B713" s="1" t="n">
        <v>43525</v>
      </c>
      <c r="C713" s="1" t="n">
        <v>45180</v>
      </c>
      <c r="D713" t="inlineStr">
        <is>
          <t>STOCKHOLMS LÄN</t>
        </is>
      </c>
      <c r="E713" t="inlineStr">
        <is>
          <t>NORRTÄLJE</t>
        </is>
      </c>
      <c r="G713" t="n">
        <v>3.1</v>
      </c>
      <c r="H713" t="n">
        <v>0</v>
      </c>
      <c r="I713" t="n">
        <v>0</v>
      </c>
      <c r="J713" t="n">
        <v>0</v>
      </c>
      <c r="K713" t="n">
        <v>0</v>
      </c>
      <c r="L713" t="n">
        <v>0</v>
      </c>
      <c r="M713" t="n">
        <v>0</v>
      </c>
      <c r="N713" t="n">
        <v>0</v>
      </c>
      <c r="O713" t="n">
        <v>0</v>
      </c>
      <c r="P713" t="n">
        <v>0</v>
      </c>
      <c r="Q713" t="n">
        <v>0</v>
      </c>
      <c r="R713" s="2" t="inlineStr"/>
    </row>
    <row r="714" ht="15" customHeight="1">
      <c r="A714" t="inlineStr">
        <is>
          <t>A 12811-2019</t>
        </is>
      </c>
      <c r="B714" s="1" t="n">
        <v>43525</v>
      </c>
      <c r="C714" s="1" t="n">
        <v>45180</v>
      </c>
      <c r="D714" t="inlineStr">
        <is>
          <t>STOCKHOLMS LÄN</t>
        </is>
      </c>
      <c r="E714" t="inlineStr">
        <is>
          <t>NORRTÄLJE</t>
        </is>
      </c>
      <c r="G714" t="n">
        <v>1.9</v>
      </c>
      <c r="H714" t="n">
        <v>0</v>
      </c>
      <c r="I714" t="n">
        <v>0</v>
      </c>
      <c r="J714" t="n">
        <v>0</v>
      </c>
      <c r="K714" t="n">
        <v>0</v>
      </c>
      <c r="L714" t="n">
        <v>0</v>
      </c>
      <c r="M714" t="n">
        <v>0</v>
      </c>
      <c r="N714" t="n">
        <v>0</v>
      </c>
      <c r="O714" t="n">
        <v>0</v>
      </c>
      <c r="P714" t="n">
        <v>0</v>
      </c>
      <c r="Q714" t="n">
        <v>0</v>
      </c>
      <c r="R714" s="2" t="inlineStr"/>
    </row>
    <row r="715" ht="15" customHeight="1">
      <c r="A715" t="inlineStr">
        <is>
          <t>A 12919-2019</t>
        </is>
      </c>
      <c r="B715" s="1" t="n">
        <v>43525</v>
      </c>
      <c r="C715" s="1" t="n">
        <v>45180</v>
      </c>
      <c r="D715" t="inlineStr">
        <is>
          <t>STOCKHOLMS LÄN</t>
        </is>
      </c>
      <c r="E715" t="inlineStr">
        <is>
          <t>NORRTÄLJE</t>
        </is>
      </c>
      <c r="G715" t="n">
        <v>2.9</v>
      </c>
      <c r="H715" t="n">
        <v>0</v>
      </c>
      <c r="I715" t="n">
        <v>0</v>
      </c>
      <c r="J715" t="n">
        <v>0</v>
      </c>
      <c r="K715" t="n">
        <v>0</v>
      </c>
      <c r="L715" t="n">
        <v>0</v>
      </c>
      <c r="M715" t="n">
        <v>0</v>
      </c>
      <c r="N715" t="n">
        <v>0</v>
      </c>
      <c r="O715" t="n">
        <v>0</v>
      </c>
      <c r="P715" t="n">
        <v>0</v>
      </c>
      <c r="Q715" t="n">
        <v>0</v>
      </c>
      <c r="R715" s="2" t="inlineStr"/>
    </row>
    <row r="716" ht="15" customHeight="1">
      <c r="A716" t="inlineStr">
        <is>
          <t>A 17033-2019</t>
        </is>
      </c>
      <c r="B716" s="1" t="n">
        <v>43525</v>
      </c>
      <c r="C716" s="1" t="n">
        <v>45180</v>
      </c>
      <c r="D716" t="inlineStr">
        <is>
          <t>STOCKHOLMS LÄN</t>
        </is>
      </c>
      <c r="E716" t="inlineStr">
        <is>
          <t>NORRTÄLJE</t>
        </is>
      </c>
      <c r="G716" t="n">
        <v>2.8</v>
      </c>
      <c r="H716" t="n">
        <v>0</v>
      </c>
      <c r="I716" t="n">
        <v>0</v>
      </c>
      <c r="J716" t="n">
        <v>0</v>
      </c>
      <c r="K716" t="n">
        <v>0</v>
      </c>
      <c r="L716" t="n">
        <v>0</v>
      </c>
      <c r="M716" t="n">
        <v>0</v>
      </c>
      <c r="N716" t="n">
        <v>0</v>
      </c>
      <c r="O716" t="n">
        <v>0</v>
      </c>
      <c r="P716" t="n">
        <v>0</v>
      </c>
      <c r="Q716" t="n">
        <v>0</v>
      </c>
      <c r="R716" s="2" t="inlineStr"/>
    </row>
    <row r="717" ht="15" customHeight="1">
      <c r="A717" t="inlineStr">
        <is>
          <t>A 12765-2019</t>
        </is>
      </c>
      <c r="B717" s="1" t="n">
        <v>43525</v>
      </c>
      <c r="C717" s="1" t="n">
        <v>45180</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12790-2019</t>
        </is>
      </c>
      <c r="B718" s="1" t="n">
        <v>43525</v>
      </c>
      <c r="C718" s="1" t="n">
        <v>45180</v>
      </c>
      <c r="D718" t="inlineStr">
        <is>
          <t>STOCKHOLMS LÄN</t>
        </is>
      </c>
      <c r="E718" t="inlineStr">
        <is>
          <t>NORRTÄLJE</t>
        </is>
      </c>
      <c r="G718" t="n">
        <v>1.2</v>
      </c>
      <c r="H718" t="n">
        <v>0</v>
      </c>
      <c r="I718" t="n">
        <v>0</v>
      </c>
      <c r="J718" t="n">
        <v>0</v>
      </c>
      <c r="K718" t="n">
        <v>0</v>
      </c>
      <c r="L718" t="n">
        <v>0</v>
      </c>
      <c r="M718" t="n">
        <v>0</v>
      </c>
      <c r="N718" t="n">
        <v>0</v>
      </c>
      <c r="O718" t="n">
        <v>0</v>
      </c>
      <c r="P718" t="n">
        <v>0</v>
      </c>
      <c r="Q718" t="n">
        <v>0</v>
      </c>
      <c r="R718" s="2" t="inlineStr"/>
    </row>
    <row r="719" ht="15" customHeight="1">
      <c r="A719" t="inlineStr">
        <is>
          <t>A 17037-2019</t>
        </is>
      </c>
      <c r="B719" s="1" t="n">
        <v>43525</v>
      </c>
      <c r="C719" s="1" t="n">
        <v>45180</v>
      </c>
      <c r="D719" t="inlineStr">
        <is>
          <t>STOCKHOLMS LÄN</t>
        </is>
      </c>
      <c r="E719" t="inlineStr">
        <is>
          <t>NORRTÄLJE</t>
        </is>
      </c>
      <c r="G719" t="n">
        <v>0.4</v>
      </c>
      <c r="H719" t="n">
        <v>0</v>
      </c>
      <c r="I719" t="n">
        <v>0</v>
      </c>
      <c r="J719" t="n">
        <v>0</v>
      </c>
      <c r="K719" t="n">
        <v>0</v>
      </c>
      <c r="L719" t="n">
        <v>0</v>
      </c>
      <c r="M719" t="n">
        <v>0</v>
      </c>
      <c r="N719" t="n">
        <v>0</v>
      </c>
      <c r="O719" t="n">
        <v>0</v>
      </c>
      <c r="P719" t="n">
        <v>0</v>
      </c>
      <c r="Q719" t="n">
        <v>0</v>
      </c>
      <c r="R719" s="2" t="inlineStr"/>
    </row>
    <row r="720" ht="15" customHeight="1">
      <c r="A720" t="inlineStr">
        <is>
          <t>A 12805-2019</t>
        </is>
      </c>
      <c r="B720" s="1" t="n">
        <v>43525</v>
      </c>
      <c r="C720" s="1" t="n">
        <v>45180</v>
      </c>
      <c r="D720" t="inlineStr">
        <is>
          <t>STOCKHOLMS LÄN</t>
        </is>
      </c>
      <c r="E720" t="inlineStr">
        <is>
          <t>NORRTÄLJE</t>
        </is>
      </c>
      <c r="G720" t="n">
        <v>4.5</v>
      </c>
      <c r="H720" t="n">
        <v>0</v>
      </c>
      <c r="I720" t="n">
        <v>0</v>
      </c>
      <c r="J720" t="n">
        <v>0</v>
      </c>
      <c r="K720" t="n">
        <v>0</v>
      </c>
      <c r="L720" t="n">
        <v>0</v>
      </c>
      <c r="M720" t="n">
        <v>0</v>
      </c>
      <c r="N720" t="n">
        <v>0</v>
      </c>
      <c r="O720" t="n">
        <v>0</v>
      </c>
      <c r="P720" t="n">
        <v>0</v>
      </c>
      <c r="Q720" t="n">
        <v>0</v>
      </c>
      <c r="R720" s="2" t="inlineStr"/>
    </row>
    <row r="721" ht="15" customHeight="1">
      <c r="A721" t="inlineStr">
        <is>
          <t>A 12804-2019</t>
        </is>
      </c>
      <c r="B721" s="1" t="n">
        <v>43525</v>
      </c>
      <c r="C721" s="1" t="n">
        <v>45180</v>
      </c>
      <c r="D721" t="inlineStr">
        <is>
          <t>STOCKHOLMS LÄN</t>
        </is>
      </c>
      <c r="E721" t="inlineStr">
        <is>
          <t>NORRTÄLJE</t>
        </is>
      </c>
      <c r="G721" t="n">
        <v>3.4</v>
      </c>
      <c r="H721" t="n">
        <v>0</v>
      </c>
      <c r="I721" t="n">
        <v>0</v>
      </c>
      <c r="J721" t="n">
        <v>0</v>
      </c>
      <c r="K721" t="n">
        <v>0</v>
      </c>
      <c r="L721" t="n">
        <v>0</v>
      </c>
      <c r="M721" t="n">
        <v>0</v>
      </c>
      <c r="N721" t="n">
        <v>0</v>
      </c>
      <c r="O721" t="n">
        <v>0</v>
      </c>
      <c r="P721" t="n">
        <v>0</v>
      </c>
      <c r="Q721" t="n">
        <v>0</v>
      </c>
      <c r="R721" s="2" t="inlineStr"/>
    </row>
    <row r="722" ht="15" customHeight="1">
      <c r="A722" t="inlineStr">
        <is>
          <t>A 12817-2019</t>
        </is>
      </c>
      <c r="B722" s="1" t="n">
        <v>43525</v>
      </c>
      <c r="C722" s="1" t="n">
        <v>45180</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12839-2019</t>
        </is>
      </c>
      <c r="B723" s="1" t="n">
        <v>43525</v>
      </c>
      <c r="C723" s="1" t="n">
        <v>45180</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12964-2019</t>
        </is>
      </c>
      <c r="B724" s="1" t="n">
        <v>43526</v>
      </c>
      <c r="C724" s="1" t="n">
        <v>45180</v>
      </c>
      <c r="D724" t="inlineStr">
        <is>
          <t>STOCKHOLMS LÄN</t>
        </is>
      </c>
      <c r="E724" t="inlineStr">
        <is>
          <t>NORRTÄLJE</t>
        </is>
      </c>
      <c r="G724" t="n">
        <v>3.2</v>
      </c>
      <c r="H724" t="n">
        <v>0</v>
      </c>
      <c r="I724" t="n">
        <v>0</v>
      </c>
      <c r="J724" t="n">
        <v>0</v>
      </c>
      <c r="K724" t="n">
        <v>0</v>
      </c>
      <c r="L724" t="n">
        <v>0</v>
      </c>
      <c r="M724" t="n">
        <v>0</v>
      </c>
      <c r="N724" t="n">
        <v>0</v>
      </c>
      <c r="O724" t="n">
        <v>0</v>
      </c>
      <c r="P724" t="n">
        <v>0</v>
      </c>
      <c r="Q724" t="n">
        <v>0</v>
      </c>
      <c r="R724" s="2" t="inlineStr"/>
    </row>
    <row r="725" ht="15" customHeight="1">
      <c r="A725" t="inlineStr">
        <is>
          <t>A 12979-2019</t>
        </is>
      </c>
      <c r="B725" s="1" t="n">
        <v>43527</v>
      </c>
      <c r="C725" s="1" t="n">
        <v>45180</v>
      </c>
      <c r="D725" t="inlineStr">
        <is>
          <t>STOCKHOLMS LÄN</t>
        </is>
      </c>
      <c r="E725" t="inlineStr">
        <is>
          <t>NORRTÄLJE</t>
        </is>
      </c>
      <c r="F725" t="inlineStr">
        <is>
          <t>Kommuner</t>
        </is>
      </c>
      <c r="G725" t="n">
        <v>2.3</v>
      </c>
      <c r="H725" t="n">
        <v>0</v>
      </c>
      <c r="I725" t="n">
        <v>0</v>
      </c>
      <c r="J725" t="n">
        <v>0</v>
      </c>
      <c r="K725" t="n">
        <v>0</v>
      </c>
      <c r="L725" t="n">
        <v>0</v>
      </c>
      <c r="M725" t="n">
        <v>0</v>
      </c>
      <c r="N725" t="n">
        <v>0</v>
      </c>
      <c r="O725" t="n">
        <v>0</v>
      </c>
      <c r="P725" t="n">
        <v>0</v>
      </c>
      <c r="Q725" t="n">
        <v>0</v>
      </c>
      <c r="R725" s="2" t="inlineStr"/>
    </row>
    <row r="726" ht="15" customHeight="1">
      <c r="A726" t="inlineStr">
        <is>
          <t>A 13143-2019</t>
        </is>
      </c>
      <c r="B726" s="1" t="n">
        <v>43527</v>
      </c>
      <c r="C726" s="1" t="n">
        <v>45180</v>
      </c>
      <c r="D726" t="inlineStr">
        <is>
          <t>STOCKHOLMS LÄN</t>
        </is>
      </c>
      <c r="E726" t="inlineStr">
        <is>
          <t>SIGTUNA</t>
        </is>
      </c>
      <c r="G726" t="n">
        <v>4.1</v>
      </c>
      <c r="H726" t="n">
        <v>0</v>
      </c>
      <c r="I726" t="n">
        <v>0</v>
      </c>
      <c r="J726" t="n">
        <v>0</v>
      </c>
      <c r="K726" t="n">
        <v>0</v>
      </c>
      <c r="L726" t="n">
        <v>0</v>
      </c>
      <c r="M726" t="n">
        <v>0</v>
      </c>
      <c r="N726" t="n">
        <v>0</v>
      </c>
      <c r="O726" t="n">
        <v>0</v>
      </c>
      <c r="P726" t="n">
        <v>0</v>
      </c>
      <c r="Q726" t="n">
        <v>0</v>
      </c>
      <c r="R726" s="2" t="inlineStr"/>
    </row>
    <row r="727" ht="15" customHeight="1">
      <c r="A727" t="inlineStr">
        <is>
          <t>A 13210-2019</t>
        </is>
      </c>
      <c r="B727" s="1" t="n">
        <v>43528</v>
      </c>
      <c r="C727" s="1" t="n">
        <v>45180</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13096-2019</t>
        </is>
      </c>
      <c r="B728" s="1" t="n">
        <v>43528</v>
      </c>
      <c r="C728" s="1" t="n">
        <v>45180</v>
      </c>
      <c r="D728" t="inlineStr">
        <is>
          <t>STOCKHOLMS LÄN</t>
        </is>
      </c>
      <c r="E728" t="inlineStr">
        <is>
          <t>NORRTÄLJE</t>
        </is>
      </c>
      <c r="F728" t="inlineStr">
        <is>
          <t>Sveaskog</t>
        </is>
      </c>
      <c r="G728" t="n">
        <v>4.5</v>
      </c>
      <c r="H728" t="n">
        <v>0</v>
      </c>
      <c r="I728" t="n">
        <v>0</v>
      </c>
      <c r="J728" t="n">
        <v>0</v>
      </c>
      <c r="K728" t="n">
        <v>0</v>
      </c>
      <c r="L728" t="n">
        <v>0</v>
      </c>
      <c r="M728" t="n">
        <v>0</v>
      </c>
      <c r="N728" t="n">
        <v>0</v>
      </c>
      <c r="O728" t="n">
        <v>0</v>
      </c>
      <c r="P728" t="n">
        <v>0</v>
      </c>
      <c r="Q728" t="n">
        <v>0</v>
      </c>
      <c r="R728" s="2" t="inlineStr"/>
    </row>
    <row r="729" ht="15" customHeight="1">
      <c r="A729" t="inlineStr">
        <is>
          <t>A 13354-2019</t>
        </is>
      </c>
      <c r="B729" s="1" t="n">
        <v>43529</v>
      </c>
      <c r="C729" s="1" t="n">
        <v>45180</v>
      </c>
      <c r="D729" t="inlineStr">
        <is>
          <t>STOCKHOLMS LÄN</t>
        </is>
      </c>
      <c r="E729" t="inlineStr">
        <is>
          <t>NORRTÄLJE</t>
        </is>
      </c>
      <c r="G729" t="n">
        <v>2.1</v>
      </c>
      <c r="H729" t="n">
        <v>0</v>
      </c>
      <c r="I729" t="n">
        <v>0</v>
      </c>
      <c r="J729" t="n">
        <v>0</v>
      </c>
      <c r="K729" t="n">
        <v>0</v>
      </c>
      <c r="L729" t="n">
        <v>0</v>
      </c>
      <c r="M729" t="n">
        <v>0</v>
      </c>
      <c r="N729" t="n">
        <v>0</v>
      </c>
      <c r="O729" t="n">
        <v>0</v>
      </c>
      <c r="P729" t="n">
        <v>0</v>
      </c>
      <c r="Q729" t="n">
        <v>0</v>
      </c>
      <c r="R729" s="2" t="inlineStr"/>
    </row>
    <row r="730" ht="15" customHeight="1">
      <c r="A730" t="inlineStr">
        <is>
          <t>A 13289-2019</t>
        </is>
      </c>
      <c r="B730" s="1" t="n">
        <v>43529</v>
      </c>
      <c r="C730" s="1" t="n">
        <v>45180</v>
      </c>
      <c r="D730" t="inlineStr">
        <is>
          <t>STOCKHOLMS LÄN</t>
        </is>
      </c>
      <c r="E730" t="inlineStr">
        <is>
          <t>NORRTÄLJE</t>
        </is>
      </c>
      <c r="F730" t="inlineStr">
        <is>
          <t>Holmen skog AB</t>
        </is>
      </c>
      <c r="G730" t="n">
        <v>4.6</v>
      </c>
      <c r="H730" t="n">
        <v>0</v>
      </c>
      <c r="I730" t="n">
        <v>0</v>
      </c>
      <c r="J730" t="n">
        <v>0</v>
      </c>
      <c r="K730" t="n">
        <v>0</v>
      </c>
      <c r="L730" t="n">
        <v>0</v>
      </c>
      <c r="M730" t="n">
        <v>0</v>
      </c>
      <c r="N730" t="n">
        <v>0</v>
      </c>
      <c r="O730" t="n">
        <v>0</v>
      </c>
      <c r="P730" t="n">
        <v>0</v>
      </c>
      <c r="Q730" t="n">
        <v>0</v>
      </c>
      <c r="R730" s="2" t="inlineStr"/>
    </row>
    <row r="731" ht="15" customHeight="1">
      <c r="A731" t="inlineStr">
        <is>
          <t>A 13353-2019</t>
        </is>
      </c>
      <c r="B731" s="1" t="n">
        <v>43529</v>
      </c>
      <c r="C731" s="1" t="n">
        <v>45180</v>
      </c>
      <c r="D731" t="inlineStr">
        <is>
          <t>STOCKHOLMS LÄN</t>
        </is>
      </c>
      <c r="E731" t="inlineStr">
        <is>
          <t>NORRTÄLJE</t>
        </is>
      </c>
      <c r="G731" t="n">
        <v>8.199999999999999</v>
      </c>
      <c r="H731" t="n">
        <v>0</v>
      </c>
      <c r="I731" t="n">
        <v>0</v>
      </c>
      <c r="J731" t="n">
        <v>0</v>
      </c>
      <c r="K731" t="n">
        <v>0</v>
      </c>
      <c r="L731" t="n">
        <v>0</v>
      </c>
      <c r="M731" t="n">
        <v>0</v>
      </c>
      <c r="N731" t="n">
        <v>0</v>
      </c>
      <c r="O731" t="n">
        <v>0</v>
      </c>
      <c r="P731" t="n">
        <v>0</v>
      </c>
      <c r="Q731" t="n">
        <v>0</v>
      </c>
      <c r="R731" s="2" t="inlineStr"/>
    </row>
    <row r="732" ht="15" customHeight="1">
      <c r="A732" t="inlineStr">
        <is>
          <t>A 13315-2019</t>
        </is>
      </c>
      <c r="B732" s="1" t="n">
        <v>43529</v>
      </c>
      <c r="C732" s="1" t="n">
        <v>45180</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13356-2019</t>
        </is>
      </c>
      <c r="B733" s="1" t="n">
        <v>43529</v>
      </c>
      <c r="C733" s="1" t="n">
        <v>45180</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13566-2019</t>
        </is>
      </c>
      <c r="B734" s="1" t="n">
        <v>43530</v>
      </c>
      <c r="C734" s="1" t="n">
        <v>45180</v>
      </c>
      <c r="D734" t="inlineStr">
        <is>
          <t>STOCKHOLMS LÄN</t>
        </is>
      </c>
      <c r="E734" t="inlineStr">
        <is>
          <t>NORRTÄLJE</t>
        </is>
      </c>
      <c r="G734" t="n">
        <v>0.9</v>
      </c>
      <c r="H734" t="n">
        <v>0</v>
      </c>
      <c r="I734" t="n">
        <v>0</v>
      </c>
      <c r="J734" t="n">
        <v>0</v>
      </c>
      <c r="K734" t="n">
        <v>0</v>
      </c>
      <c r="L734" t="n">
        <v>0</v>
      </c>
      <c r="M734" t="n">
        <v>0</v>
      </c>
      <c r="N734" t="n">
        <v>0</v>
      </c>
      <c r="O734" t="n">
        <v>0</v>
      </c>
      <c r="P734" t="n">
        <v>0</v>
      </c>
      <c r="Q734" t="n">
        <v>0</v>
      </c>
      <c r="R734" s="2" t="inlineStr"/>
    </row>
    <row r="735" ht="15" customHeight="1">
      <c r="A735" t="inlineStr">
        <is>
          <t>A 13676-2019</t>
        </is>
      </c>
      <c r="B735" s="1" t="n">
        <v>43530</v>
      </c>
      <c r="C735" s="1" t="n">
        <v>45180</v>
      </c>
      <c r="D735" t="inlineStr">
        <is>
          <t>STOCKHOLMS LÄN</t>
        </is>
      </c>
      <c r="E735" t="inlineStr">
        <is>
          <t>NORRTÄLJE</t>
        </is>
      </c>
      <c r="G735" t="n">
        <v>6.2</v>
      </c>
      <c r="H735" t="n">
        <v>0</v>
      </c>
      <c r="I735" t="n">
        <v>0</v>
      </c>
      <c r="J735" t="n">
        <v>0</v>
      </c>
      <c r="K735" t="n">
        <v>0</v>
      </c>
      <c r="L735" t="n">
        <v>0</v>
      </c>
      <c r="M735" t="n">
        <v>0</v>
      </c>
      <c r="N735" t="n">
        <v>0</v>
      </c>
      <c r="O735" t="n">
        <v>0</v>
      </c>
      <c r="P735" t="n">
        <v>0</v>
      </c>
      <c r="Q735" t="n">
        <v>0</v>
      </c>
      <c r="R735" s="2" t="inlineStr"/>
    </row>
    <row r="736" ht="15" customHeight="1">
      <c r="A736" t="inlineStr">
        <is>
          <t>A 13940-2019</t>
        </is>
      </c>
      <c r="B736" s="1" t="n">
        <v>43531</v>
      </c>
      <c r="C736" s="1" t="n">
        <v>45180</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13851-2019</t>
        </is>
      </c>
      <c r="B737" s="1" t="n">
        <v>43531</v>
      </c>
      <c r="C737" s="1" t="n">
        <v>45180</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13828-2019</t>
        </is>
      </c>
      <c r="B738" s="1" t="n">
        <v>43531</v>
      </c>
      <c r="C738" s="1" t="n">
        <v>45180</v>
      </c>
      <c r="D738" t="inlineStr">
        <is>
          <t>STOCKHOLMS LÄN</t>
        </is>
      </c>
      <c r="E738" t="inlineStr">
        <is>
          <t>NORRTÄLJE</t>
        </is>
      </c>
      <c r="G738" t="n">
        <v>2.9</v>
      </c>
      <c r="H738" t="n">
        <v>0</v>
      </c>
      <c r="I738" t="n">
        <v>0</v>
      </c>
      <c r="J738" t="n">
        <v>0</v>
      </c>
      <c r="K738" t="n">
        <v>0</v>
      </c>
      <c r="L738" t="n">
        <v>0</v>
      </c>
      <c r="M738" t="n">
        <v>0</v>
      </c>
      <c r="N738" t="n">
        <v>0</v>
      </c>
      <c r="O738" t="n">
        <v>0</v>
      </c>
      <c r="P738" t="n">
        <v>0</v>
      </c>
      <c r="Q738" t="n">
        <v>0</v>
      </c>
      <c r="R738" s="2" t="inlineStr"/>
    </row>
    <row r="739" ht="15" customHeight="1">
      <c r="A739" t="inlineStr">
        <is>
          <t>A 14027-2019</t>
        </is>
      </c>
      <c r="B739" s="1" t="n">
        <v>43532</v>
      </c>
      <c r="C739" s="1" t="n">
        <v>45180</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14145-2019</t>
        </is>
      </c>
      <c r="B740" s="1" t="n">
        <v>43532</v>
      </c>
      <c r="C740" s="1" t="n">
        <v>45180</v>
      </c>
      <c r="D740" t="inlineStr">
        <is>
          <t>STOCKHOLMS LÄN</t>
        </is>
      </c>
      <c r="E740" t="inlineStr">
        <is>
          <t>NORRTÄLJE</t>
        </is>
      </c>
      <c r="G740" t="n">
        <v>1.7</v>
      </c>
      <c r="H740" t="n">
        <v>0</v>
      </c>
      <c r="I740" t="n">
        <v>0</v>
      </c>
      <c r="J740" t="n">
        <v>0</v>
      </c>
      <c r="K740" t="n">
        <v>0</v>
      </c>
      <c r="L740" t="n">
        <v>0</v>
      </c>
      <c r="M740" t="n">
        <v>0</v>
      </c>
      <c r="N740" t="n">
        <v>0</v>
      </c>
      <c r="O740" t="n">
        <v>0</v>
      </c>
      <c r="P740" t="n">
        <v>0</v>
      </c>
      <c r="Q740" t="n">
        <v>0</v>
      </c>
      <c r="R740" s="2" t="inlineStr"/>
    </row>
    <row r="741" ht="15" customHeight="1">
      <c r="A741" t="inlineStr">
        <is>
          <t>A 14020-2019</t>
        </is>
      </c>
      <c r="B741" s="1" t="n">
        <v>43532</v>
      </c>
      <c r="C741" s="1" t="n">
        <v>45180</v>
      </c>
      <c r="D741" t="inlineStr">
        <is>
          <t>STOCKHOLMS LÄN</t>
        </is>
      </c>
      <c r="E741" t="inlineStr">
        <is>
          <t>NORRTÄLJE</t>
        </is>
      </c>
      <c r="G741" t="n">
        <v>4.7</v>
      </c>
      <c r="H741" t="n">
        <v>0</v>
      </c>
      <c r="I741" t="n">
        <v>0</v>
      </c>
      <c r="J741" t="n">
        <v>0</v>
      </c>
      <c r="K741" t="n">
        <v>0</v>
      </c>
      <c r="L741" t="n">
        <v>0</v>
      </c>
      <c r="M741" t="n">
        <v>0</v>
      </c>
      <c r="N741" t="n">
        <v>0</v>
      </c>
      <c r="O741" t="n">
        <v>0</v>
      </c>
      <c r="P741" t="n">
        <v>0</v>
      </c>
      <c r="Q741" t="n">
        <v>0</v>
      </c>
      <c r="R741" s="2" t="inlineStr"/>
    </row>
    <row r="742" ht="15" customHeight="1">
      <c r="A742" t="inlineStr">
        <is>
          <t>A 14146-2019</t>
        </is>
      </c>
      <c r="B742" s="1" t="n">
        <v>43532</v>
      </c>
      <c r="C742" s="1" t="n">
        <v>45180</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14049-2019</t>
        </is>
      </c>
      <c r="B743" s="1" t="n">
        <v>43532</v>
      </c>
      <c r="C743" s="1" t="n">
        <v>45180</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14147-2019</t>
        </is>
      </c>
      <c r="B744" s="1" t="n">
        <v>43532</v>
      </c>
      <c r="C744" s="1" t="n">
        <v>45180</v>
      </c>
      <c r="D744" t="inlineStr">
        <is>
          <t>STOCKHOLMS LÄN</t>
        </is>
      </c>
      <c r="E744" t="inlineStr">
        <is>
          <t>NORRTÄLJE</t>
        </is>
      </c>
      <c r="G744" t="n">
        <v>2.1</v>
      </c>
      <c r="H744" t="n">
        <v>0</v>
      </c>
      <c r="I744" t="n">
        <v>0</v>
      </c>
      <c r="J744" t="n">
        <v>0</v>
      </c>
      <c r="K744" t="n">
        <v>0</v>
      </c>
      <c r="L744" t="n">
        <v>0</v>
      </c>
      <c r="M744" t="n">
        <v>0</v>
      </c>
      <c r="N744" t="n">
        <v>0</v>
      </c>
      <c r="O744" t="n">
        <v>0</v>
      </c>
      <c r="P744" t="n">
        <v>0</v>
      </c>
      <c r="Q744" t="n">
        <v>0</v>
      </c>
      <c r="R744" s="2" t="inlineStr"/>
    </row>
    <row r="745" ht="15" customHeight="1">
      <c r="A745" t="inlineStr">
        <is>
          <t>A 14161-2019</t>
        </is>
      </c>
      <c r="B745" s="1" t="n">
        <v>43533</v>
      </c>
      <c r="C745" s="1" t="n">
        <v>45180</v>
      </c>
      <c r="D745" t="inlineStr">
        <is>
          <t>STOCKHOLMS LÄN</t>
        </is>
      </c>
      <c r="E745" t="inlineStr">
        <is>
          <t>NORRTÄLJE</t>
        </is>
      </c>
      <c r="G745" t="n">
        <v>1.8</v>
      </c>
      <c r="H745" t="n">
        <v>0</v>
      </c>
      <c r="I745" t="n">
        <v>0</v>
      </c>
      <c r="J745" t="n">
        <v>0</v>
      </c>
      <c r="K745" t="n">
        <v>0</v>
      </c>
      <c r="L745" t="n">
        <v>0</v>
      </c>
      <c r="M745" t="n">
        <v>0</v>
      </c>
      <c r="N745" t="n">
        <v>0</v>
      </c>
      <c r="O745" t="n">
        <v>0</v>
      </c>
      <c r="P745" t="n">
        <v>0</v>
      </c>
      <c r="Q745" t="n">
        <v>0</v>
      </c>
      <c r="R745" s="2" t="inlineStr"/>
    </row>
    <row r="746" ht="15" customHeight="1">
      <c r="A746" t="inlineStr">
        <is>
          <t>A 14186-2019</t>
        </is>
      </c>
      <c r="B746" s="1" t="n">
        <v>43534</v>
      </c>
      <c r="C746" s="1" t="n">
        <v>45180</v>
      </c>
      <c r="D746" t="inlineStr">
        <is>
          <t>STOCKHOLMS LÄN</t>
        </is>
      </c>
      <c r="E746" t="inlineStr">
        <is>
          <t>NYKVARN</t>
        </is>
      </c>
      <c r="G746" t="n">
        <v>0.7</v>
      </c>
      <c r="H746" t="n">
        <v>0</v>
      </c>
      <c r="I746" t="n">
        <v>0</v>
      </c>
      <c r="J746" t="n">
        <v>0</v>
      </c>
      <c r="K746" t="n">
        <v>0</v>
      </c>
      <c r="L746" t="n">
        <v>0</v>
      </c>
      <c r="M746" t="n">
        <v>0</v>
      </c>
      <c r="N746" t="n">
        <v>0</v>
      </c>
      <c r="O746" t="n">
        <v>0</v>
      </c>
      <c r="P746" t="n">
        <v>0</v>
      </c>
      <c r="Q746" t="n">
        <v>0</v>
      </c>
      <c r="R746" s="2" t="inlineStr"/>
    </row>
    <row r="747" ht="15" customHeight="1">
      <c r="A747" t="inlineStr">
        <is>
          <t>A 14330-2019</t>
        </is>
      </c>
      <c r="B747" s="1" t="n">
        <v>43535</v>
      </c>
      <c r="C747" s="1" t="n">
        <v>45180</v>
      </c>
      <c r="D747" t="inlineStr">
        <is>
          <t>STOCKHOLMS LÄN</t>
        </is>
      </c>
      <c r="E747" t="inlineStr">
        <is>
          <t>NORRTÄLJE</t>
        </is>
      </c>
      <c r="G747" t="n">
        <v>0.8</v>
      </c>
      <c r="H747" t="n">
        <v>0</v>
      </c>
      <c r="I747" t="n">
        <v>0</v>
      </c>
      <c r="J747" t="n">
        <v>0</v>
      </c>
      <c r="K747" t="n">
        <v>0</v>
      </c>
      <c r="L747" t="n">
        <v>0</v>
      </c>
      <c r="M747" t="n">
        <v>0</v>
      </c>
      <c r="N747" t="n">
        <v>0</v>
      </c>
      <c r="O747" t="n">
        <v>0</v>
      </c>
      <c r="P747" t="n">
        <v>0</v>
      </c>
      <c r="Q747" t="n">
        <v>0</v>
      </c>
      <c r="R747" s="2" t="inlineStr"/>
    </row>
    <row r="748" ht="15" customHeight="1">
      <c r="A748" t="inlineStr">
        <is>
          <t>A 14293-2019</t>
        </is>
      </c>
      <c r="B748" s="1" t="n">
        <v>43535</v>
      </c>
      <c r="C748" s="1" t="n">
        <v>45180</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14297-2019</t>
        </is>
      </c>
      <c r="B749" s="1" t="n">
        <v>43535</v>
      </c>
      <c r="C749" s="1" t="n">
        <v>45180</v>
      </c>
      <c r="D749" t="inlineStr">
        <is>
          <t>STOCKHOLMS LÄN</t>
        </is>
      </c>
      <c r="E749" t="inlineStr">
        <is>
          <t>NORRTÄLJE</t>
        </is>
      </c>
      <c r="G749" t="n">
        <v>0.4</v>
      </c>
      <c r="H749" t="n">
        <v>0</v>
      </c>
      <c r="I749" t="n">
        <v>0</v>
      </c>
      <c r="J749" t="n">
        <v>0</v>
      </c>
      <c r="K749" t="n">
        <v>0</v>
      </c>
      <c r="L749" t="n">
        <v>0</v>
      </c>
      <c r="M749" t="n">
        <v>0</v>
      </c>
      <c r="N749" t="n">
        <v>0</v>
      </c>
      <c r="O749" t="n">
        <v>0</v>
      </c>
      <c r="P749" t="n">
        <v>0</v>
      </c>
      <c r="Q749" t="n">
        <v>0</v>
      </c>
      <c r="R749" s="2" t="inlineStr"/>
    </row>
    <row r="750" ht="15" customHeight="1">
      <c r="A750" t="inlineStr">
        <is>
          <t>A 14258-2019</t>
        </is>
      </c>
      <c r="B750" s="1" t="n">
        <v>43535</v>
      </c>
      <c r="C750" s="1" t="n">
        <v>45180</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14294-2019</t>
        </is>
      </c>
      <c r="B751" s="1" t="n">
        <v>43535</v>
      </c>
      <c r="C751" s="1" t="n">
        <v>45180</v>
      </c>
      <c r="D751" t="inlineStr">
        <is>
          <t>STOCKHOLMS LÄN</t>
        </is>
      </c>
      <c r="E751" t="inlineStr">
        <is>
          <t>NORRTÄLJE</t>
        </is>
      </c>
      <c r="G751" t="n">
        <v>0.7</v>
      </c>
      <c r="H751" t="n">
        <v>0</v>
      </c>
      <c r="I751" t="n">
        <v>0</v>
      </c>
      <c r="J751" t="n">
        <v>0</v>
      </c>
      <c r="K751" t="n">
        <v>0</v>
      </c>
      <c r="L751" t="n">
        <v>0</v>
      </c>
      <c r="M751" t="n">
        <v>0</v>
      </c>
      <c r="N751" t="n">
        <v>0</v>
      </c>
      <c r="O751" t="n">
        <v>0</v>
      </c>
      <c r="P751" t="n">
        <v>0</v>
      </c>
      <c r="Q751" t="n">
        <v>0</v>
      </c>
      <c r="R751" s="2" t="inlineStr"/>
    </row>
    <row r="752" ht="15" customHeight="1">
      <c r="A752" t="inlineStr">
        <is>
          <t>A 14465-2019</t>
        </is>
      </c>
      <c r="B752" s="1" t="n">
        <v>43536</v>
      </c>
      <c r="C752" s="1" t="n">
        <v>45180</v>
      </c>
      <c r="D752" t="inlineStr">
        <is>
          <t>STOCKHOLMS LÄN</t>
        </is>
      </c>
      <c r="E752" t="inlineStr">
        <is>
          <t>VALLENTUNA</t>
        </is>
      </c>
      <c r="G752" t="n">
        <v>1</v>
      </c>
      <c r="H752" t="n">
        <v>0</v>
      </c>
      <c r="I752" t="n">
        <v>0</v>
      </c>
      <c r="J752" t="n">
        <v>0</v>
      </c>
      <c r="K752" t="n">
        <v>0</v>
      </c>
      <c r="L752" t="n">
        <v>0</v>
      </c>
      <c r="M752" t="n">
        <v>0</v>
      </c>
      <c r="N752" t="n">
        <v>0</v>
      </c>
      <c r="O752" t="n">
        <v>0</v>
      </c>
      <c r="P752" t="n">
        <v>0</v>
      </c>
      <c r="Q752" t="n">
        <v>0</v>
      </c>
      <c r="R752" s="2" t="inlineStr"/>
    </row>
    <row r="753" ht="15" customHeight="1">
      <c r="A753" t="inlineStr">
        <is>
          <t>A 14229-2019</t>
        </is>
      </c>
      <c r="B753" s="1" t="n">
        <v>43536</v>
      </c>
      <c r="C753" s="1" t="n">
        <v>45180</v>
      </c>
      <c r="D753" t="inlineStr">
        <is>
          <t>STOCKHOLMS LÄN</t>
        </is>
      </c>
      <c r="E753" t="inlineStr">
        <is>
          <t>NORRTÄLJE</t>
        </is>
      </c>
      <c r="F753" t="inlineStr">
        <is>
          <t>Sveaskog</t>
        </is>
      </c>
      <c r="G753" t="n">
        <v>3.3</v>
      </c>
      <c r="H753" t="n">
        <v>0</v>
      </c>
      <c r="I753" t="n">
        <v>0</v>
      </c>
      <c r="J753" t="n">
        <v>0</v>
      </c>
      <c r="K753" t="n">
        <v>0</v>
      </c>
      <c r="L753" t="n">
        <v>0</v>
      </c>
      <c r="M753" t="n">
        <v>0</v>
      </c>
      <c r="N753" t="n">
        <v>0</v>
      </c>
      <c r="O753" t="n">
        <v>0</v>
      </c>
      <c r="P753" t="n">
        <v>0</v>
      </c>
      <c r="Q753" t="n">
        <v>0</v>
      </c>
      <c r="R753" s="2" t="inlineStr"/>
    </row>
    <row r="754" ht="15" customHeight="1">
      <c r="A754" t="inlineStr">
        <is>
          <t>A 14239-2019</t>
        </is>
      </c>
      <c r="B754" s="1" t="n">
        <v>43536</v>
      </c>
      <c r="C754" s="1" t="n">
        <v>45180</v>
      </c>
      <c r="D754" t="inlineStr">
        <is>
          <t>STOCKHOLMS LÄN</t>
        </is>
      </c>
      <c r="E754" t="inlineStr">
        <is>
          <t>NORRTÄLJE</t>
        </is>
      </c>
      <c r="G754" t="n">
        <v>3.4</v>
      </c>
      <c r="H754" t="n">
        <v>0</v>
      </c>
      <c r="I754" t="n">
        <v>0</v>
      </c>
      <c r="J754" t="n">
        <v>0</v>
      </c>
      <c r="K754" t="n">
        <v>0</v>
      </c>
      <c r="L754" t="n">
        <v>0</v>
      </c>
      <c r="M754" t="n">
        <v>0</v>
      </c>
      <c r="N754" t="n">
        <v>0</v>
      </c>
      <c r="O754" t="n">
        <v>0</v>
      </c>
      <c r="P754" t="n">
        <v>0</v>
      </c>
      <c r="Q754" t="n">
        <v>0</v>
      </c>
      <c r="R754" s="2" t="inlineStr"/>
    </row>
    <row r="755" ht="15" customHeight="1">
      <c r="A755" t="inlineStr">
        <is>
          <t>A 14946-2019</t>
        </is>
      </c>
      <c r="B755" s="1" t="n">
        <v>43537</v>
      </c>
      <c r="C755" s="1" t="n">
        <v>45180</v>
      </c>
      <c r="D755" t="inlineStr">
        <is>
          <t>STOCKHOLMS LÄN</t>
        </is>
      </c>
      <c r="E755" t="inlineStr">
        <is>
          <t>NORRTÄLJE</t>
        </is>
      </c>
      <c r="G755" t="n">
        <v>1.1</v>
      </c>
      <c r="H755" t="n">
        <v>0</v>
      </c>
      <c r="I755" t="n">
        <v>0</v>
      </c>
      <c r="J755" t="n">
        <v>0</v>
      </c>
      <c r="K755" t="n">
        <v>0</v>
      </c>
      <c r="L755" t="n">
        <v>0</v>
      </c>
      <c r="M755" t="n">
        <v>0</v>
      </c>
      <c r="N755" t="n">
        <v>0</v>
      </c>
      <c r="O755" t="n">
        <v>0</v>
      </c>
      <c r="P755" t="n">
        <v>0</v>
      </c>
      <c r="Q755" t="n">
        <v>0</v>
      </c>
      <c r="R755" s="2" t="inlineStr"/>
    </row>
    <row r="756" ht="15" customHeight="1">
      <c r="A756" t="inlineStr">
        <is>
          <t>A 15085-2019</t>
        </is>
      </c>
      <c r="B756" s="1" t="n">
        <v>43538</v>
      </c>
      <c r="C756" s="1" t="n">
        <v>45180</v>
      </c>
      <c r="D756" t="inlineStr">
        <is>
          <t>STOCKHOLMS LÄN</t>
        </is>
      </c>
      <c r="E756" t="inlineStr">
        <is>
          <t>NORRTÄLJE</t>
        </is>
      </c>
      <c r="G756" t="n">
        <v>4.7</v>
      </c>
      <c r="H756" t="n">
        <v>0</v>
      </c>
      <c r="I756" t="n">
        <v>0</v>
      </c>
      <c r="J756" t="n">
        <v>0</v>
      </c>
      <c r="K756" t="n">
        <v>0</v>
      </c>
      <c r="L756" t="n">
        <v>0</v>
      </c>
      <c r="M756" t="n">
        <v>0</v>
      </c>
      <c r="N756" t="n">
        <v>0</v>
      </c>
      <c r="O756" t="n">
        <v>0</v>
      </c>
      <c r="P756" t="n">
        <v>0</v>
      </c>
      <c r="Q756" t="n">
        <v>0</v>
      </c>
      <c r="R756" s="2" t="inlineStr"/>
    </row>
    <row r="757" ht="15" customHeight="1">
      <c r="A757" t="inlineStr">
        <is>
          <t>A 15017-2019</t>
        </is>
      </c>
      <c r="B757" s="1" t="n">
        <v>43538</v>
      </c>
      <c r="C757" s="1" t="n">
        <v>45180</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15161-2019</t>
        </is>
      </c>
      <c r="B758" s="1" t="n">
        <v>43538</v>
      </c>
      <c r="C758" s="1" t="n">
        <v>45180</v>
      </c>
      <c r="D758" t="inlineStr">
        <is>
          <t>STOCKHOLMS LÄN</t>
        </is>
      </c>
      <c r="E758" t="inlineStr">
        <is>
          <t>NYNÄSHAMN</t>
        </is>
      </c>
      <c r="F758" t="inlineStr">
        <is>
          <t>Kyrkan</t>
        </is>
      </c>
      <c r="G758" t="n">
        <v>1.3</v>
      </c>
      <c r="H758" t="n">
        <v>0</v>
      </c>
      <c r="I758" t="n">
        <v>0</v>
      </c>
      <c r="J758" t="n">
        <v>0</v>
      </c>
      <c r="K758" t="n">
        <v>0</v>
      </c>
      <c r="L758" t="n">
        <v>0</v>
      </c>
      <c r="M758" t="n">
        <v>0</v>
      </c>
      <c r="N758" t="n">
        <v>0</v>
      </c>
      <c r="O758" t="n">
        <v>0</v>
      </c>
      <c r="P758" t="n">
        <v>0</v>
      </c>
      <c r="Q758" t="n">
        <v>0</v>
      </c>
      <c r="R758" s="2" t="inlineStr"/>
    </row>
    <row r="759" ht="15" customHeight="1">
      <c r="A759" t="inlineStr">
        <is>
          <t>A 14958-2019</t>
        </is>
      </c>
      <c r="B759" s="1" t="n">
        <v>43538</v>
      </c>
      <c r="C759" s="1" t="n">
        <v>45180</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14840-2019</t>
        </is>
      </c>
      <c r="B760" s="1" t="n">
        <v>43538</v>
      </c>
      <c r="C760" s="1" t="n">
        <v>45180</v>
      </c>
      <c r="D760" t="inlineStr">
        <is>
          <t>STOCKHOLMS LÄN</t>
        </is>
      </c>
      <c r="E760" t="inlineStr">
        <is>
          <t>NORRTÄLJE</t>
        </is>
      </c>
      <c r="G760" t="n">
        <v>3.4</v>
      </c>
      <c r="H760" t="n">
        <v>0</v>
      </c>
      <c r="I760" t="n">
        <v>0</v>
      </c>
      <c r="J760" t="n">
        <v>0</v>
      </c>
      <c r="K760" t="n">
        <v>0</v>
      </c>
      <c r="L760" t="n">
        <v>0</v>
      </c>
      <c r="M760" t="n">
        <v>0</v>
      </c>
      <c r="N760" t="n">
        <v>0</v>
      </c>
      <c r="O760" t="n">
        <v>0</v>
      </c>
      <c r="P760" t="n">
        <v>0</v>
      </c>
      <c r="Q760" t="n">
        <v>0</v>
      </c>
      <c r="R760" s="2" t="inlineStr"/>
    </row>
    <row r="761" ht="15" customHeight="1">
      <c r="A761" t="inlineStr">
        <is>
          <t>A 14995-2019</t>
        </is>
      </c>
      <c r="B761" s="1" t="n">
        <v>43538</v>
      </c>
      <c r="C761" s="1" t="n">
        <v>45180</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15453-2019</t>
        </is>
      </c>
      <c r="B762" s="1" t="n">
        <v>43539</v>
      </c>
      <c r="C762" s="1" t="n">
        <v>45180</v>
      </c>
      <c r="D762" t="inlineStr">
        <is>
          <t>STOCKHOLMS LÄN</t>
        </is>
      </c>
      <c r="E762" t="inlineStr">
        <is>
          <t>NORRTÄLJE</t>
        </is>
      </c>
      <c r="G762" t="n">
        <v>0.3</v>
      </c>
      <c r="H762" t="n">
        <v>0</v>
      </c>
      <c r="I762" t="n">
        <v>0</v>
      </c>
      <c r="J762" t="n">
        <v>0</v>
      </c>
      <c r="K762" t="n">
        <v>0</v>
      </c>
      <c r="L762" t="n">
        <v>0</v>
      </c>
      <c r="M762" t="n">
        <v>0</v>
      </c>
      <c r="N762" t="n">
        <v>0</v>
      </c>
      <c r="O762" t="n">
        <v>0</v>
      </c>
      <c r="P762" t="n">
        <v>0</v>
      </c>
      <c r="Q762" t="n">
        <v>0</v>
      </c>
      <c r="R762" s="2" t="inlineStr"/>
    </row>
    <row r="763" ht="15" customHeight="1">
      <c r="A763" t="inlineStr">
        <is>
          <t>A 14804-2019</t>
        </is>
      </c>
      <c r="B763" s="1" t="n">
        <v>43539</v>
      </c>
      <c r="C763" s="1" t="n">
        <v>45180</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14849-2019</t>
        </is>
      </c>
      <c r="B764" s="1" t="n">
        <v>43539</v>
      </c>
      <c r="C764" s="1" t="n">
        <v>45180</v>
      </c>
      <c r="D764" t="inlineStr">
        <is>
          <t>STOCKHOLMS LÄN</t>
        </is>
      </c>
      <c r="E764" t="inlineStr">
        <is>
          <t>NORRTÄLJE</t>
        </is>
      </c>
      <c r="F764" t="inlineStr">
        <is>
          <t>Kommuner</t>
        </is>
      </c>
      <c r="G764" t="n">
        <v>0.9</v>
      </c>
      <c r="H764" t="n">
        <v>0</v>
      </c>
      <c r="I764" t="n">
        <v>0</v>
      </c>
      <c r="J764" t="n">
        <v>0</v>
      </c>
      <c r="K764" t="n">
        <v>0</v>
      </c>
      <c r="L764" t="n">
        <v>0</v>
      </c>
      <c r="M764" t="n">
        <v>0</v>
      </c>
      <c r="N764" t="n">
        <v>0</v>
      </c>
      <c r="O764" t="n">
        <v>0</v>
      </c>
      <c r="P764" t="n">
        <v>0</v>
      </c>
      <c r="Q764" t="n">
        <v>0</v>
      </c>
      <c r="R764" s="2" t="inlineStr"/>
    </row>
    <row r="765" ht="15" customHeight="1">
      <c r="A765" t="inlineStr">
        <is>
          <t>A 15098-2019</t>
        </is>
      </c>
      <c r="B765" s="1" t="n">
        <v>43539</v>
      </c>
      <c r="C765" s="1" t="n">
        <v>45180</v>
      </c>
      <c r="D765" t="inlineStr">
        <is>
          <t>STOCKHOLMS LÄN</t>
        </is>
      </c>
      <c r="E765" t="inlineStr">
        <is>
          <t>NORRTÄLJE</t>
        </is>
      </c>
      <c r="F765" t="inlineStr">
        <is>
          <t>Kommuner</t>
        </is>
      </c>
      <c r="G765" t="n">
        <v>1.6</v>
      </c>
      <c r="H765" t="n">
        <v>0</v>
      </c>
      <c r="I765" t="n">
        <v>0</v>
      </c>
      <c r="J765" t="n">
        <v>0</v>
      </c>
      <c r="K765" t="n">
        <v>0</v>
      </c>
      <c r="L765" t="n">
        <v>0</v>
      </c>
      <c r="M765" t="n">
        <v>0</v>
      </c>
      <c r="N765" t="n">
        <v>0</v>
      </c>
      <c r="O765" t="n">
        <v>0</v>
      </c>
      <c r="P765" t="n">
        <v>0</v>
      </c>
      <c r="Q765" t="n">
        <v>0</v>
      </c>
      <c r="R765" s="2" t="inlineStr"/>
    </row>
    <row r="766" ht="15" customHeight="1">
      <c r="A766" t="inlineStr">
        <is>
          <t>A 14823-2019</t>
        </is>
      </c>
      <c r="B766" s="1" t="n">
        <v>43539</v>
      </c>
      <c r="C766" s="1" t="n">
        <v>45180</v>
      </c>
      <c r="D766" t="inlineStr">
        <is>
          <t>STOCKHOLMS LÄN</t>
        </is>
      </c>
      <c r="E766" t="inlineStr">
        <is>
          <t>SIGTUNA</t>
        </is>
      </c>
      <c r="G766" t="n">
        <v>1</v>
      </c>
      <c r="H766" t="n">
        <v>0</v>
      </c>
      <c r="I766" t="n">
        <v>0</v>
      </c>
      <c r="J766" t="n">
        <v>0</v>
      </c>
      <c r="K766" t="n">
        <v>0</v>
      </c>
      <c r="L766" t="n">
        <v>0</v>
      </c>
      <c r="M766" t="n">
        <v>0</v>
      </c>
      <c r="N766" t="n">
        <v>0</v>
      </c>
      <c r="O766" t="n">
        <v>0</v>
      </c>
      <c r="P766" t="n">
        <v>0</v>
      </c>
      <c r="Q766" t="n">
        <v>0</v>
      </c>
      <c r="R766" s="2" t="inlineStr"/>
    </row>
    <row r="767" ht="15" customHeight="1">
      <c r="A767" t="inlineStr">
        <is>
          <t>A 15237-2019</t>
        </is>
      </c>
      <c r="B767" s="1" t="n">
        <v>43539</v>
      </c>
      <c r="C767" s="1" t="n">
        <v>45180</v>
      </c>
      <c r="D767" t="inlineStr">
        <is>
          <t>STOCKHOLMS LÄN</t>
        </is>
      </c>
      <c r="E767" t="inlineStr">
        <is>
          <t>NORRTÄLJE</t>
        </is>
      </c>
      <c r="G767" t="n">
        <v>3.4</v>
      </c>
      <c r="H767" t="n">
        <v>0</v>
      </c>
      <c r="I767" t="n">
        <v>0</v>
      </c>
      <c r="J767" t="n">
        <v>0</v>
      </c>
      <c r="K767" t="n">
        <v>0</v>
      </c>
      <c r="L767" t="n">
        <v>0</v>
      </c>
      <c r="M767" t="n">
        <v>0</v>
      </c>
      <c r="N767" t="n">
        <v>0</v>
      </c>
      <c r="O767" t="n">
        <v>0</v>
      </c>
      <c r="P767" t="n">
        <v>0</v>
      </c>
      <c r="Q767" t="n">
        <v>0</v>
      </c>
      <c r="R767" s="2" t="inlineStr"/>
    </row>
    <row r="768" ht="15" customHeight="1">
      <c r="A768" t="inlineStr">
        <is>
          <t>A 15541-2019</t>
        </is>
      </c>
      <c r="B768" s="1" t="n">
        <v>43542</v>
      </c>
      <c r="C768" s="1" t="n">
        <v>45180</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15475-2019</t>
        </is>
      </c>
      <c r="B769" s="1" t="n">
        <v>43542</v>
      </c>
      <c r="C769" s="1" t="n">
        <v>45180</v>
      </c>
      <c r="D769" t="inlineStr">
        <is>
          <t>STOCKHOLMS LÄN</t>
        </is>
      </c>
      <c r="E769" t="inlineStr">
        <is>
          <t>SÖDERTÄLJE</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15500-2019</t>
        </is>
      </c>
      <c r="B770" s="1" t="n">
        <v>43542</v>
      </c>
      <c r="C770" s="1" t="n">
        <v>45180</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15673-2019</t>
        </is>
      </c>
      <c r="B771" s="1" t="n">
        <v>43543</v>
      </c>
      <c r="C771" s="1" t="n">
        <v>45180</v>
      </c>
      <c r="D771" t="inlineStr">
        <is>
          <t>STOCKHOLMS LÄN</t>
        </is>
      </c>
      <c r="E771" t="inlineStr">
        <is>
          <t>NORRTÄLJE</t>
        </is>
      </c>
      <c r="G771" t="n">
        <v>1</v>
      </c>
      <c r="H771" t="n">
        <v>0</v>
      </c>
      <c r="I771" t="n">
        <v>0</v>
      </c>
      <c r="J771" t="n">
        <v>0</v>
      </c>
      <c r="K771" t="n">
        <v>0</v>
      </c>
      <c r="L771" t="n">
        <v>0</v>
      </c>
      <c r="M771" t="n">
        <v>0</v>
      </c>
      <c r="N771" t="n">
        <v>0</v>
      </c>
      <c r="O771" t="n">
        <v>0</v>
      </c>
      <c r="P771" t="n">
        <v>0</v>
      </c>
      <c r="Q771" t="n">
        <v>0</v>
      </c>
      <c r="R771" s="2" t="inlineStr"/>
    </row>
    <row r="772" ht="15" customHeight="1">
      <c r="A772" t="inlineStr">
        <is>
          <t>A 15727-2019</t>
        </is>
      </c>
      <c r="B772" s="1" t="n">
        <v>43543</v>
      </c>
      <c r="C772" s="1" t="n">
        <v>45180</v>
      </c>
      <c r="D772" t="inlineStr">
        <is>
          <t>STOCKHOLMS LÄN</t>
        </is>
      </c>
      <c r="E772" t="inlineStr">
        <is>
          <t>NORRTÄLJE</t>
        </is>
      </c>
      <c r="G772" t="n">
        <v>7.6</v>
      </c>
      <c r="H772" t="n">
        <v>0</v>
      </c>
      <c r="I772" t="n">
        <v>0</v>
      </c>
      <c r="J772" t="n">
        <v>0</v>
      </c>
      <c r="K772" t="n">
        <v>0</v>
      </c>
      <c r="L772" t="n">
        <v>0</v>
      </c>
      <c r="M772" t="n">
        <v>0</v>
      </c>
      <c r="N772" t="n">
        <v>0</v>
      </c>
      <c r="O772" t="n">
        <v>0</v>
      </c>
      <c r="P772" t="n">
        <v>0</v>
      </c>
      <c r="Q772" t="n">
        <v>0</v>
      </c>
      <c r="R772" s="2" t="inlineStr"/>
    </row>
    <row r="773" ht="15" customHeight="1">
      <c r="A773" t="inlineStr">
        <is>
          <t>A 15710-2019</t>
        </is>
      </c>
      <c r="B773" s="1" t="n">
        <v>43543</v>
      </c>
      <c r="C773" s="1" t="n">
        <v>45180</v>
      </c>
      <c r="D773" t="inlineStr">
        <is>
          <t>STOCKHOLMS LÄN</t>
        </is>
      </c>
      <c r="E773" t="inlineStr">
        <is>
          <t>NORRTÄLJE</t>
        </is>
      </c>
      <c r="G773" t="n">
        <v>15.8</v>
      </c>
      <c r="H773" t="n">
        <v>0</v>
      </c>
      <c r="I773" t="n">
        <v>0</v>
      </c>
      <c r="J773" t="n">
        <v>0</v>
      </c>
      <c r="K773" t="n">
        <v>0</v>
      </c>
      <c r="L773" t="n">
        <v>0</v>
      </c>
      <c r="M773" t="n">
        <v>0</v>
      </c>
      <c r="N773" t="n">
        <v>0</v>
      </c>
      <c r="O773" t="n">
        <v>0</v>
      </c>
      <c r="P773" t="n">
        <v>0</v>
      </c>
      <c r="Q773" t="n">
        <v>0</v>
      </c>
      <c r="R773" s="2" t="inlineStr"/>
    </row>
    <row r="774" ht="15" customHeight="1">
      <c r="A774" t="inlineStr">
        <is>
          <t>A 15728-2019</t>
        </is>
      </c>
      <c r="B774" s="1" t="n">
        <v>43543</v>
      </c>
      <c r="C774" s="1" t="n">
        <v>45180</v>
      </c>
      <c r="D774" t="inlineStr">
        <is>
          <t>STOCKHOLMS LÄN</t>
        </is>
      </c>
      <c r="E774" t="inlineStr">
        <is>
          <t>NORRTÄLJE</t>
        </is>
      </c>
      <c r="G774" t="n">
        <v>6.9</v>
      </c>
      <c r="H774" t="n">
        <v>0</v>
      </c>
      <c r="I774" t="n">
        <v>0</v>
      </c>
      <c r="J774" t="n">
        <v>0</v>
      </c>
      <c r="K774" t="n">
        <v>0</v>
      </c>
      <c r="L774" t="n">
        <v>0</v>
      </c>
      <c r="M774" t="n">
        <v>0</v>
      </c>
      <c r="N774" t="n">
        <v>0</v>
      </c>
      <c r="O774" t="n">
        <v>0</v>
      </c>
      <c r="P774" t="n">
        <v>0</v>
      </c>
      <c r="Q774" t="n">
        <v>0</v>
      </c>
      <c r="R774" s="2" t="inlineStr"/>
    </row>
    <row r="775" ht="15" customHeight="1">
      <c r="A775" t="inlineStr">
        <is>
          <t>A 15702-2019</t>
        </is>
      </c>
      <c r="B775" s="1" t="n">
        <v>43543</v>
      </c>
      <c r="C775" s="1" t="n">
        <v>45180</v>
      </c>
      <c r="D775" t="inlineStr">
        <is>
          <t>STOCKHOLMS LÄN</t>
        </is>
      </c>
      <c r="E775" t="inlineStr">
        <is>
          <t>NORRTÄLJE</t>
        </is>
      </c>
      <c r="G775" t="n">
        <v>21.3</v>
      </c>
      <c r="H775" t="n">
        <v>0</v>
      </c>
      <c r="I775" t="n">
        <v>0</v>
      </c>
      <c r="J775" t="n">
        <v>0</v>
      </c>
      <c r="K775" t="n">
        <v>0</v>
      </c>
      <c r="L775" t="n">
        <v>0</v>
      </c>
      <c r="M775" t="n">
        <v>0</v>
      </c>
      <c r="N775" t="n">
        <v>0</v>
      </c>
      <c r="O775" t="n">
        <v>0</v>
      </c>
      <c r="P775" t="n">
        <v>0</v>
      </c>
      <c r="Q775" t="n">
        <v>0</v>
      </c>
      <c r="R775" s="2" t="inlineStr"/>
    </row>
    <row r="776" ht="15" customHeight="1">
      <c r="A776" t="inlineStr">
        <is>
          <t>A 15736-2019</t>
        </is>
      </c>
      <c r="B776" s="1" t="n">
        <v>43543</v>
      </c>
      <c r="C776" s="1" t="n">
        <v>45180</v>
      </c>
      <c r="D776" t="inlineStr">
        <is>
          <t>STOCKHOLMS LÄN</t>
        </is>
      </c>
      <c r="E776" t="inlineStr">
        <is>
          <t>NORRTÄLJE</t>
        </is>
      </c>
      <c r="G776" t="n">
        <v>6.2</v>
      </c>
      <c r="H776" t="n">
        <v>0</v>
      </c>
      <c r="I776" t="n">
        <v>0</v>
      </c>
      <c r="J776" t="n">
        <v>0</v>
      </c>
      <c r="K776" t="n">
        <v>0</v>
      </c>
      <c r="L776" t="n">
        <v>0</v>
      </c>
      <c r="M776" t="n">
        <v>0</v>
      </c>
      <c r="N776" t="n">
        <v>0</v>
      </c>
      <c r="O776" t="n">
        <v>0</v>
      </c>
      <c r="P776" t="n">
        <v>0</v>
      </c>
      <c r="Q776" t="n">
        <v>0</v>
      </c>
      <c r="R776" s="2" t="inlineStr"/>
    </row>
    <row r="777" ht="15" customHeight="1">
      <c r="A777" t="inlineStr">
        <is>
          <t>A 15979-2019</t>
        </is>
      </c>
      <c r="B777" s="1" t="n">
        <v>43544</v>
      </c>
      <c r="C777" s="1" t="n">
        <v>45180</v>
      </c>
      <c r="D777" t="inlineStr">
        <is>
          <t>STOCKHOLMS LÄN</t>
        </is>
      </c>
      <c r="E777" t="inlineStr">
        <is>
          <t>VÄRMDÖ</t>
        </is>
      </c>
      <c r="G777" t="n">
        <v>1.3</v>
      </c>
      <c r="H777" t="n">
        <v>0</v>
      </c>
      <c r="I777" t="n">
        <v>0</v>
      </c>
      <c r="J777" t="n">
        <v>0</v>
      </c>
      <c r="K777" t="n">
        <v>0</v>
      </c>
      <c r="L777" t="n">
        <v>0</v>
      </c>
      <c r="M777" t="n">
        <v>0</v>
      </c>
      <c r="N777" t="n">
        <v>0</v>
      </c>
      <c r="O777" t="n">
        <v>0</v>
      </c>
      <c r="P777" t="n">
        <v>0</v>
      </c>
      <c r="Q777" t="n">
        <v>0</v>
      </c>
      <c r="R777" s="2" t="inlineStr"/>
    </row>
    <row r="778" ht="15" customHeight="1">
      <c r="A778" t="inlineStr">
        <is>
          <t>A 16186-2019</t>
        </is>
      </c>
      <c r="B778" s="1" t="n">
        <v>43545</v>
      </c>
      <c r="C778" s="1" t="n">
        <v>45180</v>
      </c>
      <c r="D778" t="inlineStr">
        <is>
          <t>STOCKHOLMS LÄN</t>
        </is>
      </c>
      <c r="E778" t="inlineStr">
        <is>
          <t>NORRTÄLJE</t>
        </is>
      </c>
      <c r="G778" t="n">
        <v>5.7</v>
      </c>
      <c r="H778" t="n">
        <v>0</v>
      </c>
      <c r="I778" t="n">
        <v>0</v>
      </c>
      <c r="J778" t="n">
        <v>0</v>
      </c>
      <c r="K778" t="n">
        <v>0</v>
      </c>
      <c r="L778" t="n">
        <v>0</v>
      </c>
      <c r="M778" t="n">
        <v>0</v>
      </c>
      <c r="N778" t="n">
        <v>0</v>
      </c>
      <c r="O778" t="n">
        <v>0</v>
      </c>
      <c r="P778" t="n">
        <v>0</v>
      </c>
      <c r="Q778" t="n">
        <v>0</v>
      </c>
      <c r="R778" s="2" t="inlineStr"/>
    </row>
    <row r="779" ht="15" customHeight="1">
      <c r="A779" t="inlineStr">
        <is>
          <t>A 16211-2019</t>
        </is>
      </c>
      <c r="B779" s="1" t="n">
        <v>43545</v>
      </c>
      <c r="C779" s="1" t="n">
        <v>45180</v>
      </c>
      <c r="D779" t="inlineStr">
        <is>
          <t>STOCKHOLMS LÄN</t>
        </is>
      </c>
      <c r="E779" t="inlineStr">
        <is>
          <t>NORRTÄLJE</t>
        </is>
      </c>
      <c r="G779" t="n">
        <v>14.2</v>
      </c>
      <c r="H779" t="n">
        <v>0</v>
      </c>
      <c r="I779" t="n">
        <v>0</v>
      </c>
      <c r="J779" t="n">
        <v>0</v>
      </c>
      <c r="K779" t="n">
        <v>0</v>
      </c>
      <c r="L779" t="n">
        <v>0</v>
      </c>
      <c r="M779" t="n">
        <v>0</v>
      </c>
      <c r="N779" t="n">
        <v>0</v>
      </c>
      <c r="O779" t="n">
        <v>0</v>
      </c>
      <c r="P779" t="n">
        <v>0</v>
      </c>
      <c r="Q779" t="n">
        <v>0</v>
      </c>
      <c r="R779" s="2" t="inlineStr"/>
    </row>
    <row r="780" ht="15" customHeight="1">
      <c r="A780" t="inlineStr">
        <is>
          <t>A 16318-2019</t>
        </is>
      </c>
      <c r="B780" s="1" t="n">
        <v>43545</v>
      </c>
      <c r="C780" s="1" t="n">
        <v>45180</v>
      </c>
      <c r="D780" t="inlineStr">
        <is>
          <t>STOCKHOLMS LÄN</t>
        </is>
      </c>
      <c r="E780" t="inlineStr">
        <is>
          <t>NORRTÄLJE</t>
        </is>
      </c>
      <c r="F780" t="inlineStr">
        <is>
          <t>Kyrkan</t>
        </is>
      </c>
      <c r="G780" t="n">
        <v>0.5</v>
      </c>
      <c r="H780" t="n">
        <v>0</v>
      </c>
      <c r="I780" t="n">
        <v>0</v>
      </c>
      <c r="J780" t="n">
        <v>0</v>
      </c>
      <c r="K780" t="n">
        <v>0</v>
      </c>
      <c r="L780" t="n">
        <v>0</v>
      </c>
      <c r="M780" t="n">
        <v>0</v>
      </c>
      <c r="N780" t="n">
        <v>0</v>
      </c>
      <c r="O780" t="n">
        <v>0</v>
      </c>
      <c r="P780" t="n">
        <v>0</v>
      </c>
      <c r="Q780" t="n">
        <v>0</v>
      </c>
      <c r="R780" s="2" t="inlineStr"/>
    </row>
    <row r="781" ht="15" customHeight="1">
      <c r="A781" t="inlineStr">
        <is>
          <t>A 16258-2019</t>
        </is>
      </c>
      <c r="B781" s="1" t="n">
        <v>43545</v>
      </c>
      <c r="C781" s="1" t="n">
        <v>45180</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16533-2019</t>
        </is>
      </c>
      <c r="B782" s="1" t="n">
        <v>43546</v>
      </c>
      <c r="C782" s="1" t="n">
        <v>45180</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16575-2019</t>
        </is>
      </c>
      <c r="B783" s="1" t="n">
        <v>43547</v>
      </c>
      <c r="C783" s="1" t="n">
        <v>45180</v>
      </c>
      <c r="D783" t="inlineStr">
        <is>
          <t>STOCKHOLMS LÄN</t>
        </is>
      </c>
      <c r="E783" t="inlineStr">
        <is>
          <t>NORRTÄLJE</t>
        </is>
      </c>
      <c r="G783" t="n">
        <v>2.8</v>
      </c>
      <c r="H783" t="n">
        <v>0</v>
      </c>
      <c r="I783" t="n">
        <v>0</v>
      </c>
      <c r="J783" t="n">
        <v>0</v>
      </c>
      <c r="K783" t="n">
        <v>0</v>
      </c>
      <c r="L783" t="n">
        <v>0</v>
      </c>
      <c r="M783" t="n">
        <v>0</v>
      </c>
      <c r="N783" t="n">
        <v>0</v>
      </c>
      <c r="O783" t="n">
        <v>0</v>
      </c>
      <c r="P783" t="n">
        <v>0</v>
      </c>
      <c r="Q783" t="n">
        <v>0</v>
      </c>
      <c r="R783" s="2" t="inlineStr"/>
    </row>
    <row r="784" ht="15" customHeight="1">
      <c r="A784" t="inlineStr">
        <is>
          <t>A 16581-2019</t>
        </is>
      </c>
      <c r="B784" s="1" t="n">
        <v>43548</v>
      </c>
      <c r="C784" s="1" t="n">
        <v>45180</v>
      </c>
      <c r="D784" t="inlineStr">
        <is>
          <t>STOCKHOLMS LÄN</t>
        </is>
      </c>
      <c r="E784" t="inlineStr">
        <is>
          <t>NORRTÄLJE</t>
        </is>
      </c>
      <c r="G784" t="n">
        <v>4.3</v>
      </c>
      <c r="H784" t="n">
        <v>0</v>
      </c>
      <c r="I784" t="n">
        <v>0</v>
      </c>
      <c r="J784" t="n">
        <v>0</v>
      </c>
      <c r="K784" t="n">
        <v>0</v>
      </c>
      <c r="L784" t="n">
        <v>0</v>
      </c>
      <c r="M784" t="n">
        <v>0</v>
      </c>
      <c r="N784" t="n">
        <v>0</v>
      </c>
      <c r="O784" t="n">
        <v>0</v>
      </c>
      <c r="P784" t="n">
        <v>0</v>
      </c>
      <c r="Q784" t="n">
        <v>0</v>
      </c>
      <c r="R784" s="2" t="inlineStr"/>
    </row>
    <row r="785" ht="15" customHeight="1">
      <c r="A785" t="inlineStr">
        <is>
          <t>A 16579-2019</t>
        </is>
      </c>
      <c r="B785" s="1" t="n">
        <v>43548</v>
      </c>
      <c r="C785" s="1" t="n">
        <v>45180</v>
      </c>
      <c r="D785" t="inlineStr">
        <is>
          <t>STOCKHOLMS LÄN</t>
        </is>
      </c>
      <c r="E785" t="inlineStr">
        <is>
          <t>NORRTÄLJE</t>
        </is>
      </c>
      <c r="G785" t="n">
        <v>5.9</v>
      </c>
      <c r="H785" t="n">
        <v>0</v>
      </c>
      <c r="I785" t="n">
        <v>0</v>
      </c>
      <c r="J785" t="n">
        <v>0</v>
      </c>
      <c r="K785" t="n">
        <v>0</v>
      </c>
      <c r="L785" t="n">
        <v>0</v>
      </c>
      <c r="M785" t="n">
        <v>0</v>
      </c>
      <c r="N785" t="n">
        <v>0</v>
      </c>
      <c r="O785" t="n">
        <v>0</v>
      </c>
      <c r="P785" t="n">
        <v>0</v>
      </c>
      <c r="Q785" t="n">
        <v>0</v>
      </c>
      <c r="R785" s="2" t="inlineStr"/>
    </row>
    <row r="786" ht="15" customHeight="1">
      <c r="A786" t="inlineStr">
        <is>
          <t>A 16584-2019</t>
        </is>
      </c>
      <c r="B786" s="1" t="n">
        <v>43548</v>
      </c>
      <c r="C786" s="1" t="n">
        <v>45180</v>
      </c>
      <c r="D786" t="inlineStr">
        <is>
          <t>STOCKHOLMS LÄN</t>
        </is>
      </c>
      <c r="E786" t="inlineStr">
        <is>
          <t>NORRTÄLJE</t>
        </is>
      </c>
      <c r="G786" t="n">
        <v>1.1</v>
      </c>
      <c r="H786" t="n">
        <v>0</v>
      </c>
      <c r="I786" t="n">
        <v>0</v>
      </c>
      <c r="J786" t="n">
        <v>0</v>
      </c>
      <c r="K786" t="n">
        <v>0</v>
      </c>
      <c r="L786" t="n">
        <v>0</v>
      </c>
      <c r="M786" t="n">
        <v>0</v>
      </c>
      <c r="N786" t="n">
        <v>0</v>
      </c>
      <c r="O786" t="n">
        <v>0</v>
      </c>
      <c r="P786" t="n">
        <v>0</v>
      </c>
      <c r="Q786" t="n">
        <v>0</v>
      </c>
      <c r="R786" s="2" t="inlineStr"/>
    </row>
    <row r="787" ht="15" customHeight="1">
      <c r="A787" t="inlineStr">
        <is>
          <t>A 16815-2019</t>
        </is>
      </c>
      <c r="B787" s="1" t="n">
        <v>43549</v>
      </c>
      <c r="C787" s="1" t="n">
        <v>45180</v>
      </c>
      <c r="D787" t="inlineStr">
        <is>
          <t>STOCKHOLMS LÄN</t>
        </is>
      </c>
      <c r="E787" t="inlineStr">
        <is>
          <t>UPPLANDS-BRO</t>
        </is>
      </c>
      <c r="G787" t="n">
        <v>2.1</v>
      </c>
      <c r="H787" t="n">
        <v>0</v>
      </c>
      <c r="I787" t="n">
        <v>0</v>
      </c>
      <c r="J787" t="n">
        <v>0</v>
      </c>
      <c r="K787" t="n">
        <v>0</v>
      </c>
      <c r="L787" t="n">
        <v>0</v>
      </c>
      <c r="M787" t="n">
        <v>0</v>
      </c>
      <c r="N787" t="n">
        <v>0</v>
      </c>
      <c r="O787" t="n">
        <v>0</v>
      </c>
      <c r="P787" t="n">
        <v>0</v>
      </c>
      <c r="Q787" t="n">
        <v>0</v>
      </c>
      <c r="R787" s="2" t="inlineStr"/>
    </row>
    <row r="788" ht="15" customHeight="1">
      <c r="A788" t="inlineStr">
        <is>
          <t>A 17233-2019</t>
        </is>
      </c>
      <c r="B788" s="1" t="n">
        <v>43550</v>
      </c>
      <c r="C788" s="1" t="n">
        <v>45180</v>
      </c>
      <c r="D788" t="inlineStr">
        <is>
          <t>STOCKHOLMS LÄN</t>
        </is>
      </c>
      <c r="E788" t="inlineStr">
        <is>
          <t>NORRTÄLJE</t>
        </is>
      </c>
      <c r="F788" t="inlineStr">
        <is>
          <t>Kyrkan</t>
        </is>
      </c>
      <c r="G788" t="n">
        <v>1.4</v>
      </c>
      <c r="H788" t="n">
        <v>0</v>
      </c>
      <c r="I788" t="n">
        <v>0</v>
      </c>
      <c r="J788" t="n">
        <v>0</v>
      </c>
      <c r="K788" t="n">
        <v>0</v>
      </c>
      <c r="L788" t="n">
        <v>0</v>
      </c>
      <c r="M788" t="n">
        <v>0</v>
      </c>
      <c r="N788" t="n">
        <v>0</v>
      </c>
      <c r="O788" t="n">
        <v>0</v>
      </c>
      <c r="P788" t="n">
        <v>0</v>
      </c>
      <c r="Q788" t="n">
        <v>0</v>
      </c>
      <c r="R788" s="2" t="inlineStr"/>
    </row>
    <row r="789" ht="15" customHeight="1">
      <c r="A789" t="inlineStr">
        <is>
          <t>A 16881-2019</t>
        </is>
      </c>
      <c r="B789" s="1" t="n">
        <v>43550</v>
      </c>
      <c r="C789" s="1" t="n">
        <v>45180</v>
      </c>
      <c r="D789" t="inlineStr">
        <is>
          <t>STOCKHOLMS LÄN</t>
        </is>
      </c>
      <c r="E789" t="inlineStr">
        <is>
          <t>NORRTÄLJE</t>
        </is>
      </c>
      <c r="F789" t="inlineStr">
        <is>
          <t>Övriga Aktiebolag</t>
        </is>
      </c>
      <c r="G789" t="n">
        <v>6.3</v>
      </c>
      <c r="H789" t="n">
        <v>0</v>
      </c>
      <c r="I789" t="n">
        <v>0</v>
      </c>
      <c r="J789" t="n">
        <v>0</v>
      </c>
      <c r="K789" t="n">
        <v>0</v>
      </c>
      <c r="L789" t="n">
        <v>0</v>
      </c>
      <c r="M789" t="n">
        <v>0</v>
      </c>
      <c r="N789" t="n">
        <v>0</v>
      </c>
      <c r="O789" t="n">
        <v>0</v>
      </c>
      <c r="P789" t="n">
        <v>0</v>
      </c>
      <c r="Q789" t="n">
        <v>0</v>
      </c>
      <c r="R789" s="2" t="inlineStr"/>
    </row>
    <row r="790" ht="15" customHeight="1">
      <c r="A790" t="inlineStr">
        <is>
          <t>A 16918-2019</t>
        </is>
      </c>
      <c r="B790" s="1" t="n">
        <v>43550</v>
      </c>
      <c r="C790" s="1" t="n">
        <v>45180</v>
      </c>
      <c r="D790" t="inlineStr">
        <is>
          <t>STOCKHOLMS LÄN</t>
        </is>
      </c>
      <c r="E790" t="inlineStr">
        <is>
          <t>NORRTÄLJE</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16984-2019</t>
        </is>
      </c>
      <c r="B791" s="1" t="n">
        <v>43550</v>
      </c>
      <c r="C791" s="1" t="n">
        <v>45180</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17060-2019</t>
        </is>
      </c>
      <c r="B792" s="1" t="n">
        <v>43551</v>
      </c>
      <c r="C792" s="1" t="n">
        <v>45180</v>
      </c>
      <c r="D792" t="inlineStr">
        <is>
          <t>STOCKHOLMS LÄN</t>
        </is>
      </c>
      <c r="E792" t="inlineStr">
        <is>
          <t>NORRTÄLJE</t>
        </is>
      </c>
      <c r="F792" t="inlineStr">
        <is>
          <t>Kommuner</t>
        </is>
      </c>
      <c r="G792" t="n">
        <v>1.5</v>
      </c>
      <c r="H792" t="n">
        <v>0</v>
      </c>
      <c r="I792" t="n">
        <v>0</v>
      </c>
      <c r="J792" t="n">
        <v>0</v>
      </c>
      <c r="K792" t="n">
        <v>0</v>
      </c>
      <c r="L792" t="n">
        <v>0</v>
      </c>
      <c r="M792" t="n">
        <v>0</v>
      </c>
      <c r="N792" t="n">
        <v>0</v>
      </c>
      <c r="O792" t="n">
        <v>0</v>
      </c>
      <c r="P792" t="n">
        <v>0</v>
      </c>
      <c r="Q792" t="n">
        <v>0</v>
      </c>
      <c r="R792" s="2" t="inlineStr"/>
    </row>
    <row r="793" ht="15" customHeight="1">
      <c r="A793" t="inlineStr">
        <is>
          <t>A 17149-2019</t>
        </is>
      </c>
      <c r="B793" s="1" t="n">
        <v>43551</v>
      </c>
      <c r="C793" s="1" t="n">
        <v>45180</v>
      </c>
      <c r="D793" t="inlineStr">
        <is>
          <t>STOCKHOLMS LÄN</t>
        </is>
      </c>
      <c r="E793" t="inlineStr">
        <is>
          <t>NORRTÄLJE</t>
        </is>
      </c>
      <c r="G793" t="n">
        <v>1.9</v>
      </c>
      <c r="H793" t="n">
        <v>0</v>
      </c>
      <c r="I793" t="n">
        <v>0</v>
      </c>
      <c r="J793" t="n">
        <v>0</v>
      </c>
      <c r="K793" t="n">
        <v>0</v>
      </c>
      <c r="L793" t="n">
        <v>0</v>
      </c>
      <c r="M793" t="n">
        <v>0</v>
      </c>
      <c r="N793" t="n">
        <v>0</v>
      </c>
      <c r="O793" t="n">
        <v>0</v>
      </c>
      <c r="P793" t="n">
        <v>0</v>
      </c>
      <c r="Q793" t="n">
        <v>0</v>
      </c>
      <c r="R793" s="2" t="inlineStr"/>
    </row>
    <row r="794" ht="15" customHeight="1">
      <c r="A794" t="inlineStr">
        <is>
          <t>A 17061-2019</t>
        </is>
      </c>
      <c r="B794" s="1" t="n">
        <v>43551</v>
      </c>
      <c r="C794" s="1" t="n">
        <v>45180</v>
      </c>
      <c r="D794" t="inlineStr">
        <is>
          <t>STOCKHOLMS LÄN</t>
        </is>
      </c>
      <c r="E794" t="inlineStr">
        <is>
          <t>NORRTÄLJE</t>
        </is>
      </c>
      <c r="F794" t="inlineStr">
        <is>
          <t>Kommuner</t>
        </is>
      </c>
      <c r="G794" t="n">
        <v>3.7</v>
      </c>
      <c r="H794" t="n">
        <v>0</v>
      </c>
      <c r="I794" t="n">
        <v>0</v>
      </c>
      <c r="J794" t="n">
        <v>0</v>
      </c>
      <c r="K794" t="n">
        <v>0</v>
      </c>
      <c r="L794" t="n">
        <v>0</v>
      </c>
      <c r="M794" t="n">
        <v>0</v>
      </c>
      <c r="N794" t="n">
        <v>0</v>
      </c>
      <c r="O794" t="n">
        <v>0</v>
      </c>
      <c r="P794" t="n">
        <v>0</v>
      </c>
      <c r="Q794" t="n">
        <v>0</v>
      </c>
      <c r="R794" s="2" t="inlineStr"/>
    </row>
    <row r="795" ht="15" customHeight="1">
      <c r="A795" t="inlineStr">
        <is>
          <t>A 17272-2019</t>
        </is>
      </c>
      <c r="B795" s="1" t="n">
        <v>43552</v>
      </c>
      <c r="C795" s="1" t="n">
        <v>45180</v>
      </c>
      <c r="D795" t="inlineStr">
        <is>
          <t>STOCKHOLMS LÄN</t>
        </is>
      </c>
      <c r="E795" t="inlineStr">
        <is>
          <t>NORRTÄLJE</t>
        </is>
      </c>
      <c r="G795" t="n">
        <v>5.8</v>
      </c>
      <c r="H795" t="n">
        <v>0</v>
      </c>
      <c r="I795" t="n">
        <v>0</v>
      </c>
      <c r="J795" t="n">
        <v>0</v>
      </c>
      <c r="K795" t="n">
        <v>0</v>
      </c>
      <c r="L795" t="n">
        <v>0</v>
      </c>
      <c r="M795" t="n">
        <v>0</v>
      </c>
      <c r="N795" t="n">
        <v>0</v>
      </c>
      <c r="O795" t="n">
        <v>0</v>
      </c>
      <c r="P795" t="n">
        <v>0</v>
      </c>
      <c r="Q795" t="n">
        <v>0</v>
      </c>
      <c r="R795" s="2" t="inlineStr"/>
    </row>
    <row r="796" ht="15" customHeight="1">
      <c r="A796" t="inlineStr">
        <is>
          <t>A 17389-2019</t>
        </is>
      </c>
      <c r="B796" s="1" t="n">
        <v>43552</v>
      </c>
      <c r="C796" s="1" t="n">
        <v>45180</v>
      </c>
      <c r="D796" t="inlineStr">
        <is>
          <t>STOCKHOLMS LÄN</t>
        </is>
      </c>
      <c r="E796" t="inlineStr">
        <is>
          <t>NORRTÄLJE</t>
        </is>
      </c>
      <c r="G796" t="n">
        <v>2.4</v>
      </c>
      <c r="H796" t="n">
        <v>0</v>
      </c>
      <c r="I796" t="n">
        <v>0</v>
      </c>
      <c r="J796" t="n">
        <v>0</v>
      </c>
      <c r="K796" t="n">
        <v>0</v>
      </c>
      <c r="L796" t="n">
        <v>0</v>
      </c>
      <c r="M796" t="n">
        <v>0</v>
      </c>
      <c r="N796" t="n">
        <v>0</v>
      </c>
      <c r="O796" t="n">
        <v>0</v>
      </c>
      <c r="P796" t="n">
        <v>0</v>
      </c>
      <c r="Q796" t="n">
        <v>0</v>
      </c>
      <c r="R796" s="2" t="inlineStr"/>
    </row>
    <row r="797" ht="15" customHeight="1">
      <c r="A797" t="inlineStr">
        <is>
          <t>A 17297-2019</t>
        </is>
      </c>
      <c r="B797" s="1" t="n">
        <v>43552</v>
      </c>
      <c r="C797" s="1" t="n">
        <v>45180</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17390-2019</t>
        </is>
      </c>
      <c r="B798" s="1" t="n">
        <v>43552</v>
      </c>
      <c r="C798" s="1" t="n">
        <v>45180</v>
      </c>
      <c r="D798" t="inlineStr">
        <is>
          <t>STOCKHOLMS LÄN</t>
        </is>
      </c>
      <c r="E798" t="inlineStr">
        <is>
          <t>NORRTÄLJE</t>
        </is>
      </c>
      <c r="G798" t="n">
        <v>3.5</v>
      </c>
      <c r="H798" t="n">
        <v>0</v>
      </c>
      <c r="I798" t="n">
        <v>0</v>
      </c>
      <c r="J798" t="n">
        <v>0</v>
      </c>
      <c r="K798" t="n">
        <v>0</v>
      </c>
      <c r="L798" t="n">
        <v>0</v>
      </c>
      <c r="M798" t="n">
        <v>0</v>
      </c>
      <c r="N798" t="n">
        <v>0</v>
      </c>
      <c r="O798" t="n">
        <v>0</v>
      </c>
      <c r="P798" t="n">
        <v>0</v>
      </c>
      <c r="Q798" t="n">
        <v>0</v>
      </c>
      <c r="R798" s="2" t="inlineStr"/>
    </row>
    <row r="799" ht="15" customHeight="1">
      <c r="A799" t="inlineStr">
        <is>
          <t>A 17806-2019</t>
        </is>
      </c>
      <c r="B799" s="1" t="n">
        <v>43552</v>
      </c>
      <c r="C799" s="1" t="n">
        <v>45180</v>
      </c>
      <c r="D799" t="inlineStr">
        <is>
          <t>STOCKHOLMS LÄN</t>
        </is>
      </c>
      <c r="E799" t="inlineStr">
        <is>
          <t>VAXHOLM</t>
        </is>
      </c>
      <c r="F799" t="inlineStr">
        <is>
          <t>Övriga statliga verk och myndigheter</t>
        </is>
      </c>
      <c r="G799" t="n">
        <v>4.3</v>
      </c>
      <c r="H799" t="n">
        <v>0</v>
      </c>
      <c r="I799" t="n">
        <v>0</v>
      </c>
      <c r="J799" t="n">
        <v>0</v>
      </c>
      <c r="K799" t="n">
        <v>0</v>
      </c>
      <c r="L799" t="n">
        <v>0</v>
      </c>
      <c r="M799" t="n">
        <v>0</v>
      </c>
      <c r="N799" t="n">
        <v>0</v>
      </c>
      <c r="O799" t="n">
        <v>0</v>
      </c>
      <c r="P799" t="n">
        <v>0</v>
      </c>
      <c r="Q799" t="n">
        <v>0</v>
      </c>
      <c r="R799" s="2" t="inlineStr"/>
    </row>
    <row r="800" ht="15" customHeight="1">
      <c r="A800" t="inlineStr">
        <is>
          <t>A 17240-2019</t>
        </is>
      </c>
      <c r="B800" s="1" t="n">
        <v>43552</v>
      </c>
      <c r="C800" s="1" t="n">
        <v>45180</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17292-2019</t>
        </is>
      </c>
      <c r="B801" s="1" t="n">
        <v>43552</v>
      </c>
      <c r="C801" s="1" t="n">
        <v>45180</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17350-2019</t>
        </is>
      </c>
      <c r="B802" s="1" t="n">
        <v>43552</v>
      </c>
      <c r="C802" s="1" t="n">
        <v>45180</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17378-2019</t>
        </is>
      </c>
      <c r="B803" s="1" t="n">
        <v>43552</v>
      </c>
      <c r="C803" s="1" t="n">
        <v>45180</v>
      </c>
      <c r="D803" t="inlineStr">
        <is>
          <t>STOCKHOLMS LÄN</t>
        </is>
      </c>
      <c r="E803" t="inlineStr">
        <is>
          <t>NORRTÄLJE</t>
        </is>
      </c>
      <c r="G803" t="n">
        <v>8.1</v>
      </c>
      <c r="H803" t="n">
        <v>0</v>
      </c>
      <c r="I803" t="n">
        <v>0</v>
      </c>
      <c r="J803" t="n">
        <v>0</v>
      </c>
      <c r="K803" t="n">
        <v>0</v>
      </c>
      <c r="L803" t="n">
        <v>0</v>
      </c>
      <c r="M803" t="n">
        <v>0</v>
      </c>
      <c r="N803" t="n">
        <v>0</v>
      </c>
      <c r="O803" t="n">
        <v>0</v>
      </c>
      <c r="P803" t="n">
        <v>0</v>
      </c>
      <c r="Q803" t="n">
        <v>0</v>
      </c>
      <c r="R803" s="2" t="inlineStr"/>
    </row>
    <row r="804" ht="15" customHeight="1">
      <c r="A804" t="inlineStr">
        <is>
          <t>A 17552-2019</t>
        </is>
      </c>
      <c r="B804" s="1" t="n">
        <v>43553</v>
      </c>
      <c r="C804" s="1" t="n">
        <v>45180</v>
      </c>
      <c r="D804" t="inlineStr">
        <is>
          <t>STOCKHOLMS LÄN</t>
        </is>
      </c>
      <c r="E804" t="inlineStr">
        <is>
          <t>NORRTÄLJE</t>
        </is>
      </c>
      <c r="G804" t="n">
        <v>1.1</v>
      </c>
      <c r="H804" t="n">
        <v>0</v>
      </c>
      <c r="I804" t="n">
        <v>0</v>
      </c>
      <c r="J804" t="n">
        <v>0</v>
      </c>
      <c r="K804" t="n">
        <v>0</v>
      </c>
      <c r="L804" t="n">
        <v>0</v>
      </c>
      <c r="M804" t="n">
        <v>0</v>
      </c>
      <c r="N804" t="n">
        <v>0</v>
      </c>
      <c r="O804" t="n">
        <v>0</v>
      </c>
      <c r="P804" t="n">
        <v>0</v>
      </c>
      <c r="Q804" t="n">
        <v>0</v>
      </c>
      <c r="R804" s="2" t="inlineStr"/>
    </row>
    <row r="805" ht="15" customHeight="1">
      <c r="A805" t="inlineStr">
        <is>
          <t>A 17582-2019</t>
        </is>
      </c>
      <c r="B805" s="1" t="n">
        <v>43553</v>
      </c>
      <c r="C805" s="1" t="n">
        <v>45180</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17480-2019</t>
        </is>
      </c>
      <c r="B806" s="1" t="n">
        <v>43553</v>
      </c>
      <c r="C806" s="1" t="n">
        <v>45180</v>
      </c>
      <c r="D806" t="inlineStr">
        <is>
          <t>STOCKHOLMS LÄN</t>
        </is>
      </c>
      <c r="E806" t="inlineStr">
        <is>
          <t>EKERÖ</t>
        </is>
      </c>
      <c r="G806" t="n">
        <v>3.9</v>
      </c>
      <c r="H806" t="n">
        <v>0</v>
      </c>
      <c r="I806" t="n">
        <v>0</v>
      </c>
      <c r="J806" t="n">
        <v>0</v>
      </c>
      <c r="K806" t="n">
        <v>0</v>
      </c>
      <c r="L806" t="n">
        <v>0</v>
      </c>
      <c r="M806" t="n">
        <v>0</v>
      </c>
      <c r="N806" t="n">
        <v>0</v>
      </c>
      <c r="O806" t="n">
        <v>0</v>
      </c>
      <c r="P806" t="n">
        <v>0</v>
      </c>
      <c r="Q806" t="n">
        <v>0</v>
      </c>
      <c r="R806" s="2" t="inlineStr"/>
    </row>
    <row r="807" ht="15" customHeight="1">
      <c r="A807" t="inlineStr">
        <is>
          <t>A 17487-2019</t>
        </is>
      </c>
      <c r="B807" s="1" t="n">
        <v>43553</v>
      </c>
      <c r="C807" s="1" t="n">
        <v>45180</v>
      </c>
      <c r="D807" t="inlineStr">
        <is>
          <t>STOCKHOLMS LÄN</t>
        </is>
      </c>
      <c r="E807" t="inlineStr">
        <is>
          <t>EKERÖ</t>
        </is>
      </c>
      <c r="G807" t="n">
        <v>0.7</v>
      </c>
      <c r="H807" t="n">
        <v>0</v>
      </c>
      <c r="I807" t="n">
        <v>0</v>
      </c>
      <c r="J807" t="n">
        <v>0</v>
      </c>
      <c r="K807" t="n">
        <v>0</v>
      </c>
      <c r="L807" t="n">
        <v>0</v>
      </c>
      <c r="M807" t="n">
        <v>0</v>
      </c>
      <c r="N807" t="n">
        <v>0</v>
      </c>
      <c r="O807" t="n">
        <v>0</v>
      </c>
      <c r="P807" t="n">
        <v>0</v>
      </c>
      <c r="Q807" t="n">
        <v>0</v>
      </c>
      <c r="R807" s="2" t="inlineStr"/>
    </row>
    <row r="808" ht="15" customHeight="1">
      <c r="A808" t="inlineStr">
        <is>
          <t>A 17757-2019</t>
        </is>
      </c>
      <c r="B808" s="1" t="n">
        <v>43556</v>
      </c>
      <c r="C808" s="1" t="n">
        <v>45180</v>
      </c>
      <c r="D808" t="inlineStr">
        <is>
          <t>STOCKHOLMS LÄN</t>
        </is>
      </c>
      <c r="E808" t="inlineStr">
        <is>
          <t>NORRTÄLJE</t>
        </is>
      </c>
      <c r="G808" t="n">
        <v>2.5</v>
      </c>
      <c r="H808" t="n">
        <v>0</v>
      </c>
      <c r="I808" t="n">
        <v>0</v>
      </c>
      <c r="J808" t="n">
        <v>0</v>
      </c>
      <c r="K808" t="n">
        <v>0</v>
      </c>
      <c r="L808" t="n">
        <v>0</v>
      </c>
      <c r="M808" t="n">
        <v>0</v>
      </c>
      <c r="N808" t="n">
        <v>0</v>
      </c>
      <c r="O808" t="n">
        <v>0</v>
      </c>
      <c r="P808" t="n">
        <v>0</v>
      </c>
      <c r="Q808" t="n">
        <v>0</v>
      </c>
      <c r="R808" s="2" t="inlineStr"/>
    </row>
    <row r="809" ht="15" customHeight="1">
      <c r="A809" t="inlineStr">
        <is>
          <t>A 17752-2019</t>
        </is>
      </c>
      <c r="B809" s="1" t="n">
        <v>43556</v>
      </c>
      <c r="C809" s="1" t="n">
        <v>45180</v>
      </c>
      <c r="D809" t="inlineStr">
        <is>
          <t>STOCKHOLMS LÄN</t>
        </is>
      </c>
      <c r="E809" t="inlineStr">
        <is>
          <t>NORRTÄLJE</t>
        </is>
      </c>
      <c r="G809" t="n">
        <v>3</v>
      </c>
      <c r="H809" t="n">
        <v>0</v>
      </c>
      <c r="I809" t="n">
        <v>0</v>
      </c>
      <c r="J809" t="n">
        <v>0</v>
      </c>
      <c r="K809" t="n">
        <v>0</v>
      </c>
      <c r="L809" t="n">
        <v>0</v>
      </c>
      <c r="M809" t="n">
        <v>0</v>
      </c>
      <c r="N809" t="n">
        <v>0</v>
      </c>
      <c r="O809" t="n">
        <v>0</v>
      </c>
      <c r="P809" t="n">
        <v>0</v>
      </c>
      <c r="Q809" t="n">
        <v>0</v>
      </c>
      <c r="R809" s="2" t="inlineStr"/>
    </row>
    <row r="810" ht="15" customHeight="1">
      <c r="A810" t="inlineStr">
        <is>
          <t>A 17795-2019</t>
        </is>
      </c>
      <c r="B810" s="1" t="n">
        <v>43556</v>
      </c>
      <c r="C810" s="1" t="n">
        <v>45180</v>
      </c>
      <c r="D810" t="inlineStr">
        <is>
          <t>STOCKHOLMS LÄN</t>
        </is>
      </c>
      <c r="E810" t="inlineStr">
        <is>
          <t>NORRTÄLJE</t>
        </is>
      </c>
      <c r="G810" t="n">
        <v>0.8</v>
      </c>
      <c r="H810" t="n">
        <v>0</v>
      </c>
      <c r="I810" t="n">
        <v>0</v>
      </c>
      <c r="J810" t="n">
        <v>0</v>
      </c>
      <c r="K810" t="n">
        <v>0</v>
      </c>
      <c r="L810" t="n">
        <v>0</v>
      </c>
      <c r="M810" t="n">
        <v>0</v>
      </c>
      <c r="N810" t="n">
        <v>0</v>
      </c>
      <c r="O810" t="n">
        <v>0</v>
      </c>
      <c r="P810" t="n">
        <v>0</v>
      </c>
      <c r="Q810" t="n">
        <v>0</v>
      </c>
      <c r="R810" s="2" t="inlineStr"/>
    </row>
    <row r="811" ht="15" customHeight="1">
      <c r="A811" t="inlineStr">
        <is>
          <t>A 17963-2019</t>
        </is>
      </c>
      <c r="B811" s="1" t="n">
        <v>43557</v>
      </c>
      <c r="C811" s="1" t="n">
        <v>45180</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18378-2019</t>
        </is>
      </c>
      <c r="B812" s="1" t="n">
        <v>43559</v>
      </c>
      <c r="C812" s="1" t="n">
        <v>45180</v>
      </c>
      <c r="D812" t="inlineStr">
        <is>
          <t>STOCKHOLMS LÄN</t>
        </is>
      </c>
      <c r="E812" t="inlineStr">
        <is>
          <t>NORRTÄLJE</t>
        </is>
      </c>
      <c r="G812" t="n">
        <v>5.8</v>
      </c>
      <c r="H812" t="n">
        <v>0</v>
      </c>
      <c r="I812" t="n">
        <v>0</v>
      </c>
      <c r="J812" t="n">
        <v>0</v>
      </c>
      <c r="K812" t="n">
        <v>0</v>
      </c>
      <c r="L812" t="n">
        <v>0</v>
      </c>
      <c r="M812" t="n">
        <v>0</v>
      </c>
      <c r="N812" t="n">
        <v>0</v>
      </c>
      <c r="O812" t="n">
        <v>0</v>
      </c>
      <c r="P812" t="n">
        <v>0</v>
      </c>
      <c r="Q812" t="n">
        <v>0</v>
      </c>
      <c r="R812" s="2" t="inlineStr"/>
    </row>
    <row r="813" ht="15" customHeight="1">
      <c r="A813" t="inlineStr">
        <is>
          <t>A 18664-2019</t>
        </is>
      </c>
      <c r="B813" s="1" t="n">
        <v>43560</v>
      </c>
      <c r="C813" s="1" t="n">
        <v>45180</v>
      </c>
      <c r="D813" t="inlineStr">
        <is>
          <t>STOCKHOLMS LÄN</t>
        </is>
      </c>
      <c r="E813" t="inlineStr">
        <is>
          <t>NORRTÄLJE</t>
        </is>
      </c>
      <c r="G813" t="n">
        <v>0.6</v>
      </c>
      <c r="H813" t="n">
        <v>0</v>
      </c>
      <c r="I813" t="n">
        <v>0</v>
      </c>
      <c r="J813" t="n">
        <v>0</v>
      </c>
      <c r="K813" t="n">
        <v>0</v>
      </c>
      <c r="L813" t="n">
        <v>0</v>
      </c>
      <c r="M813" t="n">
        <v>0</v>
      </c>
      <c r="N813" t="n">
        <v>0</v>
      </c>
      <c r="O813" t="n">
        <v>0</v>
      </c>
      <c r="P813" t="n">
        <v>0</v>
      </c>
      <c r="Q813" t="n">
        <v>0</v>
      </c>
      <c r="R813" s="2" t="inlineStr"/>
    </row>
    <row r="814" ht="15" customHeight="1">
      <c r="A814" t="inlineStr">
        <is>
          <t>A 18767-2019</t>
        </is>
      </c>
      <c r="B814" s="1" t="n">
        <v>43560</v>
      </c>
      <c r="C814" s="1" t="n">
        <v>45180</v>
      </c>
      <c r="D814" t="inlineStr">
        <is>
          <t>STOCKHOLMS LÄN</t>
        </is>
      </c>
      <c r="E814" t="inlineStr">
        <is>
          <t>NORRTÄLJE</t>
        </is>
      </c>
      <c r="G814" t="n">
        <v>4</v>
      </c>
      <c r="H814" t="n">
        <v>0</v>
      </c>
      <c r="I814" t="n">
        <v>0</v>
      </c>
      <c r="J814" t="n">
        <v>0</v>
      </c>
      <c r="K814" t="n">
        <v>0</v>
      </c>
      <c r="L814" t="n">
        <v>0</v>
      </c>
      <c r="M814" t="n">
        <v>0</v>
      </c>
      <c r="N814" t="n">
        <v>0</v>
      </c>
      <c r="O814" t="n">
        <v>0</v>
      </c>
      <c r="P814" t="n">
        <v>0</v>
      </c>
      <c r="Q814" t="n">
        <v>0</v>
      </c>
      <c r="R814" s="2" t="inlineStr"/>
    </row>
    <row r="815" ht="15" customHeight="1">
      <c r="A815" t="inlineStr">
        <is>
          <t>A 18820-2019</t>
        </is>
      </c>
      <c r="B815" s="1" t="n">
        <v>43563</v>
      </c>
      <c r="C815" s="1" t="n">
        <v>45180</v>
      </c>
      <c r="D815" t="inlineStr">
        <is>
          <t>STOCKHOLMS LÄN</t>
        </is>
      </c>
      <c r="E815" t="inlineStr">
        <is>
          <t>NORRTÄLJE</t>
        </is>
      </c>
      <c r="G815" t="n">
        <v>3</v>
      </c>
      <c r="H815" t="n">
        <v>0</v>
      </c>
      <c r="I815" t="n">
        <v>0</v>
      </c>
      <c r="J815" t="n">
        <v>0</v>
      </c>
      <c r="K815" t="n">
        <v>0</v>
      </c>
      <c r="L815" t="n">
        <v>0</v>
      </c>
      <c r="M815" t="n">
        <v>0</v>
      </c>
      <c r="N815" t="n">
        <v>0</v>
      </c>
      <c r="O815" t="n">
        <v>0</v>
      </c>
      <c r="P815" t="n">
        <v>0</v>
      </c>
      <c r="Q815" t="n">
        <v>0</v>
      </c>
      <c r="R815" s="2" t="inlineStr"/>
    </row>
    <row r="816" ht="15" customHeight="1">
      <c r="A816" t="inlineStr">
        <is>
          <t>A 18890-2019</t>
        </is>
      </c>
      <c r="B816" s="1" t="n">
        <v>43563</v>
      </c>
      <c r="C816" s="1" t="n">
        <v>45180</v>
      </c>
      <c r="D816" t="inlineStr">
        <is>
          <t>STOCKHOLMS LÄN</t>
        </is>
      </c>
      <c r="E816" t="inlineStr">
        <is>
          <t>NORRTÄLJE</t>
        </is>
      </c>
      <c r="G816" t="n">
        <v>4.7</v>
      </c>
      <c r="H816" t="n">
        <v>0</v>
      </c>
      <c r="I816" t="n">
        <v>0</v>
      </c>
      <c r="J816" t="n">
        <v>0</v>
      </c>
      <c r="K816" t="n">
        <v>0</v>
      </c>
      <c r="L816" t="n">
        <v>0</v>
      </c>
      <c r="M816" t="n">
        <v>0</v>
      </c>
      <c r="N816" t="n">
        <v>0</v>
      </c>
      <c r="O816" t="n">
        <v>0</v>
      </c>
      <c r="P816" t="n">
        <v>0</v>
      </c>
      <c r="Q816" t="n">
        <v>0</v>
      </c>
      <c r="R816" s="2" t="inlineStr"/>
    </row>
    <row r="817" ht="15" customHeight="1">
      <c r="A817" t="inlineStr">
        <is>
          <t>A 18909-2019</t>
        </is>
      </c>
      <c r="B817" s="1" t="n">
        <v>43563</v>
      </c>
      <c r="C817" s="1" t="n">
        <v>45180</v>
      </c>
      <c r="D817" t="inlineStr">
        <is>
          <t>STOCKHOLMS LÄN</t>
        </is>
      </c>
      <c r="E817" t="inlineStr">
        <is>
          <t>NORRTÄLJE</t>
        </is>
      </c>
      <c r="G817" t="n">
        <v>2.9</v>
      </c>
      <c r="H817" t="n">
        <v>0</v>
      </c>
      <c r="I817" t="n">
        <v>0</v>
      </c>
      <c r="J817" t="n">
        <v>0</v>
      </c>
      <c r="K817" t="n">
        <v>0</v>
      </c>
      <c r="L817" t="n">
        <v>0</v>
      </c>
      <c r="M817" t="n">
        <v>0</v>
      </c>
      <c r="N817" t="n">
        <v>0</v>
      </c>
      <c r="O817" t="n">
        <v>0</v>
      </c>
      <c r="P817" t="n">
        <v>0</v>
      </c>
      <c r="Q817" t="n">
        <v>0</v>
      </c>
      <c r="R817" s="2" t="inlineStr"/>
    </row>
    <row r="818" ht="15" customHeight="1">
      <c r="A818" t="inlineStr">
        <is>
          <t>A 19014-2019</t>
        </is>
      </c>
      <c r="B818" s="1" t="n">
        <v>43563</v>
      </c>
      <c r="C818" s="1" t="n">
        <v>45180</v>
      </c>
      <c r="D818" t="inlineStr">
        <is>
          <t>STOCKHOLMS LÄN</t>
        </is>
      </c>
      <c r="E818" t="inlineStr">
        <is>
          <t>NORRTÄLJE</t>
        </is>
      </c>
      <c r="G818" t="n">
        <v>2.2</v>
      </c>
      <c r="H818" t="n">
        <v>0</v>
      </c>
      <c r="I818" t="n">
        <v>0</v>
      </c>
      <c r="J818" t="n">
        <v>0</v>
      </c>
      <c r="K818" t="n">
        <v>0</v>
      </c>
      <c r="L818" t="n">
        <v>0</v>
      </c>
      <c r="M818" t="n">
        <v>0</v>
      </c>
      <c r="N818" t="n">
        <v>0</v>
      </c>
      <c r="O818" t="n">
        <v>0</v>
      </c>
      <c r="P818" t="n">
        <v>0</v>
      </c>
      <c r="Q818" t="n">
        <v>0</v>
      </c>
      <c r="R818" s="2" t="inlineStr"/>
    </row>
    <row r="819" ht="15" customHeight="1">
      <c r="A819" t="inlineStr">
        <is>
          <t>A 19026-2019</t>
        </is>
      </c>
      <c r="B819" s="1" t="n">
        <v>43563</v>
      </c>
      <c r="C819" s="1" t="n">
        <v>45180</v>
      </c>
      <c r="D819" t="inlineStr">
        <is>
          <t>STOCKHOLMS LÄN</t>
        </is>
      </c>
      <c r="E819" t="inlineStr">
        <is>
          <t>NORRTÄLJE</t>
        </is>
      </c>
      <c r="G819" t="n">
        <v>4.4</v>
      </c>
      <c r="H819" t="n">
        <v>0</v>
      </c>
      <c r="I819" t="n">
        <v>0</v>
      </c>
      <c r="J819" t="n">
        <v>0</v>
      </c>
      <c r="K819" t="n">
        <v>0</v>
      </c>
      <c r="L819" t="n">
        <v>0</v>
      </c>
      <c r="M819" t="n">
        <v>0</v>
      </c>
      <c r="N819" t="n">
        <v>0</v>
      </c>
      <c r="O819" t="n">
        <v>0</v>
      </c>
      <c r="P819" t="n">
        <v>0</v>
      </c>
      <c r="Q819" t="n">
        <v>0</v>
      </c>
      <c r="R819" s="2" t="inlineStr"/>
    </row>
    <row r="820" ht="15" customHeight="1">
      <c r="A820" t="inlineStr">
        <is>
          <t>A 19198-2019</t>
        </is>
      </c>
      <c r="B820" s="1" t="n">
        <v>43564</v>
      </c>
      <c r="C820" s="1" t="n">
        <v>45180</v>
      </c>
      <c r="D820" t="inlineStr">
        <is>
          <t>STOCKHOLMS LÄN</t>
        </is>
      </c>
      <c r="E820" t="inlineStr">
        <is>
          <t>VALLENTUNA</t>
        </is>
      </c>
      <c r="G820" t="n">
        <v>0.9</v>
      </c>
      <c r="H820" t="n">
        <v>0</v>
      </c>
      <c r="I820" t="n">
        <v>0</v>
      </c>
      <c r="J820" t="n">
        <v>0</v>
      </c>
      <c r="K820" t="n">
        <v>0</v>
      </c>
      <c r="L820" t="n">
        <v>0</v>
      </c>
      <c r="M820" t="n">
        <v>0</v>
      </c>
      <c r="N820" t="n">
        <v>0</v>
      </c>
      <c r="O820" t="n">
        <v>0</v>
      </c>
      <c r="P820" t="n">
        <v>0</v>
      </c>
      <c r="Q820" t="n">
        <v>0</v>
      </c>
      <c r="R820" s="2" t="inlineStr"/>
    </row>
    <row r="821" ht="15" customHeight="1">
      <c r="A821" t="inlineStr">
        <is>
          <t>A 19255-2019</t>
        </is>
      </c>
      <c r="B821" s="1" t="n">
        <v>43564</v>
      </c>
      <c r="C821" s="1" t="n">
        <v>45180</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19170-2019</t>
        </is>
      </c>
      <c r="B822" s="1" t="n">
        <v>43564</v>
      </c>
      <c r="C822" s="1" t="n">
        <v>45180</v>
      </c>
      <c r="D822" t="inlineStr">
        <is>
          <t>STOCKHOLMS LÄN</t>
        </is>
      </c>
      <c r="E822" t="inlineStr">
        <is>
          <t>ÖSTERÅKER</t>
        </is>
      </c>
      <c r="G822" t="n">
        <v>2.2</v>
      </c>
      <c r="H822" t="n">
        <v>0</v>
      </c>
      <c r="I822" t="n">
        <v>0</v>
      </c>
      <c r="J822" t="n">
        <v>0</v>
      </c>
      <c r="K822" t="n">
        <v>0</v>
      </c>
      <c r="L822" t="n">
        <v>0</v>
      </c>
      <c r="M822" t="n">
        <v>0</v>
      </c>
      <c r="N822" t="n">
        <v>0</v>
      </c>
      <c r="O822" t="n">
        <v>0</v>
      </c>
      <c r="P822" t="n">
        <v>0</v>
      </c>
      <c r="Q822" t="n">
        <v>0</v>
      </c>
      <c r="R822" s="2" t="inlineStr"/>
    </row>
    <row r="823" ht="15" customHeight="1">
      <c r="A823" t="inlineStr">
        <is>
          <t>A 19247-2019</t>
        </is>
      </c>
      <c r="B823" s="1" t="n">
        <v>43564</v>
      </c>
      <c r="C823" s="1" t="n">
        <v>45180</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19301-2019</t>
        </is>
      </c>
      <c r="B824" s="1" t="n">
        <v>43565</v>
      </c>
      <c r="C824" s="1" t="n">
        <v>45180</v>
      </c>
      <c r="D824" t="inlineStr">
        <is>
          <t>STOCKHOLMS LÄN</t>
        </is>
      </c>
      <c r="E824" t="inlineStr">
        <is>
          <t>NORRTÄLJE</t>
        </is>
      </c>
      <c r="F824" t="inlineStr">
        <is>
          <t>Kommuner</t>
        </is>
      </c>
      <c r="G824" t="n">
        <v>3.9</v>
      </c>
      <c r="H824" t="n">
        <v>0</v>
      </c>
      <c r="I824" t="n">
        <v>0</v>
      </c>
      <c r="J824" t="n">
        <v>0</v>
      </c>
      <c r="K824" t="n">
        <v>0</v>
      </c>
      <c r="L824" t="n">
        <v>0</v>
      </c>
      <c r="M824" t="n">
        <v>0</v>
      </c>
      <c r="N824" t="n">
        <v>0</v>
      </c>
      <c r="O824" t="n">
        <v>0</v>
      </c>
      <c r="P824" t="n">
        <v>0</v>
      </c>
      <c r="Q824" t="n">
        <v>0</v>
      </c>
      <c r="R824" s="2" t="inlineStr"/>
    </row>
    <row r="825" ht="15" customHeight="1">
      <c r="A825" t="inlineStr">
        <is>
          <t>A 19537-2019</t>
        </is>
      </c>
      <c r="B825" s="1" t="n">
        <v>43565</v>
      </c>
      <c r="C825" s="1" t="n">
        <v>45180</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19302-2019</t>
        </is>
      </c>
      <c r="B826" s="1" t="n">
        <v>43565</v>
      </c>
      <c r="C826" s="1" t="n">
        <v>45180</v>
      </c>
      <c r="D826" t="inlineStr">
        <is>
          <t>STOCKHOLMS LÄN</t>
        </is>
      </c>
      <c r="E826" t="inlineStr">
        <is>
          <t>NORRTÄLJE</t>
        </is>
      </c>
      <c r="F826" t="inlineStr">
        <is>
          <t>Kommuner</t>
        </is>
      </c>
      <c r="G826" t="n">
        <v>4.2</v>
      </c>
      <c r="H826" t="n">
        <v>0</v>
      </c>
      <c r="I826" t="n">
        <v>0</v>
      </c>
      <c r="J826" t="n">
        <v>0</v>
      </c>
      <c r="K826" t="n">
        <v>0</v>
      </c>
      <c r="L826" t="n">
        <v>0</v>
      </c>
      <c r="M826" t="n">
        <v>0</v>
      </c>
      <c r="N826" t="n">
        <v>0</v>
      </c>
      <c r="O826" t="n">
        <v>0</v>
      </c>
      <c r="P826" t="n">
        <v>0</v>
      </c>
      <c r="Q826" t="n">
        <v>0</v>
      </c>
      <c r="R826" s="2" t="inlineStr"/>
    </row>
    <row r="827" ht="15" customHeight="1">
      <c r="A827" t="inlineStr">
        <is>
          <t>A 19539-2019</t>
        </is>
      </c>
      <c r="B827" s="1" t="n">
        <v>43565</v>
      </c>
      <c r="C827" s="1" t="n">
        <v>45180</v>
      </c>
      <c r="D827" t="inlineStr">
        <is>
          <t>STOCKHOLMS LÄN</t>
        </is>
      </c>
      <c r="E827" t="inlineStr">
        <is>
          <t>NORRTÄLJE</t>
        </is>
      </c>
      <c r="G827" t="n">
        <v>2.4</v>
      </c>
      <c r="H827" t="n">
        <v>0</v>
      </c>
      <c r="I827" t="n">
        <v>0</v>
      </c>
      <c r="J827" t="n">
        <v>0</v>
      </c>
      <c r="K827" t="n">
        <v>0</v>
      </c>
      <c r="L827" t="n">
        <v>0</v>
      </c>
      <c r="M827" t="n">
        <v>0</v>
      </c>
      <c r="N827" t="n">
        <v>0</v>
      </c>
      <c r="O827" t="n">
        <v>0</v>
      </c>
      <c r="P827" t="n">
        <v>0</v>
      </c>
      <c r="Q827" t="n">
        <v>0</v>
      </c>
      <c r="R827" s="2" t="inlineStr"/>
    </row>
    <row r="828" ht="15" customHeight="1">
      <c r="A828" t="inlineStr">
        <is>
          <t>A 19377-2019</t>
        </is>
      </c>
      <c r="B828" s="1" t="n">
        <v>43565</v>
      </c>
      <c r="C828" s="1" t="n">
        <v>45180</v>
      </c>
      <c r="D828" t="inlineStr">
        <is>
          <t>STOCKHOLMS LÄN</t>
        </is>
      </c>
      <c r="E828" t="inlineStr">
        <is>
          <t>NYKVARN</t>
        </is>
      </c>
      <c r="G828" t="n">
        <v>2.9</v>
      </c>
      <c r="H828" t="n">
        <v>0</v>
      </c>
      <c r="I828" t="n">
        <v>0</v>
      </c>
      <c r="J828" t="n">
        <v>0</v>
      </c>
      <c r="K828" t="n">
        <v>0</v>
      </c>
      <c r="L828" t="n">
        <v>0</v>
      </c>
      <c r="M828" t="n">
        <v>0</v>
      </c>
      <c r="N828" t="n">
        <v>0</v>
      </c>
      <c r="O828" t="n">
        <v>0</v>
      </c>
      <c r="P828" t="n">
        <v>0</v>
      </c>
      <c r="Q828" t="n">
        <v>0</v>
      </c>
      <c r="R828" s="2" t="inlineStr"/>
    </row>
    <row r="829" ht="15" customHeight="1">
      <c r="A829" t="inlineStr">
        <is>
          <t>A 19540-2019</t>
        </is>
      </c>
      <c r="B829" s="1" t="n">
        <v>43565</v>
      </c>
      <c r="C829" s="1" t="n">
        <v>45180</v>
      </c>
      <c r="D829" t="inlineStr">
        <is>
          <t>STOCKHOLMS LÄN</t>
        </is>
      </c>
      <c r="E829" t="inlineStr">
        <is>
          <t>NORRTÄLJE</t>
        </is>
      </c>
      <c r="G829" t="n">
        <v>1.8</v>
      </c>
      <c r="H829" t="n">
        <v>0</v>
      </c>
      <c r="I829" t="n">
        <v>0</v>
      </c>
      <c r="J829" t="n">
        <v>0</v>
      </c>
      <c r="K829" t="n">
        <v>0</v>
      </c>
      <c r="L829" t="n">
        <v>0</v>
      </c>
      <c r="M829" t="n">
        <v>0</v>
      </c>
      <c r="N829" t="n">
        <v>0</v>
      </c>
      <c r="O829" t="n">
        <v>0</v>
      </c>
      <c r="P829" t="n">
        <v>0</v>
      </c>
      <c r="Q829" t="n">
        <v>0</v>
      </c>
      <c r="R829" s="2" t="inlineStr"/>
    </row>
    <row r="830" ht="15" customHeight="1">
      <c r="A830" t="inlineStr">
        <is>
          <t>A 19297-2019</t>
        </is>
      </c>
      <c r="B830" s="1" t="n">
        <v>43565</v>
      </c>
      <c r="C830" s="1" t="n">
        <v>45180</v>
      </c>
      <c r="D830" t="inlineStr">
        <is>
          <t>STOCKHOLMS LÄN</t>
        </is>
      </c>
      <c r="E830" t="inlineStr">
        <is>
          <t>NORRTÄLJE</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19593-2019</t>
        </is>
      </c>
      <c r="B831" s="1" t="n">
        <v>43566</v>
      </c>
      <c r="C831" s="1" t="n">
        <v>45180</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19563-2019</t>
        </is>
      </c>
      <c r="B832" s="1" t="n">
        <v>43566</v>
      </c>
      <c r="C832" s="1" t="n">
        <v>45180</v>
      </c>
      <c r="D832" t="inlineStr">
        <is>
          <t>STOCKHOLMS LÄN</t>
        </is>
      </c>
      <c r="E832" t="inlineStr">
        <is>
          <t>SIGTUNA</t>
        </is>
      </c>
      <c r="G832" t="n">
        <v>7.8</v>
      </c>
      <c r="H832" t="n">
        <v>0</v>
      </c>
      <c r="I832" t="n">
        <v>0</v>
      </c>
      <c r="J832" t="n">
        <v>0</v>
      </c>
      <c r="K832" t="n">
        <v>0</v>
      </c>
      <c r="L832" t="n">
        <v>0</v>
      </c>
      <c r="M832" t="n">
        <v>0</v>
      </c>
      <c r="N832" t="n">
        <v>0</v>
      </c>
      <c r="O832" t="n">
        <v>0</v>
      </c>
      <c r="P832" t="n">
        <v>0</v>
      </c>
      <c r="Q832" t="n">
        <v>0</v>
      </c>
      <c r="R832" s="2" t="inlineStr"/>
    </row>
    <row r="833" ht="15" customHeight="1">
      <c r="A833" t="inlineStr">
        <is>
          <t>A 19638-2019</t>
        </is>
      </c>
      <c r="B833" s="1" t="n">
        <v>43566</v>
      </c>
      <c r="C833" s="1" t="n">
        <v>45180</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19811-2019</t>
        </is>
      </c>
      <c r="B834" s="1" t="n">
        <v>43567</v>
      </c>
      <c r="C834" s="1" t="n">
        <v>45180</v>
      </c>
      <c r="D834" t="inlineStr">
        <is>
          <t>STOCKHOLMS LÄN</t>
        </is>
      </c>
      <c r="E834" t="inlineStr">
        <is>
          <t>NORRTÄLJE</t>
        </is>
      </c>
      <c r="F834" t="inlineStr">
        <is>
          <t>Kommuner</t>
        </is>
      </c>
      <c r="G834" t="n">
        <v>1.6</v>
      </c>
      <c r="H834" t="n">
        <v>0</v>
      </c>
      <c r="I834" t="n">
        <v>0</v>
      </c>
      <c r="J834" t="n">
        <v>0</v>
      </c>
      <c r="K834" t="n">
        <v>0</v>
      </c>
      <c r="L834" t="n">
        <v>0</v>
      </c>
      <c r="M834" t="n">
        <v>0</v>
      </c>
      <c r="N834" t="n">
        <v>0</v>
      </c>
      <c r="O834" t="n">
        <v>0</v>
      </c>
      <c r="P834" t="n">
        <v>0</v>
      </c>
      <c r="Q834" t="n">
        <v>0</v>
      </c>
      <c r="R834" s="2" t="inlineStr"/>
    </row>
    <row r="835" ht="15" customHeight="1">
      <c r="A835" t="inlineStr">
        <is>
          <t>A 19872-2019</t>
        </is>
      </c>
      <c r="B835" s="1" t="n">
        <v>43567</v>
      </c>
      <c r="C835" s="1" t="n">
        <v>45180</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19812-2019</t>
        </is>
      </c>
      <c r="B836" s="1" t="n">
        <v>43567</v>
      </c>
      <c r="C836" s="1" t="n">
        <v>45180</v>
      </c>
      <c r="D836" t="inlineStr">
        <is>
          <t>STOCKHOLMS LÄN</t>
        </is>
      </c>
      <c r="E836" t="inlineStr">
        <is>
          <t>NORRTÄLJE</t>
        </is>
      </c>
      <c r="F836" t="inlineStr">
        <is>
          <t>Kommuner</t>
        </is>
      </c>
      <c r="G836" t="n">
        <v>1.5</v>
      </c>
      <c r="H836" t="n">
        <v>0</v>
      </c>
      <c r="I836" t="n">
        <v>0</v>
      </c>
      <c r="J836" t="n">
        <v>0</v>
      </c>
      <c r="K836" t="n">
        <v>0</v>
      </c>
      <c r="L836" t="n">
        <v>0</v>
      </c>
      <c r="M836" t="n">
        <v>0</v>
      </c>
      <c r="N836" t="n">
        <v>0</v>
      </c>
      <c r="O836" t="n">
        <v>0</v>
      </c>
      <c r="P836" t="n">
        <v>0</v>
      </c>
      <c r="Q836" t="n">
        <v>0</v>
      </c>
      <c r="R836" s="2" t="inlineStr"/>
    </row>
    <row r="837" ht="15" customHeight="1">
      <c r="A837" t="inlineStr">
        <is>
          <t>A 19931-2019</t>
        </is>
      </c>
      <c r="B837" s="1" t="n">
        <v>43568</v>
      </c>
      <c r="C837" s="1" t="n">
        <v>45180</v>
      </c>
      <c r="D837" t="inlineStr">
        <is>
          <t>STOCKHOLMS LÄN</t>
        </is>
      </c>
      <c r="E837" t="inlineStr">
        <is>
          <t>NORRTÄLJE</t>
        </is>
      </c>
      <c r="G837" t="n">
        <v>4.2</v>
      </c>
      <c r="H837" t="n">
        <v>0</v>
      </c>
      <c r="I837" t="n">
        <v>0</v>
      </c>
      <c r="J837" t="n">
        <v>0</v>
      </c>
      <c r="K837" t="n">
        <v>0</v>
      </c>
      <c r="L837" t="n">
        <v>0</v>
      </c>
      <c r="M837" t="n">
        <v>0</v>
      </c>
      <c r="N837" t="n">
        <v>0</v>
      </c>
      <c r="O837" t="n">
        <v>0</v>
      </c>
      <c r="P837" t="n">
        <v>0</v>
      </c>
      <c r="Q837" t="n">
        <v>0</v>
      </c>
      <c r="R837" s="2" t="inlineStr"/>
    </row>
    <row r="838" ht="15" customHeight="1">
      <c r="A838" t="inlineStr">
        <is>
          <t>A 20137-2019</t>
        </is>
      </c>
      <c r="B838" s="1" t="n">
        <v>43570</v>
      </c>
      <c r="C838" s="1" t="n">
        <v>45180</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20159-2019</t>
        </is>
      </c>
      <c r="B839" s="1" t="n">
        <v>43570</v>
      </c>
      <c r="C839" s="1" t="n">
        <v>45180</v>
      </c>
      <c r="D839" t="inlineStr">
        <is>
          <t>STOCKHOLMS LÄN</t>
        </is>
      </c>
      <c r="E839" t="inlineStr">
        <is>
          <t>NORRTÄLJE</t>
        </is>
      </c>
      <c r="F839" t="inlineStr">
        <is>
          <t>Kommuner</t>
        </is>
      </c>
      <c r="G839" t="n">
        <v>2</v>
      </c>
      <c r="H839" t="n">
        <v>0</v>
      </c>
      <c r="I839" t="n">
        <v>0</v>
      </c>
      <c r="J839" t="n">
        <v>0</v>
      </c>
      <c r="K839" t="n">
        <v>0</v>
      </c>
      <c r="L839" t="n">
        <v>0</v>
      </c>
      <c r="M839" t="n">
        <v>0</v>
      </c>
      <c r="N839" t="n">
        <v>0</v>
      </c>
      <c r="O839" t="n">
        <v>0</v>
      </c>
      <c r="P839" t="n">
        <v>0</v>
      </c>
      <c r="Q839" t="n">
        <v>0</v>
      </c>
      <c r="R839" s="2" t="inlineStr"/>
    </row>
    <row r="840" ht="15" customHeight="1">
      <c r="A840" t="inlineStr">
        <is>
          <t>A 20181-2019</t>
        </is>
      </c>
      <c r="B840" s="1" t="n">
        <v>43570</v>
      </c>
      <c r="C840" s="1" t="n">
        <v>45180</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20007-2019</t>
        </is>
      </c>
      <c r="B841" s="1" t="n">
        <v>43570</v>
      </c>
      <c r="C841" s="1" t="n">
        <v>45180</v>
      </c>
      <c r="D841" t="inlineStr">
        <is>
          <t>STOCKHOLMS LÄN</t>
        </is>
      </c>
      <c r="E841" t="inlineStr">
        <is>
          <t>NORRTÄLJE</t>
        </is>
      </c>
      <c r="G841" t="n">
        <v>1</v>
      </c>
      <c r="H841" t="n">
        <v>0</v>
      </c>
      <c r="I841" t="n">
        <v>0</v>
      </c>
      <c r="J841" t="n">
        <v>0</v>
      </c>
      <c r="K841" t="n">
        <v>0</v>
      </c>
      <c r="L841" t="n">
        <v>0</v>
      </c>
      <c r="M841" t="n">
        <v>0</v>
      </c>
      <c r="N841" t="n">
        <v>0</v>
      </c>
      <c r="O841" t="n">
        <v>0</v>
      </c>
      <c r="P841" t="n">
        <v>0</v>
      </c>
      <c r="Q841" t="n">
        <v>0</v>
      </c>
      <c r="R841" s="2" t="inlineStr"/>
    </row>
    <row r="842" ht="15" customHeight="1">
      <c r="A842" t="inlineStr">
        <is>
          <t>A 20052-2019</t>
        </is>
      </c>
      <c r="B842" s="1" t="n">
        <v>43570</v>
      </c>
      <c r="C842" s="1" t="n">
        <v>45180</v>
      </c>
      <c r="D842" t="inlineStr">
        <is>
          <t>STOCKHOLMS LÄN</t>
        </is>
      </c>
      <c r="E842" t="inlineStr">
        <is>
          <t>NORRTÄLJE</t>
        </is>
      </c>
      <c r="G842" t="n">
        <v>0.5</v>
      </c>
      <c r="H842" t="n">
        <v>0</v>
      </c>
      <c r="I842" t="n">
        <v>0</v>
      </c>
      <c r="J842" t="n">
        <v>0</v>
      </c>
      <c r="K842" t="n">
        <v>0</v>
      </c>
      <c r="L842" t="n">
        <v>0</v>
      </c>
      <c r="M842" t="n">
        <v>0</v>
      </c>
      <c r="N842" t="n">
        <v>0</v>
      </c>
      <c r="O842" t="n">
        <v>0</v>
      </c>
      <c r="P842" t="n">
        <v>0</v>
      </c>
      <c r="Q842" t="n">
        <v>0</v>
      </c>
      <c r="R842" s="2" t="inlineStr"/>
    </row>
    <row r="843" ht="15" customHeight="1">
      <c r="A843" t="inlineStr">
        <is>
          <t>A 20165-2019</t>
        </is>
      </c>
      <c r="B843" s="1" t="n">
        <v>43570</v>
      </c>
      <c r="C843" s="1" t="n">
        <v>45180</v>
      </c>
      <c r="D843" t="inlineStr">
        <is>
          <t>STOCKHOLMS LÄN</t>
        </is>
      </c>
      <c r="E843" t="inlineStr">
        <is>
          <t>NORRTÄLJE</t>
        </is>
      </c>
      <c r="F843" t="inlineStr">
        <is>
          <t>Kommuner</t>
        </is>
      </c>
      <c r="G843" t="n">
        <v>0.5</v>
      </c>
      <c r="H843" t="n">
        <v>0</v>
      </c>
      <c r="I843" t="n">
        <v>0</v>
      </c>
      <c r="J843" t="n">
        <v>0</v>
      </c>
      <c r="K843" t="n">
        <v>0</v>
      </c>
      <c r="L843" t="n">
        <v>0</v>
      </c>
      <c r="M843" t="n">
        <v>0</v>
      </c>
      <c r="N843" t="n">
        <v>0</v>
      </c>
      <c r="O843" t="n">
        <v>0</v>
      </c>
      <c r="P843" t="n">
        <v>0</v>
      </c>
      <c r="Q843" t="n">
        <v>0</v>
      </c>
      <c r="R843" s="2" t="inlineStr"/>
    </row>
    <row r="844" ht="15" customHeight="1">
      <c r="A844" t="inlineStr">
        <is>
          <t>A 20020-2019</t>
        </is>
      </c>
      <c r="B844" s="1" t="n">
        <v>43570</v>
      </c>
      <c r="C844" s="1" t="n">
        <v>45180</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20051-2019</t>
        </is>
      </c>
      <c r="B845" s="1" t="n">
        <v>43570</v>
      </c>
      <c r="C845" s="1" t="n">
        <v>45180</v>
      </c>
      <c r="D845" t="inlineStr">
        <is>
          <t>STOCKHOLMS LÄN</t>
        </is>
      </c>
      <c r="E845" t="inlineStr">
        <is>
          <t>NORRTÄLJE</t>
        </is>
      </c>
      <c r="G845" t="n">
        <v>1.4</v>
      </c>
      <c r="H845" t="n">
        <v>0</v>
      </c>
      <c r="I845" t="n">
        <v>0</v>
      </c>
      <c r="J845" t="n">
        <v>0</v>
      </c>
      <c r="K845" t="n">
        <v>0</v>
      </c>
      <c r="L845" t="n">
        <v>0</v>
      </c>
      <c r="M845" t="n">
        <v>0</v>
      </c>
      <c r="N845" t="n">
        <v>0</v>
      </c>
      <c r="O845" t="n">
        <v>0</v>
      </c>
      <c r="P845" t="n">
        <v>0</v>
      </c>
      <c r="Q845" t="n">
        <v>0</v>
      </c>
      <c r="R845" s="2" t="inlineStr"/>
    </row>
    <row r="846" ht="15" customHeight="1">
      <c r="A846" t="inlineStr">
        <is>
          <t>A 20184-2019</t>
        </is>
      </c>
      <c r="B846" s="1" t="n">
        <v>43570</v>
      </c>
      <c r="C846" s="1" t="n">
        <v>45180</v>
      </c>
      <c r="D846" t="inlineStr">
        <is>
          <t>STOCKHOLMS LÄN</t>
        </is>
      </c>
      <c r="E846" t="inlineStr">
        <is>
          <t>NORRTÄLJE</t>
        </is>
      </c>
      <c r="G846" t="n">
        <v>2.8</v>
      </c>
      <c r="H846" t="n">
        <v>0</v>
      </c>
      <c r="I846" t="n">
        <v>0</v>
      </c>
      <c r="J846" t="n">
        <v>0</v>
      </c>
      <c r="K846" t="n">
        <v>0</v>
      </c>
      <c r="L846" t="n">
        <v>0</v>
      </c>
      <c r="M846" t="n">
        <v>0</v>
      </c>
      <c r="N846" t="n">
        <v>0</v>
      </c>
      <c r="O846" t="n">
        <v>0</v>
      </c>
      <c r="P846" t="n">
        <v>0</v>
      </c>
      <c r="Q846" t="n">
        <v>0</v>
      </c>
      <c r="R846" s="2" t="inlineStr"/>
    </row>
    <row r="847" ht="15" customHeight="1">
      <c r="A847" t="inlineStr">
        <is>
          <t>A 20023-2019</t>
        </is>
      </c>
      <c r="B847" s="1" t="n">
        <v>43570</v>
      </c>
      <c r="C847" s="1" t="n">
        <v>45180</v>
      </c>
      <c r="D847" t="inlineStr">
        <is>
          <t>STOCKHOLMS LÄN</t>
        </is>
      </c>
      <c r="E847" t="inlineStr">
        <is>
          <t>NORRTÄLJE</t>
        </is>
      </c>
      <c r="G847" t="n">
        <v>5.1</v>
      </c>
      <c r="H847" t="n">
        <v>0</v>
      </c>
      <c r="I847" t="n">
        <v>0</v>
      </c>
      <c r="J847" t="n">
        <v>0</v>
      </c>
      <c r="K847" t="n">
        <v>0</v>
      </c>
      <c r="L847" t="n">
        <v>0</v>
      </c>
      <c r="M847" t="n">
        <v>0</v>
      </c>
      <c r="N847" t="n">
        <v>0</v>
      </c>
      <c r="O847" t="n">
        <v>0</v>
      </c>
      <c r="P847" t="n">
        <v>0</v>
      </c>
      <c r="Q847" t="n">
        <v>0</v>
      </c>
      <c r="R847" s="2" t="inlineStr"/>
    </row>
    <row r="848" ht="15" customHeight="1">
      <c r="A848" t="inlineStr">
        <is>
          <t>A 20033-2019</t>
        </is>
      </c>
      <c r="B848" s="1" t="n">
        <v>43570</v>
      </c>
      <c r="C848" s="1" t="n">
        <v>45180</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20090-2019</t>
        </is>
      </c>
      <c r="B849" s="1" t="n">
        <v>43570</v>
      </c>
      <c r="C849" s="1" t="n">
        <v>45180</v>
      </c>
      <c r="D849" t="inlineStr">
        <is>
          <t>STOCKHOLMS LÄN</t>
        </is>
      </c>
      <c r="E849" t="inlineStr">
        <is>
          <t>NORRTÄLJE</t>
        </is>
      </c>
      <c r="F849" t="inlineStr">
        <is>
          <t>Kommuner</t>
        </is>
      </c>
      <c r="G849" t="n">
        <v>1.3</v>
      </c>
      <c r="H849" t="n">
        <v>0</v>
      </c>
      <c r="I849" t="n">
        <v>0</v>
      </c>
      <c r="J849" t="n">
        <v>0</v>
      </c>
      <c r="K849" t="n">
        <v>0</v>
      </c>
      <c r="L849" t="n">
        <v>0</v>
      </c>
      <c r="M849" t="n">
        <v>0</v>
      </c>
      <c r="N849" t="n">
        <v>0</v>
      </c>
      <c r="O849" t="n">
        <v>0</v>
      </c>
      <c r="P849" t="n">
        <v>0</v>
      </c>
      <c r="Q849" t="n">
        <v>0</v>
      </c>
      <c r="R849" s="2" t="inlineStr"/>
    </row>
    <row r="850" ht="15" customHeight="1">
      <c r="A850" t="inlineStr">
        <is>
          <t>A 20193-2019</t>
        </is>
      </c>
      <c r="B850" s="1" t="n">
        <v>43570</v>
      </c>
      <c r="C850" s="1" t="n">
        <v>45180</v>
      </c>
      <c r="D850" t="inlineStr">
        <is>
          <t>STOCKHOLMS LÄN</t>
        </is>
      </c>
      <c r="E850" t="inlineStr">
        <is>
          <t>NORRTÄLJE</t>
        </is>
      </c>
      <c r="G850" t="n">
        <v>1.7</v>
      </c>
      <c r="H850" t="n">
        <v>0</v>
      </c>
      <c r="I850" t="n">
        <v>0</v>
      </c>
      <c r="J850" t="n">
        <v>0</v>
      </c>
      <c r="K850" t="n">
        <v>0</v>
      </c>
      <c r="L850" t="n">
        <v>0</v>
      </c>
      <c r="M850" t="n">
        <v>0</v>
      </c>
      <c r="N850" t="n">
        <v>0</v>
      </c>
      <c r="O850" t="n">
        <v>0</v>
      </c>
      <c r="P850" t="n">
        <v>0</v>
      </c>
      <c r="Q850" t="n">
        <v>0</v>
      </c>
      <c r="R850" s="2" t="inlineStr"/>
    </row>
    <row r="851" ht="15" customHeight="1">
      <c r="A851" t="inlineStr">
        <is>
          <t>A 20531-2019</t>
        </is>
      </c>
      <c r="B851" s="1" t="n">
        <v>43572</v>
      </c>
      <c r="C851" s="1" t="n">
        <v>45180</v>
      </c>
      <c r="D851" t="inlineStr">
        <is>
          <t>STOCKHOLMS LÄN</t>
        </is>
      </c>
      <c r="E851" t="inlineStr">
        <is>
          <t>NORRTÄLJE</t>
        </is>
      </c>
      <c r="G851" t="n">
        <v>2</v>
      </c>
      <c r="H851" t="n">
        <v>0</v>
      </c>
      <c r="I851" t="n">
        <v>0</v>
      </c>
      <c r="J851" t="n">
        <v>0</v>
      </c>
      <c r="K851" t="n">
        <v>0</v>
      </c>
      <c r="L851" t="n">
        <v>0</v>
      </c>
      <c r="M851" t="n">
        <v>0</v>
      </c>
      <c r="N851" t="n">
        <v>0</v>
      </c>
      <c r="O851" t="n">
        <v>0</v>
      </c>
      <c r="P851" t="n">
        <v>0</v>
      </c>
      <c r="Q851" t="n">
        <v>0</v>
      </c>
      <c r="R851" s="2" t="inlineStr"/>
    </row>
    <row r="852" ht="15" customHeight="1">
      <c r="A852" t="inlineStr">
        <is>
          <t>A 20809-2019</t>
        </is>
      </c>
      <c r="B852" s="1" t="n">
        <v>43573</v>
      </c>
      <c r="C852" s="1" t="n">
        <v>45180</v>
      </c>
      <c r="D852" t="inlineStr">
        <is>
          <t>STOCKHOLMS LÄN</t>
        </is>
      </c>
      <c r="E852" t="inlineStr">
        <is>
          <t>NORRTÄLJE</t>
        </is>
      </c>
      <c r="F852" t="inlineStr">
        <is>
          <t>Kommuner</t>
        </is>
      </c>
      <c r="G852" t="n">
        <v>2.2</v>
      </c>
      <c r="H852" t="n">
        <v>0</v>
      </c>
      <c r="I852" t="n">
        <v>0</v>
      </c>
      <c r="J852" t="n">
        <v>0</v>
      </c>
      <c r="K852" t="n">
        <v>0</v>
      </c>
      <c r="L852" t="n">
        <v>0</v>
      </c>
      <c r="M852" t="n">
        <v>0</v>
      </c>
      <c r="N852" t="n">
        <v>0</v>
      </c>
      <c r="O852" t="n">
        <v>0</v>
      </c>
      <c r="P852" t="n">
        <v>0</v>
      </c>
      <c r="Q852" t="n">
        <v>0</v>
      </c>
      <c r="R852" s="2" t="inlineStr"/>
    </row>
    <row r="853" ht="15" customHeight="1">
      <c r="A853" t="inlineStr">
        <is>
          <t>A 20743-2019</t>
        </is>
      </c>
      <c r="B853" s="1" t="n">
        <v>43573</v>
      </c>
      <c r="C853" s="1" t="n">
        <v>45180</v>
      </c>
      <c r="D853" t="inlineStr">
        <is>
          <t>STOCKHOLMS LÄN</t>
        </is>
      </c>
      <c r="E853" t="inlineStr">
        <is>
          <t>NORRTÄLJE</t>
        </is>
      </c>
      <c r="G853" t="n">
        <v>2.2</v>
      </c>
      <c r="H853" t="n">
        <v>0</v>
      </c>
      <c r="I853" t="n">
        <v>0</v>
      </c>
      <c r="J853" t="n">
        <v>0</v>
      </c>
      <c r="K853" t="n">
        <v>0</v>
      </c>
      <c r="L853" t="n">
        <v>0</v>
      </c>
      <c r="M853" t="n">
        <v>0</v>
      </c>
      <c r="N853" t="n">
        <v>0</v>
      </c>
      <c r="O853" t="n">
        <v>0</v>
      </c>
      <c r="P853" t="n">
        <v>0</v>
      </c>
      <c r="Q853" t="n">
        <v>0</v>
      </c>
      <c r="R853" s="2" t="inlineStr"/>
    </row>
    <row r="854" ht="15" customHeight="1">
      <c r="A854" t="inlineStr">
        <is>
          <t>A 20925-2019</t>
        </is>
      </c>
      <c r="B854" s="1" t="n">
        <v>43578</v>
      </c>
      <c r="C854" s="1" t="n">
        <v>45180</v>
      </c>
      <c r="D854" t="inlineStr">
        <is>
          <t>STOCKHOLMS LÄN</t>
        </is>
      </c>
      <c r="E854" t="inlineStr">
        <is>
          <t>NORRTÄLJE</t>
        </is>
      </c>
      <c r="G854" t="n">
        <v>5</v>
      </c>
      <c r="H854" t="n">
        <v>0</v>
      </c>
      <c r="I854" t="n">
        <v>0</v>
      </c>
      <c r="J854" t="n">
        <v>0</v>
      </c>
      <c r="K854" t="n">
        <v>0</v>
      </c>
      <c r="L854" t="n">
        <v>0</v>
      </c>
      <c r="M854" t="n">
        <v>0</v>
      </c>
      <c r="N854" t="n">
        <v>0</v>
      </c>
      <c r="O854" t="n">
        <v>0</v>
      </c>
      <c r="P854" t="n">
        <v>0</v>
      </c>
      <c r="Q854" t="n">
        <v>0</v>
      </c>
      <c r="R854" s="2" t="inlineStr"/>
    </row>
    <row r="855" ht="15" customHeight="1">
      <c r="A855" t="inlineStr">
        <is>
          <t>A 21062-2019</t>
        </is>
      </c>
      <c r="B855" s="1" t="n">
        <v>43578</v>
      </c>
      <c r="C855" s="1" t="n">
        <v>45180</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21441-2019</t>
        </is>
      </c>
      <c r="B856" s="1" t="n">
        <v>43580</v>
      </c>
      <c r="C856" s="1" t="n">
        <v>45180</v>
      </c>
      <c r="D856" t="inlineStr">
        <is>
          <t>STOCKHOLMS LÄN</t>
        </is>
      </c>
      <c r="E856" t="inlineStr">
        <is>
          <t>NORRTÄLJE</t>
        </is>
      </c>
      <c r="G856" t="n">
        <v>0.7</v>
      </c>
      <c r="H856" t="n">
        <v>0</v>
      </c>
      <c r="I856" t="n">
        <v>0</v>
      </c>
      <c r="J856" t="n">
        <v>0</v>
      </c>
      <c r="K856" t="n">
        <v>0</v>
      </c>
      <c r="L856" t="n">
        <v>0</v>
      </c>
      <c r="M856" t="n">
        <v>0</v>
      </c>
      <c r="N856" t="n">
        <v>0</v>
      </c>
      <c r="O856" t="n">
        <v>0</v>
      </c>
      <c r="P856" t="n">
        <v>0</v>
      </c>
      <c r="Q856" t="n">
        <v>0</v>
      </c>
      <c r="R856" s="2" t="inlineStr"/>
    </row>
    <row r="857" ht="15" customHeight="1">
      <c r="A857" t="inlineStr">
        <is>
          <t>A 21501-2019</t>
        </is>
      </c>
      <c r="B857" s="1" t="n">
        <v>43580</v>
      </c>
      <c r="C857" s="1" t="n">
        <v>45180</v>
      </c>
      <c r="D857" t="inlineStr">
        <is>
          <t>STOCKHOLMS LÄN</t>
        </is>
      </c>
      <c r="E857" t="inlineStr">
        <is>
          <t>NORRTÄLJE</t>
        </is>
      </c>
      <c r="G857" t="n">
        <v>3.6</v>
      </c>
      <c r="H857" t="n">
        <v>0</v>
      </c>
      <c r="I857" t="n">
        <v>0</v>
      </c>
      <c r="J857" t="n">
        <v>0</v>
      </c>
      <c r="K857" t="n">
        <v>0</v>
      </c>
      <c r="L857" t="n">
        <v>0</v>
      </c>
      <c r="M857" t="n">
        <v>0</v>
      </c>
      <c r="N857" t="n">
        <v>0</v>
      </c>
      <c r="O857" t="n">
        <v>0</v>
      </c>
      <c r="P857" t="n">
        <v>0</v>
      </c>
      <c r="Q857" t="n">
        <v>0</v>
      </c>
      <c r="R857" s="2" t="inlineStr"/>
    </row>
    <row r="858" ht="15" customHeight="1">
      <c r="A858" t="inlineStr">
        <is>
          <t>A 21457-2019</t>
        </is>
      </c>
      <c r="B858" s="1" t="n">
        <v>43580</v>
      </c>
      <c r="C858" s="1" t="n">
        <v>45180</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21508-2019</t>
        </is>
      </c>
      <c r="B859" s="1" t="n">
        <v>43580</v>
      </c>
      <c r="C859" s="1" t="n">
        <v>45180</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21521-2019</t>
        </is>
      </c>
      <c r="B860" s="1" t="n">
        <v>43580</v>
      </c>
      <c r="C860" s="1" t="n">
        <v>45180</v>
      </c>
      <c r="D860" t="inlineStr">
        <is>
          <t>STOCKHOLMS LÄN</t>
        </is>
      </c>
      <c r="E860" t="inlineStr">
        <is>
          <t>NORRTÄLJE</t>
        </is>
      </c>
      <c r="G860" t="n">
        <v>0.9</v>
      </c>
      <c r="H860" t="n">
        <v>0</v>
      </c>
      <c r="I860" t="n">
        <v>0</v>
      </c>
      <c r="J860" t="n">
        <v>0</v>
      </c>
      <c r="K860" t="n">
        <v>0</v>
      </c>
      <c r="L860" t="n">
        <v>0</v>
      </c>
      <c r="M860" t="n">
        <v>0</v>
      </c>
      <c r="N860" t="n">
        <v>0</v>
      </c>
      <c r="O860" t="n">
        <v>0</v>
      </c>
      <c r="P860" t="n">
        <v>0</v>
      </c>
      <c r="Q860" t="n">
        <v>0</v>
      </c>
      <c r="R860" s="2" t="inlineStr"/>
    </row>
    <row r="861" ht="15" customHeight="1">
      <c r="A861" t="inlineStr">
        <is>
          <t>A 21720-2019</t>
        </is>
      </c>
      <c r="B861" s="1" t="n">
        <v>43581</v>
      </c>
      <c r="C861" s="1" t="n">
        <v>45180</v>
      </c>
      <c r="D861" t="inlineStr">
        <is>
          <t>STOCKHOLMS LÄN</t>
        </is>
      </c>
      <c r="E861" t="inlineStr">
        <is>
          <t>NORRTÄLJE</t>
        </is>
      </c>
      <c r="F861" t="inlineStr">
        <is>
          <t>Kommuner</t>
        </is>
      </c>
      <c r="G861" t="n">
        <v>1.5</v>
      </c>
      <c r="H861" t="n">
        <v>0</v>
      </c>
      <c r="I861" t="n">
        <v>0</v>
      </c>
      <c r="J861" t="n">
        <v>0</v>
      </c>
      <c r="K861" t="n">
        <v>0</v>
      </c>
      <c r="L861" t="n">
        <v>0</v>
      </c>
      <c r="M861" t="n">
        <v>0</v>
      </c>
      <c r="N861" t="n">
        <v>0</v>
      </c>
      <c r="O861" t="n">
        <v>0</v>
      </c>
      <c r="P861" t="n">
        <v>0</v>
      </c>
      <c r="Q861" t="n">
        <v>0</v>
      </c>
      <c r="R861" s="2" t="inlineStr"/>
    </row>
    <row r="862" ht="15" customHeight="1">
      <c r="A862" t="inlineStr">
        <is>
          <t>A 21616-2019</t>
        </is>
      </c>
      <c r="B862" s="1" t="n">
        <v>43581</v>
      </c>
      <c r="C862" s="1" t="n">
        <v>45180</v>
      </c>
      <c r="D862" t="inlineStr">
        <is>
          <t>STOCKHOLMS LÄN</t>
        </is>
      </c>
      <c r="E862" t="inlineStr">
        <is>
          <t>NORRTÄLJE</t>
        </is>
      </c>
      <c r="G862" t="n">
        <v>5.3</v>
      </c>
      <c r="H862" t="n">
        <v>0</v>
      </c>
      <c r="I862" t="n">
        <v>0</v>
      </c>
      <c r="J862" t="n">
        <v>0</v>
      </c>
      <c r="K862" t="n">
        <v>0</v>
      </c>
      <c r="L862" t="n">
        <v>0</v>
      </c>
      <c r="M862" t="n">
        <v>0</v>
      </c>
      <c r="N862" t="n">
        <v>0</v>
      </c>
      <c r="O862" t="n">
        <v>0</v>
      </c>
      <c r="P862" t="n">
        <v>0</v>
      </c>
      <c r="Q862" t="n">
        <v>0</v>
      </c>
      <c r="R862" s="2" t="inlineStr"/>
    </row>
    <row r="863" ht="15" customHeight="1">
      <c r="A863" t="inlineStr">
        <is>
          <t>A 21662-2019</t>
        </is>
      </c>
      <c r="B863" s="1" t="n">
        <v>43581</v>
      </c>
      <c r="C863" s="1" t="n">
        <v>45180</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21811-2019</t>
        </is>
      </c>
      <c r="B864" s="1" t="n">
        <v>43582</v>
      </c>
      <c r="C864" s="1" t="n">
        <v>45180</v>
      </c>
      <c r="D864" t="inlineStr">
        <is>
          <t>STOCKHOLMS LÄN</t>
        </is>
      </c>
      <c r="E864" t="inlineStr">
        <is>
          <t>NORRTÄLJE</t>
        </is>
      </c>
      <c r="G864" t="n">
        <v>1.4</v>
      </c>
      <c r="H864" t="n">
        <v>0</v>
      </c>
      <c r="I864" t="n">
        <v>0</v>
      </c>
      <c r="J864" t="n">
        <v>0</v>
      </c>
      <c r="K864" t="n">
        <v>0</v>
      </c>
      <c r="L864" t="n">
        <v>0</v>
      </c>
      <c r="M864" t="n">
        <v>0</v>
      </c>
      <c r="N864" t="n">
        <v>0</v>
      </c>
      <c r="O864" t="n">
        <v>0</v>
      </c>
      <c r="P864" t="n">
        <v>0</v>
      </c>
      <c r="Q864" t="n">
        <v>0</v>
      </c>
      <c r="R864" s="2" t="inlineStr"/>
    </row>
    <row r="865" ht="15" customHeight="1">
      <c r="A865" t="inlineStr">
        <is>
          <t>A 22218-2019</t>
        </is>
      </c>
      <c r="B865" s="1" t="n">
        <v>43585</v>
      </c>
      <c r="C865" s="1" t="n">
        <v>45180</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22207-2019</t>
        </is>
      </c>
      <c r="B866" s="1" t="n">
        <v>43585</v>
      </c>
      <c r="C866" s="1" t="n">
        <v>45180</v>
      </c>
      <c r="D866" t="inlineStr">
        <is>
          <t>STOCKHOLMS LÄN</t>
        </is>
      </c>
      <c r="E866" t="inlineStr">
        <is>
          <t>NORRTÄLJE</t>
        </is>
      </c>
      <c r="G866" t="n">
        <v>0.8</v>
      </c>
      <c r="H866" t="n">
        <v>0</v>
      </c>
      <c r="I866" t="n">
        <v>0</v>
      </c>
      <c r="J866" t="n">
        <v>0</v>
      </c>
      <c r="K866" t="n">
        <v>0</v>
      </c>
      <c r="L866" t="n">
        <v>0</v>
      </c>
      <c r="M866" t="n">
        <v>0</v>
      </c>
      <c r="N866" t="n">
        <v>0</v>
      </c>
      <c r="O866" t="n">
        <v>0</v>
      </c>
      <c r="P866" t="n">
        <v>0</v>
      </c>
      <c r="Q866" t="n">
        <v>0</v>
      </c>
      <c r="R866" s="2" t="inlineStr"/>
    </row>
    <row r="867" ht="15" customHeight="1">
      <c r="A867" t="inlineStr">
        <is>
          <t>A 22211-2019</t>
        </is>
      </c>
      <c r="B867" s="1" t="n">
        <v>43585</v>
      </c>
      <c r="C867" s="1" t="n">
        <v>45180</v>
      </c>
      <c r="D867" t="inlineStr">
        <is>
          <t>STOCKHOLMS LÄN</t>
        </is>
      </c>
      <c r="E867" t="inlineStr">
        <is>
          <t>NORRTÄLJE</t>
        </is>
      </c>
      <c r="G867" t="n">
        <v>6.8</v>
      </c>
      <c r="H867" t="n">
        <v>0</v>
      </c>
      <c r="I867" t="n">
        <v>0</v>
      </c>
      <c r="J867" t="n">
        <v>0</v>
      </c>
      <c r="K867" t="n">
        <v>0</v>
      </c>
      <c r="L867" t="n">
        <v>0</v>
      </c>
      <c r="M867" t="n">
        <v>0</v>
      </c>
      <c r="N867" t="n">
        <v>0</v>
      </c>
      <c r="O867" t="n">
        <v>0</v>
      </c>
      <c r="P867" t="n">
        <v>0</v>
      </c>
      <c r="Q867" t="n">
        <v>0</v>
      </c>
      <c r="R867" s="2" t="inlineStr"/>
    </row>
    <row r="868" ht="15" customHeight="1">
      <c r="A868" t="inlineStr">
        <is>
          <t>A 22254-2019</t>
        </is>
      </c>
      <c r="B868" s="1" t="n">
        <v>43585</v>
      </c>
      <c r="C868" s="1" t="n">
        <v>45180</v>
      </c>
      <c r="D868" t="inlineStr">
        <is>
          <t>STOCKHOLMS LÄN</t>
        </is>
      </c>
      <c r="E868" t="inlineStr">
        <is>
          <t>NORRTÄLJE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22331-2019</t>
        </is>
      </c>
      <c r="B869" s="1" t="n">
        <v>43586</v>
      </c>
      <c r="C869" s="1" t="n">
        <v>45180</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22359-2019</t>
        </is>
      </c>
      <c r="B870" s="1" t="n">
        <v>43587</v>
      </c>
      <c r="C870" s="1" t="n">
        <v>45180</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22422-2019</t>
        </is>
      </c>
      <c r="B871" s="1" t="n">
        <v>43587</v>
      </c>
      <c r="C871" s="1" t="n">
        <v>45180</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22490-2019</t>
        </is>
      </c>
      <c r="B872" s="1" t="n">
        <v>43587</v>
      </c>
      <c r="C872" s="1" t="n">
        <v>45180</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22496-2019</t>
        </is>
      </c>
      <c r="B873" s="1" t="n">
        <v>43587</v>
      </c>
      <c r="C873" s="1" t="n">
        <v>45180</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23444-2019</t>
        </is>
      </c>
      <c r="B874" s="1" t="n">
        <v>43592</v>
      </c>
      <c r="C874" s="1" t="n">
        <v>45180</v>
      </c>
      <c r="D874" t="inlineStr">
        <is>
          <t>STOCKHOLMS LÄN</t>
        </is>
      </c>
      <c r="E874" t="inlineStr">
        <is>
          <t>NYNÄSHAMN</t>
        </is>
      </c>
      <c r="F874" t="inlineStr">
        <is>
          <t>Övriga statliga verk och myndigheter</t>
        </is>
      </c>
      <c r="G874" t="n">
        <v>6.9</v>
      </c>
      <c r="H874" t="n">
        <v>0</v>
      </c>
      <c r="I874" t="n">
        <v>0</v>
      </c>
      <c r="J874" t="n">
        <v>0</v>
      </c>
      <c r="K874" t="n">
        <v>0</v>
      </c>
      <c r="L874" t="n">
        <v>0</v>
      </c>
      <c r="M874" t="n">
        <v>0</v>
      </c>
      <c r="N874" t="n">
        <v>0</v>
      </c>
      <c r="O874" t="n">
        <v>0</v>
      </c>
      <c r="P874" t="n">
        <v>0</v>
      </c>
      <c r="Q874" t="n">
        <v>0</v>
      </c>
      <c r="R874" s="2" t="inlineStr"/>
    </row>
    <row r="875" ht="15" customHeight="1">
      <c r="A875" t="inlineStr">
        <is>
          <t>A 23783-2019</t>
        </is>
      </c>
      <c r="B875" s="1" t="n">
        <v>43592</v>
      </c>
      <c r="C875" s="1" t="n">
        <v>45180</v>
      </c>
      <c r="D875" t="inlineStr">
        <is>
          <t>STOCKHOLMS LÄN</t>
        </is>
      </c>
      <c r="E875" t="inlineStr">
        <is>
          <t>NYNÄSHAMN</t>
        </is>
      </c>
      <c r="F875" t="inlineStr">
        <is>
          <t>Övriga statliga verk och myndigheter</t>
        </is>
      </c>
      <c r="G875" t="n">
        <v>7.3</v>
      </c>
      <c r="H875" t="n">
        <v>0</v>
      </c>
      <c r="I875" t="n">
        <v>0</v>
      </c>
      <c r="J875" t="n">
        <v>0</v>
      </c>
      <c r="K875" t="n">
        <v>0</v>
      </c>
      <c r="L875" t="n">
        <v>0</v>
      </c>
      <c r="M875" t="n">
        <v>0</v>
      </c>
      <c r="N875" t="n">
        <v>0</v>
      </c>
      <c r="O875" t="n">
        <v>0</v>
      </c>
      <c r="P875" t="n">
        <v>0</v>
      </c>
      <c r="Q875" t="n">
        <v>0</v>
      </c>
      <c r="R875" s="2" t="inlineStr"/>
    </row>
    <row r="876" ht="15" customHeight="1">
      <c r="A876" t="inlineStr">
        <is>
          <t>A 23342-2019</t>
        </is>
      </c>
      <c r="B876" s="1" t="n">
        <v>43593</v>
      </c>
      <c r="C876" s="1" t="n">
        <v>45180</v>
      </c>
      <c r="D876" t="inlineStr">
        <is>
          <t>STOCKHOLMS LÄN</t>
        </is>
      </c>
      <c r="E876" t="inlineStr">
        <is>
          <t>VÄRMDÖ</t>
        </is>
      </c>
      <c r="G876" t="n">
        <v>4</v>
      </c>
      <c r="H876" t="n">
        <v>0</v>
      </c>
      <c r="I876" t="n">
        <v>0</v>
      </c>
      <c r="J876" t="n">
        <v>0</v>
      </c>
      <c r="K876" t="n">
        <v>0</v>
      </c>
      <c r="L876" t="n">
        <v>0</v>
      </c>
      <c r="M876" t="n">
        <v>0</v>
      </c>
      <c r="N876" t="n">
        <v>0</v>
      </c>
      <c r="O876" t="n">
        <v>0</v>
      </c>
      <c r="P876" t="n">
        <v>0</v>
      </c>
      <c r="Q876" t="n">
        <v>0</v>
      </c>
      <c r="R876" s="2" t="inlineStr"/>
    </row>
    <row r="877" ht="15" customHeight="1">
      <c r="A877" t="inlineStr">
        <is>
          <t>A 23711-2019</t>
        </is>
      </c>
      <c r="B877" s="1" t="n">
        <v>43594</v>
      </c>
      <c r="C877" s="1" t="n">
        <v>45180</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23710-2019</t>
        </is>
      </c>
      <c r="B878" s="1" t="n">
        <v>43594</v>
      </c>
      <c r="C878" s="1" t="n">
        <v>45180</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23862-2019</t>
        </is>
      </c>
      <c r="B879" s="1" t="n">
        <v>43595</v>
      </c>
      <c r="C879" s="1" t="n">
        <v>45180</v>
      </c>
      <c r="D879" t="inlineStr">
        <is>
          <t>STOCKHOLMS LÄN</t>
        </is>
      </c>
      <c r="E879" t="inlineStr">
        <is>
          <t>NORRTÄLJE</t>
        </is>
      </c>
      <c r="G879" t="n">
        <v>0.9</v>
      </c>
      <c r="H879" t="n">
        <v>0</v>
      </c>
      <c r="I879" t="n">
        <v>0</v>
      </c>
      <c r="J879" t="n">
        <v>0</v>
      </c>
      <c r="K879" t="n">
        <v>0</v>
      </c>
      <c r="L879" t="n">
        <v>0</v>
      </c>
      <c r="M879" t="n">
        <v>0</v>
      </c>
      <c r="N879" t="n">
        <v>0</v>
      </c>
      <c r="O879" t="n">
        <v>0</v>
      </c>
      <c r="P879" t="n">
        <v>0</v>
      </c>
      <c r="Q879" t="n">
        <v>0</v>
      </c>
      <c r="R879" s="2" t="inlineStr"/>
    </row>
    <row r="880" ht="15" customHeight="1">
      <c r="A880" t="inlineStr">
        <is>
          <t>A 23878-2019</t>
        </is>
      </c>
      <c r="B880" s="1" t="n">
        <v>43595</v>
      </c>
      <c r="C880" s="1" t="n">
        <v>45180</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23961-2019</t>
        </is>
      </c>
      <c r="B881" s="1" t="n">
        <v>43597</v>
      </c>
      <c r="C881" s="1" t="n">
        <v>45180</v>
      </c>
      <c r="D881" t="inlineStr">
        <is>
          <t>STOCKHOLMS LÄN</t>
        </is>
      </c>
      <c r="E881" t="inlineStr">
        <is>
          <t>NORRTÄLJE</t>
        </is>
      </c>
      <c r="G881" t="n">
        <v>17.6</v>
      </c>
      <c r="H881" t="n">
        <v>0</v>
      </c>
      <c r="I881" t="n">
        <v>0</v>
      </c>
      <c r="J881" t="n">
        <v>0</v>
      </c>
      <c r="K881" t="n">
        <v>0</v>
      </c>
      <c r="L881" t="n">
        <v>0</v>
      </c>
      <c r="M881" t="n">
        <v>0</v>
      </c>
      <c r="N881" t="n">
        <v>0</v>
      </c>
      <c r="O881" t="n">
        <v>0</v>
      </c>
      <c r="P881" t="n">
        <v>0</v>
      </c>
      <c r="Q881" t="n">
        <v>0</v>
      </c>
      <c r="R881" s="2" t="inlineStr"/>
    </row>
    <row r="882" ht="15" customHeight="1">
      <c r="A882" t="inlineStr">
        <is>
          <t>A 23963-2019</t>
        </is>
      </c>
      <c r="B882" s="1" t="n">
        <v>43597</v>
      </c>
      <c r="C882" s="1" t="n">
        <v>45180</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23965-2019</t>
        </is>
      </c>
      <c r="B883" s="1" t="n">
        <v>43597</v>
      </c>
      <c r="C883" s="1" t="n">
        <v>45180</v>
      </c>
      <c r="D883" t="inlineStr">
        <is>
          <t>STOCKHOLMS LÄN</t>
        </is>
      </c>
      <c r="E883" t="inlineStr">
        <is>
          <t>NORRTÄLJE</t>
        </is>
      </c>
      <c r="G883" t="n">
        <v>6.1</v>
      </c>
      <c r="H883" t="n">
        <v>0</v>
      </c>
      <c r="I883" t="n">
        <v>0</v>
      </c>
      <c r="J883" t="n">
        <v>0</v>
      </c>
      <c r="K883" t="n">
        <v>0</v>
      </c>
      <c r="L883" t="n">
        <v>0</v>
      </c>
      <c r="M883" t="n">
        <v>0</v>
      </c>
      <c r="N883" t="n">
        <v>0</v>
      </c>
      <c r="O883" t="n">
        <v>0</v>
      </c>
      <c r="P883" t="n">
        <v>0</v>
      </c>
      <c r="Q883" t="n">
        <v>0</v>
      </c>
      <c r="R883" s="2" t="inlineStr"/>
    </row>
    <row r="884" ht="15" customHeight="1">
      <c r="A884" t="inlineStr">
        <is>
          <t>A 24058-2019</t>
        </is>
      </c>
      <c r="B884" s="1" t="n">
        <v>43598</v>
      </c>
      <c r="C884" s="1" t="n">
        <v>45180</v>
      </c>
      <c r="D884" t="inlineStr">
        <is>
          <t>STOCKHOLMS LÄN</t>
        </is>
      </c>
      <c r="E884" t="inlineStr">
        <is>
          <t>NORRTÄLJE</t>
        </is>
      </c>
      <c r="G884" t="n">
        <v>2.5</v>
      </c>
      <c r="H884" t="n">
        <v>0</v>
      </c>
      <c r="I884" t="n">
        <v>0</v>
      </c>
      <c r="J884" t="n">
        <v>0</v>
      </c>
      <c r="K884" t="n">
        <v>0</v>
      </c>
      <c r="L884" t="n">
        <v>0</v>
      </c>
      <c r="M884" t="n">
        <v>0</v>
      </c>
      <c r="N884" t="n">
        <v>0</v>
      </c>
      <c r="O884" t="n">
        <v>0</v>
      </c>
      <c r="P884" t="n">
        <v>0</v>
      </c>
      <c r="Q884" t="n">
        <v>0</v>
      </c>
      <c r="R884" s="2" t="inlineStr"/>
    </row>
    <row r="885" ht="15" customHeight="1">
      <c r="A885" t="inlineStr">
        <is>
          <t>A 24124-2019</t>
        </is>
      </c>
      <c r="B885" s="1" t="n">
        <v>43598</v>
      </c>
      <c r="C885" s="1" t="n">
        <v>45180</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24362-2019</t>
        </is>
      </c>
      <c r="B886" s="1" t="n">
        <v>43599</v>
      </c>
      <c r="C886" s="1" t="n">
        <v>45180</v>
      </c>
      <c r="D886" t="inlineStr">
        <is>
          <t>STOCKHOLMS LÄN</t>
        </is>
      </c>
      <c r="E886" t="inlineStr">
        <is>
          <t>NYNÄSHAMN</t>
        </is>
      </c>
      <c r="F886" t="inlineStr">
        <is>
          <t>Kommuner</t>
        </is>
      </c>
      <c r="G886" t="n">
        <v>2.3</v>
      </c>
      <c r="H886" t="n">
        <v>0</v>
      </c>
      <c r="I886" t="n">
        <v>0</v>
      </c>
      <c r="J886" t="n">
        <v>0</v>
      </c>
      <c r="K886" t="n">
        <v>0</v>
      </c>
      <c r="L886" t="n">
        <v>0</v>
      </c>
      <c r="M886" t="n">
        <v>0</v>
      </c>
      <c r="N886" t="n">
        <v>0</v>
      </c>
      <c r="O886" t="n">
        <v>0</v>
      </c>
      <c r="P886" t="n">
        <v>0</v>
      </c>
      <c r="Q886" t="n">
        <v>0</v>
      </c>
      <c r="R886" s="2" t="inlineStr"/>
    </row>
    <row r="887" ht="15" customHeight="1">
      <c r="A887" t="inlineStr">
        <is>
          <t>A 24360-2019</t>
        </is>
      </c>
      <c r="B887" s="1" t="n">
        <v>43599</v>
      </c>
      <c r="C887" s="1" t="n">
        <v>45180</v>
      </c>
      <c r="D887" t="inlineStr">
        <is>
          <t>STOCKHOLMS LÄN</t>
        </is>
      </c>
      <c r="E887" t="inlineStr">
        <is>
          <t>NYNÄSHAMN</t>
        </is>
      </c>
      <c r="F887" t="inlineStr">
        <is>
          <t>Kommuner</t>
        </is>
      </c>
      <c r="G887" t="n">
        <v>1.2</v>
      </c>
      <c r="H887" t="n">
        <v>0</v>
      </c>
      <c r="I887" t="n">
        <v>0</v>
      </c>
      <c r="J887" t="n">
        <v>0</v>
      </c>
      <c r="K887" t="n">
        <v>0</v>
      </c>
      <c r="L887" t="n">
        <v>0</v>
      </c>
      <c r="M887" t="n">
        <v>0</v>
      </c>
      <c r="N887" t="n">
        <v>0</v>
      </c>
      <c r="O887" t="n">
        <v>0</v>
      </c>
      <c r="P887" t="n">
        <v>0</v>
      </c>
      <c r="Q887" t="n">
        <v>0</v>
      </c>
      <c r="R887" s="2" t="inlineStr"/>
    </row>
    <row r="888" ht="15" customHeight="1">
      <c r="A888" t="inlineStr">
        <is>
          <t>A 24562-2019</t>
        </is>
      </c>
      <c r="B888" s="1" t="n">
        <v>43600</v>
      </c>
      <c r="C888" s="1" t="n">
        <v>45180</v>
      </c>
      <c r="D888" t="inlineStr">
        <is>
          <t>STOCKHOLMS LÄN</t>
        </is>
      </c>
      <c r="E888" t="inlineStr">
        <is>
          <t>NORRTÄLJE</t>
        </is>
      </c>
      <c r="G888" t="n">
        <v>1.1</v>
      </c>
      <c r="H888" t="n">
        <v>0</v>
      </c>
      <c r="I888" t="n">
        <v>0</v>
      </c>
      <c r="J888" t="n">
        <v>0</v>
      </c>
      <c r="K888" t="n">
        <v>0</v>
      </c>
      <c r="L888" t="n">
        <v>0</v>
      </c>
      <c r="M888" t="n">
        <v>0</v>
      </c>
      <c r="N888" t="n">
        <v>0</v>
      </c>
      <c r="O888" t="n">
        <v>0</v>
      </c>
      <c r="P888" t="n">
        <v>0</v>
      </c>
      <c r="Q888" t="n">
        <v>0</v>
      </c>
      <c r="R888" s="2" t="inlineStr"/>
    </row>
    <row r="889" ht="15" customHeight="1">
      <c r="A889" t="inlineStr">
        <is>
          <t>A 24657-2019</t>
        </is>
      </c>
      <c r="B889" s="1" t="n">
        <v>43601</v>
      </c>
      <c r="C889" s="1" t="n">
        <v>45180</v>
      </c>
      <c r="D889" t="inlineStr">
        <is>
          <t>STOCKHOLMS LÄN</t>
        </is>
      </c>
      <c r="E889" t="inlineStr">
        <is>
          <t>SÖDERTÄLJE</t>
        </is>
      </c>
      <c r="G889" t="n">
        <v>1.6</v>
      </c>
      <c r="H889" t="n">
        <v>0</v>
      </c>
      <c r="I889" t="n">
        <v>0</v>
      </c>
      <c r="J889" t="n">
        <v>0</v>
      </c>
      <c r="K889" t="n">
        <v>0</v>
      </c>
      <c r="L889" t="n">
        <v>0</v>
      </c>
      <c r="M889" t="n">
        <v>0</v>
      </c>
      <c r="N889" t="n">
        <v>0</v>
      </c>
      <c r="O889" t="n">
        <v>0</v>
      </c>
      <c r="P889" t="n">
        <v>0</v>
      </c>
      <c r="Q889" t="n">
        <v>0</v>
      </c>
      <c r="R889" s="2" t="inlineStr"/>
    </row>
    <row r="890" ht="15" customHeight="1">
      <c r="A890" t="inlineStr">
        <is>
          <t>A 24721-2019</t>
        </is>
      </c>
      <c r="B890" s="1" t="n">
        <v>43601</v>
      </c>
      <c r="C890" s="1" t="n">
        <v>45180</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25284-2019</t>
        </is>
      </c>
      <c r="B891" s="1" t="n">
        <v>43605</v>
      </c>
      <c r="C891" s="1" t="n">
        <v>45180</v>
      </c>
      <c r="D891" t="inlineStr">
        <is>
          <t>STOCKHOLMS LÄN</t>
        </is>
      </c>
      <c r="E891" t="inlineStr">
        <is>
          <t>NORRTÄLJE</t>
        </is>
      </c>
      <c r="G891" t="n">
        <v>3.6</v>
      </c>
      <c r="H891" t="n">
        <v>0</v>
      </c>
      <c r="I891" t="n">
        <v>0</v>
      </c>
      <c r="J891" t="n">
        <v>0</v>
      </c>
      <c r="K891" t="n">
        <v>0</v>
      </c>
      <c r="L891" t="n">
        <v>0</v>
      </c>
      <c r="M891" t="n">
        <v>0</v>
      </c>
      <c r="N891" t="n">
        <v>0</v>
      </c>
      <c r="O891" t="n">
        <v>0</v>
      </c>
      <c r="P891" t="n">
        <v>0</v>
      </c>
      <c r="Q891" t="n">
        <v>0</v>
      </c>
      <c r="R891" s="2" t="inlineStr"/>
    </row>
    <row r="892" ht="15" customHeight="1">
      <c r="A892" t="inlineStr">
        <is>
          <t>A 26374-2019</t>
        </is>
      </c>
      <c r="B892" s="1" t="n">
        <v>43606</v>
      </c>
      <c r="C892" s="1" t="n">
        <v>45180</v>
      </c>
      <c r="D892" t="inlineStr">
        <is>
          <t>STOCKHOLMS LÄN</t>
        </is>
      </c>
      <c r="E892" t="inlineStr">
        <is>
          <t>NORRTÄLJE</t>
        </is>
      </c>
      <c r="G892" t="n">
        <v>11.6</v>
      </c>
      <c r="H892" t="n">
        <v>0</v>
      </c>
      <c r="I892" t="n">
        <v>0</v>
      </c>
      <c r="J892" t="n">
        <v>0</v>
      </c>
      <c r="K892" t="n">
        <v>0</v>
      </c>
      <c r="L892" t="n">
        <v>0</v>
      </c>
      <c r="M892" t="n">
        <v>0</v>
      </c>
      <c r="N892" t="n">
        <v>0</v>
      </c>
      <c r="O892" t="n">
        <v>0</v>
      </c>
      <c r="P892" t="n">
        <v>0</v>
      </c>
      <c r="Q892" t="n">
        <v>0</v>
      </c>
      <c r="R892" s="2" t="inlineStr"/>
    </row>
    <row r="893" ht="15" customHeight="1">
      <c r="A893" t="inlineStr">
        <is>
          <t>A 25316-2019</t>
        </is>
      </c>
      <c r="B893" s="1" t="n">
        <v>43606</v>
      </c>
      <c r="C893" s="1" t="n">
        <v>45180</v>
      </c>
      <c r="D893" t="inlineStr">
        <is>
          <t>STOCKHOLMS LÄN</t>
        </is>
      </c>
      <c r="E893" t="inlineStr">
        <is>
          <t>NORRTÄLJE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25535-2019</t>
        </is>
      </c>
      <c r="B894" s="1" t="n">
        <v>43606</v>
      </c>
      <c r="C894" s="1" t="n">
        <v>45180</v>
      </c>
      <c r="D894" t="inlineStr">
        <is>
          <t>STOCKHOLMS LÄN</t>
        </is>
      </c>
      <c r="E894" t="inlineStr">
        <is>
          <t>NORRTÄLJE</t>
        </is>
      </c>
      <c r="G894" t="n">
        <v>1.7</v>
      </c>
      <c r="H894" t="n">
        <v>0</v>
      </c>
      <c r="I894" t="n">
        <v>0</v>
      </c>
      <c r="J894" t="n">
        <v>0</v>
      </c>
      <c r="K894" t="n">
        <v>0</v>
      </c>
      <c r="L894" t="n">
        <v>0</v>
      </c>
      <c r="M894" t="n">
        <v>0</v>
      </c>
      <c r="N894" t="n">
        <v>0</v>
      </c>
      <c r="O894" t="n">
        <v>0</v>
      </c>
      <c r="P894" t="n">
        <v>0</v>
      </c>
      <c r="Q894" t="n">
        <v>0</v>
      </c>
      <c r="R894" s="2" t="inlineStr"/>
    </row>
    <row r="895" ht="15" customHeight="1">
      <c r="A895" t="inlineStr">
        <is>
          <t>A 25315-2019</t>
        </is>
      </c>
      <c r="B895" s="1" t="n">
        <v>43606</v>
      </c>
      <c r="C895" s="1" t="n">
        <v>45180</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25625-2019</t>
        </is>
      </c>
      <c r="B896" s="1" t="n">
        <v>43607</v>
      </c>
      <c r="C896" s="1" t="n">
        <v>45180</v>
      </c>
      <c r="D896" t="inlineStr">
        <is>
          <t>STOCKHOLMS LÄN</t>
        </is>
      </c>
      <c r="E896" t="inlineStr">
        <is>
          <t>NORRTÄLJE</t>
        </is>
      </c>
      <c r="G896" t="n">
        <v>1.3</v>
      </c>
      <c r="H896" t="n">
        <v>0</v>
      </c>
      <c r="I896" t="n">
        <v>0</v>
      </c>
      <c r="J896" t="n">
        <v>0</v>
      </c>
      <c r="K896" t="n">
        <v>0</v>
      </c>
      <c r="L896" t="n">
        <v>0</v>
      </c>
      <c r="M896" t="n">
        <v>0</v>
      </c>
      <c r="N896" t="n">
        <v>0</v>
      </c>
      <c r="O896" t="n">
        <v>0</v>
      </c>
      <c r="P896" t="n">
        <v>0</v>
      </c>
      <c r="Q896" t="n">
        <v>0</v>
      </c>
      <c r="R896" s="2" t="inlineStr"/>
    </row>
    <row r="897" ht="15" customHeight="1">
      <c r="A897" t="inlineStr">
        <is>
          <t>A 26235-2019</t>
        </is>
      </c>
      <c r="B897" s="1" t="n">
        <v>43609</v>
      </c>
      <c r="C897" s="1" t="n">
        <v>45180</v>
      </c>
      <c r="D897" t="inlineStr">
        <is>
          <t>STOCKHOLMS LÄN</t>
        </is>
      </c>
      <c r="E897" t="inlineStr">
        <is>
          <t>NYKVARN</t>
        </is>
      </c>
      <c r="G897" t="n">
        <v>0.6</v>
      </c>
      <c r="H897" t="n">
        <v>0</v>
      </c>
      <c r="I897" t="n">
        <v>0</v>
      </c>
      <c r="J897" t="n">
        <v>0</v>
      </c>
      <c r="K897" t="n">
        <v>0</v>
      </c>
      <c r="L897" t="n">
        <v>0</v>
      </c>
      <c r="M897" t="n">
        <v>0</v>
      </c>
      <c r="N897" t="n">
        <v>0</v>
      </c>
      <c r="O897" t="n">
        <v>0</v>
      </c>
      <c r="P897" t="n">
        <v>0</v>
      </c>
      <c r="Q897" t="n">
        <v>0</v>
      </c>
      <c r="R897" s="2" t="inlineStr"/>
    </row>
    <row r="898" ht="15" customHeight="1">
      <c r="A898" t="inlineStr">
        <is>
          <t>A 26272-2019</t>
        </is>
      </c>
      <c r="B898" s="1" t="n">
        <v>43611</v>
      </c>
      <c r="C898" s="1" t="n">
        <v>45180</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26566-2019</t>
        </is>
      </c>
      <c r="B899" s="1" t="n">
        <v>43612</v>
      </c>
      <c r="C899" s="1" t="n">
        <v>45180</v>
      </c>
      <c r="D899" t="inlineStr">
        <is>
          <t>STOCKHOLMS LÄN</t>
        </is>
      </c>
      <c r="E899" t="inlineStr">
        <is>
          <t>SÖDERTÄLJE</t>
        </is>
      </c>
      <c r="G899" t="n">
        <v>2.7</v>
      </c>
      <c r="H899" t="n">
        <v>0</v>
      </c>
      <c r="I899" t="n">
        <v>0</v>
      </c>
      <c r="J899" t="n">
        <v>0</v>
      </c>
      <c r="K899" t="n">
        <v>0</v>
      </c>
      <c r="L899" t="n">
        <v>0</v>
      </c>
      <c r="M899" t="n">
        <v>0</v>
      </c>
      <c r="N899" t="n">
        <v>0</v>
      </c>
      <c r="O899" t="n">
        <v>0</v>
      </c>
      <c r="P899" t="n">
        <v>0</v>
      </c>
      <c r="Q899" t="n">
        <v>0</v>
      </c>
      <c r="R899" s="2" t="inlineStr"/>
    </row>
    <row r="900" ht="15" customHeight="1">
      <c r="A900" t="inlineStr">
        <is>
          <t>A 26391-2019</t>
        </is>
      </c>
      <c r="B900" s="1" t="n">
        <v>43612</v>
      </c>
      <c r="C900" s="1" t="n">
        <v>45180</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26620-2019</t>
        </is>
      </c>
      <c r="B901" s="1" t="n">
        <v>43612</v>
      </c>
      <c r="C901" s="1" t="n">
        <v>45180</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26933-2019</t>
        </is>
      </c>
      <c r="B902" s="1" t="n">
        <v>43613</v>
      </c>
      <c r="C902" s="1" t="n">
        <v>45180</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26830-2019</t>
        </is>
      </c>
      <c r="B903" s="1" t="n">
        <v>43613</v>
      </c>
      <c r="C903" s="1" t="n">
        <v>45180</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28481-2019</t>
        </is>
      </c>
      <c r="B904" s="1" t="n">
        <v>43614</v>
      </c>
      <c r="C904" s="1" t="n">
        <v>45180</v>
      </c>
      <c r="D904" t="inlineStr">
        <is>
          <t>STOCKHOLMS LÄN</t>
        </is>
      </c>
      <c r="E904" t="inlineStr">
        <is>
          <t>UPPLANDS-BRO</t>
        </is>
      </c>
      <c r="F904" t="inlineStr">
        <is>
          <t>Allmännings- och besparingsskogar</t>
        </is>
      </c>
      <c r="G904" t="n">
        <v>1.8</v>
      </c>
      <c r="H904" t="n">
        <v>0</v>
      </c>
      <c r="I904" t="n">
        <v>0</v>
      </c>
      <c r="J904" t="n">
        <v>0</v>
      </c>
      <c r="K904" t="n">
        <v>0</v>
      </c>
      <c r="L904" t="n">
        <v>0</v>
      </c>
      <c r="M904" t="n">
        <v>0</v>
      </c>
      <c r="N904" t="n">
        <v>0</v>
      </c>
      <c r="O904" t="n">
        <v>0</v>
      </c>
      <c r="P904" t="n">
        <v>0</v>
      </c>
      <c r="Q904" t="n">
        <v>0</v>
      </c>
      <c r="R904" s="2" t="inlineStr"/>
    </row>
    <row r="905" ht="15" customHeight="1">
      <c r="A905" t="inlineStr">
        <is>
          <t>A 28157-2019</t>
        </is>
      </c>
      <c r="B905" s="1" t="n">
        <v>43614</v>
      </c>
      <c r="C905" s="1" t="n">
        <v>45180</v>
      </c>
      <c r="D905" t="inlineStr">
        <is>
          <t>STOCKHOLMS LÄN</t>
        </is>
      </c>
      <c r="E905" t="inlineStr">
        <is>
          <t>NORRTÄLJE</t>
        </is>
      </c>
      <c r="F905" t="inlineStr">
        <is>
          <t>Kyrkan</t>
        </is>
      </c>
      <c r="G905" t="n">
        <v>0.5</v>
      </c>
      <c r="H905" t="n">
        <v>0</v>
      </c>
      <c r="I905" t="n">
        <v>0</v>
      </c>
      <c r="J905" t="n">
        <v>0</v>
      </c>
      <c r="K905" t="n">
        <v>0</v>
      </c>
      <c r="L905" t="n">
        <v>0</v>
      </c>
      <c r="M905" t="n">
        <v>0</v>
      </c>
      <c r="N905" t="n">
        <v>0</v>
      </c>
      <c r="O905" t="n">
        <v>0</v>
      </c>
      <c r="P905" t="n">
        <v>0</v>
      </c>
      <c r="Q905" t="n">
        <v>0</v>
      </c>
      <c r="R905" s="2" t="inlineStr"/>
    </row>
    <row r="906" ht="15" customHeight="1">
      <c r="A906" t="inlineStr">
        <is>
          <t>A 27095-2019</t>
        </is>
      </c>
      <c r="B906" s="1" t="n">
        <v>43614</v>
      </c>
      <c r="C906" s="1" t="n">
        <v>45180</v>
      </c>
      <c r="D906" t="inlineStr">
        <is>
          <t>STOCKHOLMS LÄN</t>
        </is>
      </c>
      <c r="E906" t="inlineStr">
        <is>
          <t>NORRTÄLJE</t>
        </is>
      </c>
      <c r="G906" t="n">
        <v>1.5</v>
      </c>
      <c r="H906" t="n">
        <v>0</v>
      </c>
      <c r="I906" t="n">
        <v>0</v>
      </c>
      <c r="J906" t="n">
        <v>0</v>
      </c>
      <c r="K906" t="n">
        <v>0</v>
      </c>
      <c r="L906" t="n">
        <v>0</v>
      </c>
      <c r="M906" t="n">
        <v>0</v>
      </c>
      <c r="N906" t="n">
        <v>0</v>
      </c>
      <c r="O906" t="n">
        <v>0</v>
      </c>
      <c r="P906" t="n">
        <v>0</v>
      </c>
      <c r="Q906" t="n">
        <v>0</v>
      </c>
      <c r="R906" s="2" t="inlineStr"/>
    </row>
    <row r="907" ht="15" customHeight="1">
      <c r="A907" t="inlineStr">
        <is>
          <t>A 27264-2019</t>
        </is>
      </c>
      <c r="B907" s="1" t="n">
        <v>43615</v>
      </c>
      <c r="C907" s="1" t="n">
        <v>45180</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27505-2019</t>
        </is>
      </c>
      <c r="B908" s="1" t="n">
        <v>43619</v>
      </c>
      <c r="C908" s="1" t="n">
        <v>45180</v>
      </c>
      <c r="D908" t="inlineStr">
        <is>
          <t>STOCKHOLMS LÄN</t>
        </is>
      </c>
      <c r="E908" t="inlineStr">
        <is>
          <t>SÖDERTÄLJE</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27623-2019</t>
        </is>
      </c>
      <c r="B909" s="1" t="n">
        <v>43619</v>
      </c>
      <c r="C909" s="1" t="n">
        <v>45180</v>
      </c>
      <c r="D909" t="inlineStr">
        <is>
          <t>STOCKHOLMS LÄN</t>
        </is>
      </c>
      <c r="E909" t="inlineStr">
        <is>
          <t>NYKVARN</t>
        </is>
      </c>
      <c r="F909" t="inlineStr">
        <is>
          <t>Sveaskog</t>
        </is>
      </c>
      <c r="G909" t="n">
        <v>0.4</v>
      </c>
      <c r="H909" t="n">
        <v>0</v>
      </c>
      <c r="I909" t="n">
        <v>0</v>
      </c>
      <c r="J909" t="n">
        <v>0</v>
      </c>
      <c r="K909" t="n">
        <v>0</v>
      </c>
      <c r="L909" t="n">
        <v>0</v>
      </c>
      <c r="M909" t="n">
        <v>0</v>
      </c>
      <c r="N909" t="n">
        <v>0</v>
      </c>
      <c r="O909" t="n">
        <v>0</v>
      </c>
      <c r="P909" t="n">
        <v>0</v>
      </c>
      <c r="Q909" t="n">
        <v>0</v>
      </c>
      <c r="R909" s="2" t="inlineStr"/>
    </row>
    <row r="910" ht="15" customHeight="1">
      <c r="A910" t="inlineStr">
        <is>
          <t>A 27502-2019</t>
        </is>
      </c>
      <c r="B910" s="1" t="n">
        <v>43619</v>
      </c>
      <c r="C910" s="1" t="n">
        <v>45180</v>
      </c>
      <c r="D910" t="inlineStr">
        <is>
          <t>STOCKHOLMS LÄN</t>
        </is>
      </c>
      <c r="E910" t="inlineStr">
        <is>
          <t>SÖDERTÄLJE</t>
        </is>
      </c>
      <c r="F910" t="inlineStr">
        <is>
          <t>Sveaskog</t>
        </is>
      </c>
      <c r="G910" t="n">
        <v>1.6</v>
      </c>
      <c r="H910" t="n">
        <v>0</v>
      </c>
      <c r="I910" t="n">
        <v>0</v>
      </c>
      <c r="J910" t="n">
        <v>0</v>
      </c>
      <c r="K910" t="n">
        <v>0</v>
      </c>
      <c r="L910" t="n">
        <v>0</v>
      </c>
      <c r="M910" t="n">
        <v>0</v>
      </c>
      <c r="N910" t="n">
        <v>0</v>
      </c>
      <c r="O910" t="n">
        <v>0</v>
      </c>
      <c r="P910" t="n">
        <v>0</v>
      </c>
      <c r="Q910" t="n">
        <v>0</v>
      </c>
      <c r="R910" s="2" t="inlineStr"/>
    </row>
    <row r="911" ht="15" customHeight="1">
      <c r="A911" t="inlineStr">
        <is>
          <t>A 27611-2019</t>
        </is>
      </c>
      <c r="B911" s="1" t="n">
        <v>43619</v>
      </c>
      <c r="C911" s="1" t="n">
        <v>45180</v>
      </c>
      <c r="D911" t="inlineStr">
        <is>
          <t>STOCKHOLMS LÄN</t>
        </is>
      </c>
      <c r="E911" t="inlineStr">
        <is>
          <t>NYKVARN</t>
        </is>
      </c>
      <c r="F911" t="inlineStr">
        <is>
          <t>Sveaskog</t>
        </is>
      </c>
      <c r="G911" t="n">
        <v>2.4</v>
      </c>
      <c r="H911" t="n">
        <v>0</v>
      </c>
      <c r="I911" t="n">
        <v>0</v>
      </c>
      <c r="J911" t="n">
        <v>0</v>
      </c>
      <c r="K911" t="n">
        <v>0</v>
      </c>
      <c r="L911" t="n">
        <v>0</v>
      </c>
      <c r="M911" t="n">
        <v>0</v>
      </c>
      <c r="N911" t="n">
        <v>0</v>
      </c>
      <c r="O911" t="n">
        <v>0</v>
      </c>
      <c r="P911" t="n">
        <v>0</v>
      </c>
      <c r="Q911" t="n">
        <v>0</v>
      </c>
      <c r="R911" s="2" t="inlineStr"/>
    </row>
    <row r="912" ht="15" customHeight="1">
      <c r="A912" t="inlineStr">
        <is>
          <t>A 27967-2019</t>
        </is>
      </c>
      <c r="B912" s="1" t="n">
        <v>43620</v>
      </c>
      <c r="C912" s="1" t="n">
        <v>45180</v>
      </c>
      <c r="D912" t="inlineStr">
        <is>
          <t>STOCKHOLMS LÄN</t>
        </is>
      </c>
      <c r="E912" t="inlineStr">
        <is>
          <t>NORRTÄLJE</t>
        </is>
      </c>
      <c r="G912" t="n">
        <v>1.5</v>
      </c>
      <c r="H912" t="n">
        <v>0</v>
      </c>
      <c r="I912" t="n">
        <v>0</v>
      </c>
      <c r="J912" t="n">
        <v>0</v>
      </c>
      <c r="K912" t="n">
        <v>0</v>
      </c>
      <c r="L912" t="n">
        <v>0</v>
      </c>
      <c r="M912" t="n">
        <v>0</v>
      </c>
      <c r="N912" t="n">
        <v>0</v>
      </c>
      <c r="O912" t="n">
        <v>0</v>
      </c>
      <c r="P912" t="n">
        <v>0</v>
      </c>
      <c r="Q912" t="n">
        <v>0</v>
      </c>
      <c r="R912" s="2" t="inlineStr"/>
    </row>
    <row r="913" ht="15" customHeight="1">
      <c r="A913" t="inlineStr">
        <is>
          <t>A 27971-2019</t>
        </is>
      </c>
      <c r="B913" s="1" t="n">
        <v>43620</v>
      </c>
      <c r="C913" s="1" t="n">
        <v>45180</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24679-2019</t>
        </is>
      </c>
      <c r="B914" s="1" t="n">
        <v>43621</v>
      </c>
      <c r="C914" s="1" t="n">
        <v>45180</v>
      </c>
      <c r="D914" t="inlineStr">
        <is>
          <t>STOCKHOLMS LÄN</t>
        </is>
      </c>
      <c r="E914" t="inlineStr">
        <is>
          <t>VALLENTUNA</t>
        </is>
      </c>
      <c r="F914" t="inlineStr">
        <is>
          <t>Kommuner</t>
        </is>
      </c>
      <c r="G914" t="n">
        <v>31.6</v>
      </c>
      <c r="H914" t="n">
        <v>0</v>
      </c>
      <c r="I914" t="n">
        <v>0</v>
      </c>
      <c r="J914" t="n">
        <v>0</v>
      </c>
      <c r="K914" t="n">
        <v>0</v>
      </c>
      <c r="L914" t="n">
        <v>0</v>
      </c>
      <c r="M914" t="n">
        <v>0</v>
      </c>
      <c r="N914" t="n">
        <v>0</v>
      </c>
      <c r="O914" t="n">
        <v>0</v>
      </c>
      <c r="P914" t="n">
        <v>0</v>
      </c>
      <c r="Q914" t="n">
        <v>0</v>
      </c>
      <c r="R914" s="2" t="inlineStr"/>
    </row>
    <row r="915" ht="15" customHeight="1">
      <c r="A915" t="inlineStr">
        <is>
          <t>A 28121-2019</t>
        </is>
      </c>
      <c r="B915" s="1" t="n">
        <v>43621</v>
      </c>
      <c r="C915" s="1" t="n">
        <v>45180</v>
      </c>
      <c r="D915" t="inlineStr">
        <is>
          <t>STOCKHOLMS LÄN</t>
        </is>
      </c>
      <c r="E915" t="inlineStr">
        <is>
          <t>NORRTÄLJE</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28289-2019</t>
        </is>
      </c>
      <c r="B916" s="1" t="n">
        <v>43623</v>
      </c>
      <c r="C916" s="1" t="n">
        <v>45180</v>
      </c>
      <c r="D916" t="inlineStr">
        <is>
          <t>STOCKHOLMS LÄN</t>
        </is>
      </c>
      <c r="E916" t="inlineStr">
        <is>
          <t>NORRTÄLJE</t>
        </is>
      </c>
      <c r="G916" t="n">
        <v>7.7</v>
      </c>
      <c r="H916" t="n">
        <v>0</v>
      </c>
      <c r="I916" t="n">
        <v>0</v>
      </c>
      <c r="J916" t="n">
        <v>0</v>
      </c>
      <c r="K916" t="n">
        <v>0</v>
      </c>
      <c r="L916" t="n">
        <v>0</v>
      </c>
      <c r="M916" t="n">
        <v>0</v>
      </c>
      <c r="N916" t="n">
        <v>0</v>
      </c>
      <c r="O916" t="n">
        <v>0</v>
      </c>
      <c r="P916" t="n">
        <v>0</v>
      </c>
      <c r="Q916" t="n">
        <v>0</v>
      </c>
      <c r="R916" s="2" t="inlineStr"/>
    </row>
    <row r="917" ht="15" customHeight="1">
      <c r="A917" t="inlineStr">
        <is>
          <t>A 28330-2019</t>
        </is>
      </c>
      <c r="B917" s="1" t="n">
        <v>43623</v>
      </c>
      <c r="C917" s="1" t="n">
        <v>45180</v>
      </c>
      <c r="D917" t="inlineStr">
        <is>
          <t>STOCKHOLMS LÄN</t>
        </is>
      </c>
      <c r="E917" t="inlineStr">
        <is>
          <t>SIGTUNA</t>
        </is>
      </c>
      <c r="G917" t="n">
        <v>6.3</v>
      </c>
      <c r="H917" t="n">
        <v>0</v>
      </c>
      <c r="I917" t="n">
        <v>0</v>
      </c>
      <c r="J917" t="n">
        <v>0</v>
      </c>
      <c r="K917" t="n">
        <v>0</v>
      </c>
      <c r="L917" t="n">
        <v>0</v>
      </c>
      <c r="M917" t="n">
        <v>0</v>
      </c>
      <c r="N917" t="n">
        <v>0</v>
      </c>
      <c r="O917" t="n">
        <v>0</v>
      </c>
      <c r="P917" t="n">
        <v>0</v>
      </c>
      <c r="Q917" t="n">
        <v>0</v>
      </c>
      <c r="R917" s="2" t="inlineStr"/>
    </row>
    <row r="918" ht="15" customHeight="1">
      <c r="A918" t="inlineStr">
        <is>
          <t>A 28394-2019</t>
        </is>
      </c>
      <c r="B918" s="1" t="n">
        <v>43626</v>
      </c>
      <c r="C918" s="1" t="n">
        <v>45180</v>
      </c>
      <c r="D918" t="inlineStr">
        <is>
          <t>STOCKHOLMS LÄN</t>
        </is>
      </c>
      <c r="E918" t="inlineStr">
        <is>
          <t>NORRTÄLJE</t>
        </is>
      </c>
      <c r="G918" t="n">
        <v>2.4</v>
      </c>
      <c r="H918" t="n">
        <v>0</v>
      </c>
      <c r="I918" t="n">
        <v>0</v>
      </c>
      <c r="J918" t="n">
        <v>0</v>
      </c>
      <c r="K918" t="n">
        <v>0</v>
      </c>
      <c r="L918" t="n">
        <v>0</v>
      </c>
      <c r="M918" t="n">
        <v>0</v>
      </c>
      <c r="N918" t="n">
        <v>0</v>
      </c>
      <c r="O918" t="n">
        <v>0</v>
      </c>
      <c r="P918" t="n">
        <v>0</v>
      </c>
      <c r="Q918" t="n">
        <v>0</v>
      </c>
      <c r="R918" s="2" t="inlineStr"/>
    </row>
    <row r="919" ht="15" customHeight="1">
      <c r="A919" t="inlineStr">
        <is>
          <t>A 28384-2019</t>
        </is>
      </c>
      <c r="B919" s="1" t="n">
        <v>43626</v>
      </c>
      <c r="C919" s="1" t="n">
        <v>45180</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28519-2019</t>
        </is>
      </c>
      <c r="B920" s="1" t="n">
        <v>43626</v>
      </c>
      <c r="C920" s="1" t="n">
        <v>45180</v>
      </c>
      <c r="D920" t="inlineStr">
        <is>
          <t>STOCKHOLMS LÄN</t>
        </is>
      </c>
      <c r="E920" t="inlineStr">
        <is>
          <t>NORRTÄLJE</t>
        </is>
      </c>
      <c r="G920" t="n">
        <v>3</v>
      </c>
      <c r="H920" t="n">
        <v>0</v>
      </c>
      <c r="I920" t="n">
        <v>0</v>
      </c>
      <c r="J920" t="n">
        <v>0</v>
      </c>
      <c r="K920" t="n">
        <v>0</v>
      </c>
      <c r="L920" t="n">
        <v>0</v>
      </c>
      <c r="M920" t="n">
        <v>0</v>
      </c>
      <c r="N920" t="n">
        <v>0</v>
      </c>
      <c r="O920" t="n">
        <v>0</v>
      </c>
      <c r="P920" t="n">
        <v>0</v>
      </c>
      <c r="Q920" t="n">
        <v>0</v>
      </c>
      <c r="R920" s="2" t="inlineStr"/>
    </row>
    <row r="921" ht="15" customHeight="1">
      <c r="A921" t="inlineStr">
        <is>
          <t>A 28560-2019</t>
        </is>
      </c>
      <c r="B921" s="1" t="n">
        <v>43626</v>
      </c>
      <c r="C921" s="1" t="n">
        <v>45180</v>
      </c>
      <c r="D921" t="inlineStr">
        <is>
          <t>STOCKHOLMS LÄN</t>
        </is>
      </c>
      <c r="E921" t="inlineStr">
        <is>
          <t>SIGTUNA</t>
        </is>
      </c>
      <c r="G921" t="n">
        <v>1.4</v>
      </c>
      <c r="H921" t="n">
        <v>0</v>
      </c>
      <c r="I921" t="n">
        <v>0</v>
      </c>
      <c r="J921" t="n">
        <v>0</v>
      </c>
      <c r="K921" t="n">
        <v>0</v>
      </c>
      <c r="L921" t="n">
        <v>0</v>
      </c>
      <c r="M921" t="n">
        <v>0</v>
      </c>
      <c r="N921" t="n">
        <v>0</v>
      </c>
      <c r="O921" t="n">
        <v>0</v>
      </c>
      <c r="P921" t="n">
        <v>0</v>
      </c>
      <c r="Q921" t="n">
        <v>0</v>
      </c>
      <c r="R921" s="2" t="inlineStr"/>
    </row>
    <row r="922" ht="15" customHeight="1">
      <c r="A922" t="inlineStr">
        <is>
          <t>A 28495-2019</t>
        </is>
      </c>
      <c r="B922" s="1" t="n">
        <v>43626</v>
      </c>
      <c r="C922" s="1" t="n">
        <v>45180</v>
      </c>
      <c r="D922" t="inlineStr">
        <is>
          <t>STOCKHOLMS LÄN</t>
        </is>
      </c>
      <c r="E922" t="inlineStr">
        <is>
          <t>NORRTÄLJE</t>
        </is>
      </c>
      <c r="G922" t="n">
        <v>14.7</v>
      </c>
      <c r="H922" t="n">
        <v>0</v>
      </c>
      <c r="I922" t="n">
        <v>0</v>
      </c>
      <c r="J922" t="n">
        <v>0</v>
      </c>
      <c r="K922" t="n">
        <v>0</v>
      </c>
      <c r="L922" t="n">
        <v>0</v>
      </c>
      <c r="M922" t="n">
        <v>0</v>
      </c>
      <c r="N922" t="n">
        <v>0</v>
      </c>
      <c r="O922" t="n">
        <v>0</v>
      </c>
      <c r="P922" t="n">
        <v>0</v>
      </c>
      <c r="Q922" t="n">
        <v>0</v>
      </c>
      <c r="R922" s="2" t="inlineStr"/>
    </row>
    <row r="923" ht="15" customHeight="1">
      <c r="A923" t="inlineStr">
        <is>
          <t>A 29260-2019</t>
        </is>
      </c>
      <c r="B923" s="1" t="n">
        <v>43629</v>
      </c>
      <c r="C923" s="1" t="n">
        <v>45180</v>
      </c>
      <c r="D923" t="inlineStr">
        <is>
          <t>STOCKHOLMS LÄN</t>
        </is>
      </c>
      <c r="E923" t="inlineStr">
        <is>
          <t>NORRTÄLJE</t>
        </is>
      </c>
      <c r="G923" t="n">
        <v>0.6</v>
      </c>
      <c r="H923" t="n">
        <v>0</v>
      </c>
      <c r="I923" t="n">
        <v>0</v>
      </c>
      <c r="J923" t="n">
        <v>0</v>
      </c>
      <c r="K923" t="n">
        <v>0</v>
      </c>
      <c r="L923" t="n">
        <v>0</v>
      </c>
      <c r="M923" t="n">
        <v>0</v>
      </c>
      <c r="N923" t="n">
        <v>0</v>
      </c>
      <c r="O923" t="n">
        <v>0</v>
      </c>
      <c r="P923" t="n">
        <v>0</v>
      </c>
      <c r="Q923" t="n">
        <v>0</v>
      </c>
      <c r="R923" s="2" t="inlineStr"/>
    </row>
    <row r="924" ht="15" customHeight="1">
      <c r="A924" t="inlineStr">
        <is>
          <t>A 29312-2019</t>
        </is>
      </c>
      <c r="B924" s="1" t="n">
        <v>43629</v>
      </c>
      <c r="C924" s="1" t="n">
        <v>45180</v>
      </c>
      <c r="D924" t="inlineStr">
        <is>
          <t>STOCKHOLMS LÄN</t>
        </is>
      </c>
      <c r="E924" t="inlineStr">
        <is>
          <t>NORRTÄLJE</t>
        </is>
      </c>
      <c r="G924" t="n">
        <v>7.1</v>
      </c>
      <c r="H924" t="n">
        <v>0</v>
      </c>
      <c r="I924" t="n">
        <v>0</v>
      </c>
      <c r="J924" t="n">
        <v>0</v>
      </c>
      <c r="K924" t="n">
        <v>0</v>
      </c>
      <c r="L924" t="n">
        <v>0</v>
      </c>
      <c r="M924" t="n">
        <v>0</v>
      </c>
      <c r="N924" t="n">
        <v>0</v>
      </c>
      <c r="O924" t="n">
        <v>0</v>
      </c>
      <c r="P924" t="n">
        <v>0</v>
      </c>
      <c r="Q924" t="n">
        <v>0</v>
      </c>
      <c r="R924" s="2" t="inlineStr"/>
    </row>
    <row r="925" ht="15" customHeight="1">
      <c r="A925" t="inlineStr">
        <is>
          <t>A 29953-2019</t>
        </is>
      </c>
      <c r="B925" s="1" t="n">
        <v>43629</v>
      </c>
      <c r="C925" s="1" t="n">
        <v>45180</v>
      </c>
      <c r="D925" t="inlineStr">
        <is>
          <t>STOCKHOLMS LÄN</t>
        </is>
      </c>
      <c r="E925" t="inlineStr">
        <is>
          <t>VALLENTUNA</t>
        </is>
      </c>
      <c r="G925" t="n">
        <v>1.6</v>
      </c>
      <c r="H925" t="n">
        <v>0</v>
      </c>
      <c r="I925" t="n">
        <v>0</v>
      </c>
      <c r="J925" t="n">
        <v>0</v>
      </c>
      <c r="K925" t="n">
        <v>0</v>
      </c>
      <c r="L925" t="n">
        <v>0</v>
      </c>
      <c r="M925" t="n">
        <v>0</v>
      </c>
      <c r="N925" t="n">
        <v>0</v>
      </c>
      <c r="O925" t="n">
        <v>0</v>
      </c>
      <c r="P925" t="n">
        <v>0</v>
      </c>
      <c r="Q925" t="n">
        <v>0</v>
      </c>
      <c r="R925" s="2" t="inlineStr"/>
    </row>
    <row r="926" ht="15" customHeight="1">
      <c r="A926" t="inlineStr">
        <is>
          <t>A 29759-2019</t>
        </is>
      </c>
      <c r="B926" s="1" t="n">
        <v>43631</v>
      </c>
      <c r="C926" s="1" t="n">
        <v>45180</v>
      </c>
      <c r="D926" t="inlineStr">
        <is>
          <t>STOCKHOLMS LÄN</t>
        </is>
      </c>
      <c r="E926" t="inlineStr">
        <is>
          <t>NORRTÄLJE</t>
        </is>
      </c>
      <c r="G926" t="n">
        <v>0.8</v>
      </c>
      <c r="H926" t="n">
        <v>0</v>
      </c>
      <c r="I926" t="n">
        <v>0</v>
      </c>
      <c r="J926" t="n">
        <v>0</v>
      </c>
      <c r="K926" t="n">
        <v>0</v>
      </c>
      <c r="L926" t="n">
        <v>0</v>
      </c>
      <c r="M926" t="n">
        <v>0</v>
      </c>
      <c r="N926" t="n">
        <v>0</v>
      </c>
      <c r="O926" t="n">
        <v>0</v>
      </c>
      <c r="P926" t="n">
        <v>0</v>
      </c>
      <c r="Q926" t="n">
        <v>0</v>
      </c>
      <c r="R926" s="2" t="inlineStr"/>
    </row>
    <row r="927" ht="15" customHeight="1">
      <c r="A927" t="inlineStr">
        <is>
          <t>A 29973-2019</t>
        </is>
      </c>
      <c r="B927" s="1" t="n">
        <v>43633</v>
      </c>
      <c r="C927" s="1" t="n">
        <v>45180</v>
      </c>
      <c r="D927" t="inlineStr">
        <is>
          <t>STOCKHOLMS LÄN</t>
        </is>
      </c>
      <c r="E927" t="inlineStr">
        <is>
          <t>ÖSTERÅKER</t>
        </is>
      </c>
      <c r="G927" t="n">
        <v>0.4</v>
      </c>
      <c r="H927" t="n">
        <v>0</v>
      </c>
      <c r="I927" t="n">
        <v>0</v>
      </c>
      <c r="J927" t="n">
        <v>0</v>
      </c>
      <c r="K927" t="n">
        <v>0</v>
      </c>
      <c r="L927" t="n">
        <v>0</v>
      </c>
      <c r="M927" t="n">
        <v>0</v>
      </c>
      <c r="N927" t="n">
        <v>0</v>
      </c>
      <c r="O927" t="n">
        <v>0</v>
      </c>
      <c r="P927" t="n">
        <v>0</v>
      </c>
      <c r="Q927" t="n">
        <v>0</v>
      </c>
      <c r="R927" s="2" t="inlineStr"/>
    </row>
    <row r="928" ht="15" customHeight="1">
      <c r="A928" t="inlineStr">
        <is>
          <t>A 30000-2019</t>
        </is>
      </c>
      <c r="B928" s="1" t="n">
        <v>43633</v>
      </c>
      <c r="C928" s="1" t="n">
        <v>45180</v>
      </c>
      <c r="D928" t="inlineStr">
        <is>
          <t>STOCKHOLMS LÄN</t>
        </is>
      </c>
      <c r="E928" t="inlineStr">
        <is>
          <t>NORRTÄLJE</t>
        </is>
      </c>
      <c r="G928" t="n">
        <v>5.4</v>
      </c>
      <c r="H928" t="n">
        <v>0</v>
      </c>
      <c r="I928" t="n">
        <v>0</v>
      </c>
      <c r="J928" t="n">
        <v>0</v>
      </c>
      <c r="K928" t="n">
        <v>0</v>
      </c>
      <c r="L928" t="n">
        <v>0</v>
      </c>
      <c r="M928" t="n">
        <v>0</v>
      </c>
      <c r="N928" t="n">
        <v>0</v>
      </c>
      <c r="O928" t="n">
        <v>0</v>
      </c>
      <c r="P928" t="n">
        <v>0</v>
      </c>
      <c r="Q928" t="n">
        <v>0</v>
      </c>
      <c r="R928" s="2" t="inlineStr"/>
    </row>
    <row r="929" ht="15" customHeight="1">
      <c r="A929" t="inlineStr">
        <is>
          <t>A 30011-2019</t>
        </is>
      </c>
      <c r="B929" s="1" t="n">
        <v>43633</v>
      </c>
      <c r="C929" s="1" t="n">
        <v>45180</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31171-2019</t>
        </is>
      </c>
      <c r="B930" s="1" t="n">
        <v>43635</v>
      </c>
      <c r="C930" s="1" t="n">
        <v>45180</v>
      </c>
      <c r="D930" t="inlineStr">
        <is>
          <t>STOCKHOLMS LÄN</t>
        </is>
      </c>
      <c r="E930" t="inlineStr">
        <is>
          <t>EKERÖ</t>
        </is>
      </c>
      <c r="F930" t="inlineStr">
        <is>
          <t>Övriga statliga verk och myndigheter</t>
        </is>
      </c>
      <c r="G930" t="n">
        <v>2.6</v>
      </c>
      <c r="H930" t="n">
        <v>0</v>
      </c>
      <c r="I930" t="n">
        <v>0</v>
      </c>
      <c r="J930" t="n">
        <v>0</v>
      </c>
      <c r="K930" t="n">
        <v>0</v>
      </c>
      <c r="L930" t="n">
        <v>0</v>
      </c>
      <c r="M930" t="n">
        <v>0</v>
      </c>
      <c r="N930" t="n">
        <v>0</v>
      </c>
      <c r="O930" t="n">
        <v>0</v>
      </c>
      <c r="P930" t="n">
        <v>0</v>
      </c>
      <c r="Q930" t="n">
        <v>0</v>
      </c>
      <c r="R930" s="2" t="inlineStr"/>
    </row>
    <row r="931" ht="15" customHeight="1">
      <c r="A931" t="inlineStr">
        <is>
          <t>A 30529-2019</t>
        </is>
      </c>
      <c r="B931" s="1" t="n">
        <v>43635</v>
      </c>
      <c r="C931" s="1" t="n">
        <v>45180</v>
      </c>
      <c r="D931" t="inlineStr">
        <is>
          <t>STOCKHOLMS LÄN</t>
        </is>
      </c>
      <c r="E931" t="inlineStr">
        <is>
          <t>VÄRMDÖ</t>
        </is>
      </c>
      <c r="G931" t="n">
        <v>2.6</v>
      </c>
      <c r="H931" t="n">
        <v>0</v>
      </c>
      <c r="I931" t="n">
        <v>0</v>
      </c>
      <c r="J931" t="n">
        <v>0</v>
      </c>
      <c r="K931" t="n">
        <v>0</v>
      </c>
      <c r="L931" t="n">
        <v>0</v>
      </c>
      <c r="M931" t="n">
        <v>0</v>
      </c>
      <c r="N931" t="n">
        <v>0</v>
      </c>
      <c r="O931" t="n">
        <v>0</v>
      </c>
      <c r="P931" t="n">
        <v>0</v>
      </c>
      <c r="Q931" t="n">
        <v>0</v>
      </c>
      <c r="R931" s="2" t="inlineStr"/>
    </row>
    <row r="932" ht="15" customHeight="1">
      <c r="A932" t="inlineStr">
        <is>
          <t>A 30833-2019</t>
        </is>
      </c>
      <c r="B932" s="1" t="n">
        <v>43636</v>
      </c>
      <c r="C932" s="1" t="n">
        <v>45180</v>
      </c>
      <c r="D932" t="inlineStr">
        <is>
          <t>STOCKHOLMS LÄN</t>
        </is>
      </c>
      <c r="E932" t="inlineStr">
        <is>
          <t>NORRTÄLJE</t>
        </is>
      </c>
      <c r="G932" t="n">
        <v>1</v>
      </c>
      <c r="H932" t="n">
        <v>0</v>
      </c>
      <c r="I932" t="n">
        <v>0</v>
      </c>
      <c r="J932" t="n">
        <v>0</v>
      </c>
      <c r="K932" t="n">
        <v>0</v>
      </c>
      <c r="L932" t="n">
        <v>0</v>
      </c>
      <c r="M932" t="n">
        <v>0</v>
      </c>
      <c r="N932" t="n">
        <v>0</v>
      </c>
      <c r="O932" t="n">
        <v>0</v>
      </c>
      <c r="P932" t="n">
        <v>0</v>
      </c>
      <c r="Q932" t="n">
        <v>0</v>
      </c>
      <c r="R932" s="2" t="inlineStr"/>
    </row>
    <row r="933" ht="15" customHeight="1">
      <c r="A933" t="inlineStr">
        <is>
          <t>A 31215-2019</t>
        </is>
      </c>
      <c r="B933" s="1" t="n">
        <v>43640</v>
      </c>
      <c r="C933" s="1" t="n">
        <v>45180</v>
      </c>
      <c r="D933" t="inlineStr">
        <is>
          <t>STOCKHOLMS LÄN</t>
        </is>
      </c>
      <c r="E933" t="inlineStr">
        <is>
          <t>NORRTÄLJE</t>
        </is>
      </c>
      <c r="G933" t="n">
        <v>0.9</v>
      </c>
      <c r="H933" t="n">
        <v>0</v>
      </c>
      <c r="I933" t="n">
        <v>0</v>
      </c>
      <c r="J933" t="n">
        <v>0</v>
      </c>
      <c r="K933" t="n">
        <v>0</v>
      </c>
      <c r="L933" t="n">
        <v>0</v>
      </c>
      <c r="M933" t="n">
        <v>0</v>
      </c>
      <c r="N933" t="n">
        <v>0</v>
      </c>
      <c r="O933" t="n">
        <v>0</v>
      </c>
      <c r="P933" t="n">
        <v>0</v>
      </c>
      <c r="Q933" t="n">
        <v>0</v>
      </c>
      <c r="R933" s="2" t="inlineStr"/>
    </row>
    <row r="934" ht="15" customHeight="1">
      <c r="A934" t="inlineStr">
        <is>
          <t>A 31017-2019</t>
        </is>
      </c>
      <c r="B934" s="1" t="n">
        <v>43640</v>
      </c>
      <c r="C934" s="1" t="n">
        <v>45180</v>
      </c>
      <c r="D934" t="inlineStr">
        <is>
          <t>STOCKHOLMS LÄN</t>
        </is>
      </c>
      <c r="E934" t="inlineStr">
        <is>
          <t>NORRTÄLJE</t>
        </is>
      </c>
      <c r="G934" t="n">
        <v>3.4</v>
      </c>
      <c r="H934" t="n">
        <v>0</v>
      </c>
      <c r="I934" t="n">
        <v>0</v>
      </c>
      <c r="J934" t="n">
        <v>0</v>
      </c>
      <c r="K934" t="n">
        <v>0</v>
      </c>
      <c r="L934" t="n">
        <v>0</v>
      </c>
      <c r="M934" t="n">
        <v>0</v>
      </c>
      <c r="N934" t="n">
        <v>0</v>
      </c>
      <c r="O934" t="n">
        <v>0</v>
      </c>
      <c r="P934" t="n">
        <v>0</v>
      </c>
      <c r="Q934" t="n">
        <v>0</v>
      </c>
      <c r="R934" s="2" t="inlineStr"/>
    </row>
    <row r="935" ht="15" customHeight="1">
      <c r="A935" t="inlineStr">
        <is>
          <t>A 31211-2019</t>
        </is>
      </c>
      <c r="B935" s="1" t="n">
        <v>43640</v>
      </c>
      <c r="C935" s="1" t="n">
        <v>45180</v>
      </c>
      <c r="D935" t="inlineStr">
        <is>
          <t>STOCKHOLMS LÄN</t>
        </is>
      </c>
      <c r="E935" t="inlineStr">
        <is>
          <t>VÄRMDÖ</t>
        </is>
      </c>
      <c r="G935" t="n">
        <v>1.3</v>
      </c>
      <c r="H935" t="n">
        <v>0</v>
      </c>
      <c r="I935" t="n">
        <v>0</v>
      </c>
      <c r="J935" t="n">
        <v>0</v>
      </c>
      <c r="K935" t="n">
        <v>0</v>
      </c>
      <c r="L935" t="n">
        <v>0</v>
      </c>
      <c r="M935" t="n">
        <v>0</v>
      </c>
      <c r="N935" t="n">
        <v>0</v>
      </c>
      <c r="O935" t="n">
        <v>0</v>
      </c>
      <c r="P935" t="n">
        <v>0</v>
      </c>
      <c r="Q935" t="n">
        <v>0</v>
      </c>
      <c r="R935" s="2" t="inlineStr"/>
    </row>
    <row r="936" ht="15" customHeight="1">
      <c r="A936" t="inlineStr">
        <is>
          <t>A 31382-2019</t>
        </is>
      </c>
      <c r="B936" s="1" t="n">
        <v>43641</v>
      </c>
      <c r="C936" s="1" t="n">
        <v>45180</v>
      </c>
      <c r="D936" t="inlineStr">
        <is>
          <t>STOCKHOLMS LÄN</t>
        </is>
      </c>
      <c r="E936" t="inlineStr">
        <is>
          <t>NYNÄSHAMN</t>
        </is>
      </c>
      <c r="G936" t="n">
        <v>7</v>
      </c>
      <c r="H936" t="n">
        <v>0</v>
      </c>
      <c r="I936" t="n">
        <v>0</v>
      </c>
      <c r="J936" t="n">
        <v>0</v>
      </c>
      <c r="K936" t="n">
        <v>0</v>
      </c>
      <c r="L936" t="n">
        <v>0</v>
      </c>
      <c r="M936" t="n">
        <v>0</v>
      </c>
      <c r="N936" t="n">
        <v>0</v>
      </c>
      <c r="O936" t="n">
        <v>0</v>
      </c>
      <c r="P936" t="n">
        <v>0</v>
      </c>
      <c r="Q936" t="n">
        <v>0</v>
      </c>
      <c r="R936" s="2" t="inlineStr"/>
    </row>
    <row r="937" ht="15" customHeight="1">
      <c r="A937" t="inlineStr">
        <is>
          <t>A 31662-2019</t>
        </is>
      </c>
      <c r="B937" s="1" t="n">
        <v>43642</v>
      </c>
      <c r="C937" s="1" t="n">
        <v>45180</v>
      </c>
      <c r="D937" t="inlineStr">
        <is>
          <t>STOCKHOLMS LÄN</t>
        </is>
      </c>
      <c r="E937" t="inlineStr">
        <is>
          <t>SÖDERTÄLJE</t>
        </is>
      </c>
      <c r="G937" t="n">
        <v>0.5</v>
      </c>
      <c r="H937" t="n">
        <v>0</v>
      </c>
      <c r="I937" t="n">
        <v>0</v>
      </c>
      <c r="J937" t="n">
        <v>0</v>
      </c>
      <c r="K937" t="n">
        <v>0</v>
      </c>
      <c r="L937" t="n">
        <v>0</v>
      </c>
      <c r="M937" t="n">
        <v>0</v>
      </c>
      <c r="N937" t="n">
        <v>0</v>
      </c>
      <c r="O937" t="n">
        <v>0</v>
      </c>
      <c r="P937" t="n">
        <v>0</v>
      </c>
      <c r="Q937" t="n">
        <v>0</v>
      </c>
      <c r="R937" s="2" t="inlineStr"/>
    </row>
    <row r="938" ht="15" customHeight="1">
      <c r="A938" t="inlineStr">
        <is>
          <t>A 31893-2019</t>
        </is>
      </c>
      <c r="B938" s="1" t="n">
        <v>43642</v>
      </c>
      <c r="C938" s="1" t="n">
        <v>45180</v>
      </c>
      <c r="D938" t="inlineStr">
        <is>
          <t>STOCKHOLMS LÄN</t>
        </is>
      </c>
      <c r="E938" t="inlineStr">
        <is>
          <t>NYNÄSHAMN</t>
        </is>
      </c>
      <c r="F938" t="inlineStr">
        <is>
          <t>Kommuner</t>
        </is>
      </c>
      <c r="G938" t="n">
        <v>3.4</v>
      </c>
      <c r="H938" t="n">
        <v>0</v>
      </c>
      <c r="I938" t="n">
        <v>0</v>
      </c>
      <c r="J938" t="n">
        <v>0</v>
      </c>
      <c r="K938" t="n">
        <v>0</v>
      </c>
      <c r="L938" t="n">
        <v>0</v>
      </c>
      <c r="M938" t="n">
        <v>0</v>
      </c>
      <c r="N938" t="n">
        <v>0</v>
      </c>
      <c r="O938" t="n">
        <v>0</v>
      </c>
      <c r="P938" t="n">
        <v>0</v>
      </c>
      <c r="Q938" t="n">
        <v>0</v>
      </c>
      <c r="R938" s="2" t="inlineStr"/>
    </row>
    <row r="939" ht="15" customHeight="1">
      <c r="A939" t="inlineStr">
        <is>
          <t>A 31976-2019</t>
        </is>
      </c>
      <c r="B939" s="1" t="n">
        <v>43643</v>
      </c>
      <c r="C939" s="1" t="n">
        <v>45180</v>
      </c>
      <c r="D939" t="inlineStr">
        <is>
          <t>STOCKHOLMS LÄN</t>
        </is>
      </c>
      <c r="E939" t="inlineStr">
        <is>
          <t>NYNÄSHAMN</t>
        </is>
      </c>
      <c r="G939" t="n">
        <v>7.6</v>
      </c>
      <c r="H939" t="n">
        <v>0</v>
      </c>
      <c r="I939" t="n">
        <v>0</v>
      </c>
      <c r="J939" t="n">
        <v>0</v>
      </c>
      <c r="K939" t="n">
        <v>0</v>
      </c>
      <c r="L939" t="n">
        <v>0</v>
      </c>
      <c r="M939" t="n">
        <v>0</v>
      </c>
      <c r="N939" t="n">
        <v>0</v>
      </c>
      <c r="O939" t="n">
        <v>0</v>
      </c>
      <c r="P939" t="n">
        <v>0</v>
      </c>
      <c r="Q939" t="n">
        <v>0</v>
      </c>
      <c r="R939" s="2" t="inlineStr"/>
    </row>
    <row r="940" ht="15" customHeight="1">
      <c r="A940" t="inlineStr">
        <is>
          <t>A 31966-2019</t>
        </is>
      </c>
      <c r="B940" s="1" t="n">
        <v>43643</v>
      </c>
      <c r="C940" s="1" t="n">
        <v>45180</v>
      </c>
      <c r="D940" t="inlineStr">
        <is>
          <t>STOCKHOLMS LÄN</t>
        </is>
      </c>
      <c r="E940" t="inlineStr">
        <is>
          <t>NORRTÄLJE</t>
        </is>
      </c>
      <c r="G940" t="n">
        <v>1.3</v>
      </c>
      <c r="H940" t="n">
        <v>0</v>
      </c>
      <c r="I940" t="n">
        <v>0</v>
      </c>
      <c r="J940" t="n">
        <v>0</v>
      </c>
      <c r="K940" t="n">
        <v>0</v>
      </c>
      <c r="L940" t="n">
        <v>0</v>
      </c>
      <c r="M940" t="n">
        <v>0</v>
      </c>
      <c r="N940" t="n">
        <v>0</v>
      </c>
      <c r="O940" t="n">
        <v>0</v>
      </c>
      <c r="P940" t="n">
        <v>0</v>
      </c>
      <c r="Q940" t="n">
        <v>0</v>
      </c>
      <c r="R940" s="2" t="inlineStr"/>
    </row>
    <row r="941" ht="15" customHeight="1">
      <c r="A941" t="inlineStr">
        <is>
          <t>A 31971-2019</t>
        </is>
      </c>
      <c r="B941" s="1" t="n">
        <v>43643</v>
      </c>
      <c r="C941" s="1" t="n">
        <v>45180</v>
      </c>
      <c r="D941" t="inlineStr">
        <is>
          <t>STOCKHOLMS LÄN</t>
        </is>
      </c>
      <c r="E941" t="inlineStr">
        <is>
          <t>NYNÄSHAMN</t>
        </is>
      </c>
      <c r="G941" t="n">
        <v>3.1</v>
      </c>
      <c r="H941" t="n">
        <v>0</v>
      </c>
      <c r="I941" t="n">
        <v>0</v>
      </c>
      <c r="J941" t="n">
        <v>0</v>
      </c>
      <c r="K941" t="n">
        <v>0</v>
      </c>
      <c r="L941" t="n">
        <v>0</v>
      </c>
      <c r="M941" t="n">
        <v>0</v>
      </c>
      <c r="N941" t="n">
        <v>0</v>
      </c>
      <c r="O941" t="n">
        <v>0</v>
      </c>
      <c r="P941" t="n">
        <v>0</v>
      </c>
      <c r="Q941" t="n">
        <v>0</v>
      </c>
      <c r="R941" s="2" t="inlineStr"/>
    </row>
    <row r="942" ht="15" customHeight="1">
      <c r="A942" t="inlineStr">
        <is>
          <t>A 33732-2019</t>
        </is>
      </c>
      <c r="B942" s="1" t="n">
        <v>43644</v>
      </c>
      <c r="C942" s="1" t="n">
        <v>45180</v>
      </c>
      <c r="D942" t="inlineStr">
        <is>
          <t>STOCKHOLMS LÄN</t>
        </is>
      </c>
      <c r="E942" t="inlineStr">
        <is>
          <t>UPPLANDS-BRO</t>
        </is>
      </c>
      <c r="G942" t="n">
        <v>0.9</v>
      </c>
      <c r="H942" t="n">
        <v>0</v>
      </c>
      <c r="I942" t="n">
        <v>0</v>
      </c>
      <c r="J942" t="n">
        <v>0</v>
      </c>
      <c r="K942" t="n">
        <v>0</v>
      </c>
      <c r="L942" t="n">
        <v>0</v>
      </c>
      <c r="M942" t="n">
        <v>0</v>
      </c>
      <c r="N942" t="n">
        <v>0</v>
      </c>
      <c r="O942" t="n">
        <v>0</v>
      </c>
      <c r="P942" t="n">
        <v>0</v>
      </c>
      <c r="Q942" t="n">
        <v>0</v>
      </c>
      <c r="R942" s="2" t="inlineStr"/>
    </row>
    <row r="943" ht="15" customHeight="1">
      <c r="A943" t="inlineStr">
        <is>
          <t>A 32726-2019</t>
        </is>
      </c>
      <c r="B943" s="1" t="n">
        <v>43647</v>
      </c>
      <c r="C943" s="1" t="n">
        <v>45180</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32725-2019</t>
        </is>
      </c>
      <c r="B944" s="1" t="n">
        <v>43647</v>
      </c>
      <c r="C944" s="1" t="n">
        <v>45180</v>
      </c>
      <c r="D944" t="inlineStr">
        <is>
          <t>STOCKHOLMS LÄN</t>
        </is>
      </c>
      <c r="E944" t="inlineStr">
        <is>
          <t>NORRTÄLJE</t>
        </is>
      </c>
      <c r="G944" t="n">
        <v>1.5</v>
      </c>
      <c r="H944" t="n">
        <v>0</v>
      </c>
      <c r="I944" t="n">
        <v>0</v>
      </c>
      <c r="J944" t="n">
        <v>0</v>
      </c>
      <c r="K944" t="n">
        <v>0</v>
      </c>
      <c r="L944" t="n">
        <v>0</v>
      </c>
      <c r="M944" t="n">
        <v>0</v>
      </c>
      <c r="N944" t="n">
        <v>0</v>
      </c>
      <c r="O944" t="n">
        <v>0</v>
      </c>
      <c r="P944" t="n">
        <v>0</v>
      </c>
      <c r="Q944" t="n">
        <v>0</v>
      </c>
      <c r="R944" s="2" t="inlineStr"/>
    </row>
    <row r="945" ht="15" customHeight="1">
      <c r="A945" t="inlineStr">
        <is>
          <t>A 32813-2019</t>
        </is>
      </c>
      <c r="B945" s="1" t="n">
        <v>43648</v>
      </c>
      <c r="C945" s="1" t="n">
        <v>45180</v>
      </c>
      <c r="D945" t="inlineStr">
        <is>
          <t>STOCKHOLMS LÄN</t>
        </is>
      </c>
      <c r="E945" t="inlineStr">
        <is>
          <t>SIGTUNA</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33207-2019</t>
        </is>
      </c>
      <c r="B946" s="1" t="n">
        <v>43649</v>
      </c>
      <c r="C946" s="1" t="n">
        <v>45180</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33196-2019</t>
        </is>
      </c>
      <c r="B947" s="1" t="n">
        <v>43649</v>
      </c>
      <c r="C947" s="1" t="n">
        <v>45180</v>
      </c>
      <c r="D947" t="inlineStr">
        <is>
          <t>STOCKHOLMS LÄN</t>
        </is>
      </c>
      <c r="E947" t="inlineStr">
        <is>
          <t>NYKVARN</t>
        </is>
      </c>
      <c r="G947" t="n">
        <v>0.9</v>
      </c>
      <c r="H947" t="n">
        <v>0</v>
      </c>
      <c r="I947" t="n">
        <v>0</v>
      </c>
      <c r="J947" t="n">
        <v>0</v>
      </c>
      <c r="K947" t="n">
        <v>0</v>
      </c>
      <c r="L947" t="n">
        <v>0</v>
      </c>
      <c r="M947" t="n">
        <v>0</v>
      </c>
      <c r="N947" t="n">
        <v>0</v>
      </c>
      <c r="O947" t="n">
        <v>0</v>
      </c>
      <c r="P947" t="n">
        <v>0</v>
      </c>
      <c r="Q947" t="n">
        <v>0</v>
      </c>
      <c r="R947" s="2" t="inlineStr"/>
    </row>
    <row r="948" ht="15" customHeight="1">
      <c r="A948" t="inlineStr">
        <is>
          <t>A 35301-2019</t>
        </is>
      </c>
      <c r="B948" s="1" t="n">
        <v>43651</v>
      </c>
      <c r="C948" s="1" t="n">
        <v>45180</v>
      </c>
      <c r="D948" t="inlineStr">
        <is>
          <t>STOCKHOLMS LÄN</t>
        </is>
      </c>
      <c r="E948" t="inlineStr">
        <is>
          <t>VALLENTUNA</t>
        </is>
      </c>
      <c r="G948" t="n">
        <v>4.7</v>
      </c>
      <c r="H948" t="n">
        <v>0</v>
      </c>
      <c r="I948" t="n">
        <v>0</v>
      </c>
      <c r="J948" t="n">
        <v>0</v>
      </c>
      <c r="K948" t="n">
        <v>0</v>
      </c>
      <c r="L948" t="n">
        <v>0</v>
      </c>
      <c r="M948" t="n">
        <v>0</v>
      </c>
      <c r="N948" t="n">
        <v>0</v>
      </c>
      <c r="O948" t="n">
        <v>0</v>
      </c>
      <c r="P948" t="n">
        <v>0</v>
      </c>
      <c r="Q948" t="n">
        <v>0</v>
      </c>
      <c r="R948" s="2" t="inlineStr"/>
    </row>
    <row r="949" ht="15" customHeight="1">
      <c r="A949" t="inlineStr">
        <is>
          <t>A 35303-2019</t>
        </is>
      </c>
      <c r="B949" s="1" t="n">
        <v>43651</v>
      </c>
      <c r="C949" s="1" t="n">
        <v>45180</v>
      </c>
      <c r="D949" t="inlineStr">
        <is>
          <t>STOCKHOLMS LÄN</t>
        </is>
      </c>
      <c r="E949" t="inlineStr">
        <is>
          <t>VALLENTUNA</t>
        </is>
      </c>
      <c r="G949" t="n">
        <v>7</v>
      </c>
      <c r="H949" t="n">
        <v>0</v>
      </c>
      <c r="I949" t="n">
        <v>0</v>
      </c>
      <c r="J949" t="n">
        <v>0</v>
      </c>
      <c r="K949" t="n">
        <v>0</v>
      </c>
      <c r="L949" t="n">
        <v>0</v>
      </c>
      <c r="M949" t="n">
        <v>0</v>
      </c>
      <c r="N949" t="n">
        <v>0</v>
      </c>
      <c r="O949" t="n">
        <v>0</v>
      </c>
      <c r="P949" t="n">
        <v>0</v>
      </c>
      <c r="Q949" t="n">
        <v>0</v>
      </c>
      <c r="R949" s="2" t="inlineStr"/>
    </row>
    <row r="950" ht="15" customHeight="1">
      <c r="A950" t="inlineStr">
        <is>
          <t>A 33966-2019</t>
        </is>
      </c>
      <c r="B950" s="1" t="n">
        <v>43654</v>
      </c>
      <c r="C950" s="1" t="n">
        <v>45180</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33955-2019</t>
        </is>
      </c>
      <c r="B951" s="1" t="n">
        <v>43654</v>
      </c>
      <c r="C951" s="1" t="n">
        <v>45180</v>
      </c>
      <c r="D951" t="inlineStr">
        <is>
          <t>STOCKHOLMS LÄN</t>
        </is>
      </c>
      <c r="E951" t="inlineStr">
        <is>
          <t>NORRTÄLJE</t>
        </is>
      </c>
      <c r="G951" t="n">
        <v>1.7</v>
      </c>
      <c r="H951" t="n">
        <v>0</v>
      </c>
      <c r="I951" t="n">
        <v>0</v>
      </c>
      <c r="J951" t="n">
        <v>0</v>
      </c>
      <c r="K951" t="n">
        <v>0</v>
      </c>
      <c r="L951" t="n">
        <v>0</v>
      </c>
      <c r="M951" t="n">
        <v>0</v>
      </c>
      <c r="N951" t="n">
        <v>0</v>
      </c>
      <c r="O951" t="n">
        <v>0</v>
      </c>
      <c r="P951" t="n">
        <v>0</v>
      </c>
      <c r="Q951" t="n">
        <v>0</v>
      </c>
      <c r="R951" s="2" t="inlineStr"/>
    </row>
    <row r="952" ht="15" customHeight="1">
      <c r="A952" t="inlineStr">
        <is>
          <t>A 35247-2019</t>
        </is>
      </c>
      <c r="B952" s="1" t="n">
        <v>43656</v>
      </c>
      <c r="C952" s="1" t="n">
        <v>45180</v>
      </c>
      <c r="D952" t="inlineStr">
        <is>
          <t>STOCKHOLMS LÄN</t>
        </is>
      </c>
      <c r="E952" t="inlineStr">
        <is>
          <t>NORRTÄLJE</t>
        </is>
      </c>
      <c r="G952" t="n">
        <v>1.8</v>
      </c>
      <c r="H952" t="n">
        <v>0</v>
      </c>
      <c r="I952" t="n">
        <v>0</v>
      </c>
      <c r="J952" t="n">
        <v>0</v>
      </c>
      <c r="K952" t="n">
        <v>0</v>
      </c>
      <c r="L952" t="n">
        <v>0</v>
      </c>
      <c r="M952" t="n">
        <v>0</v>
      </c>
      <c r="N952" t="n">
        <v>0</v>
      </c>
      <c r="O952" t="n">
        <v>0</v>
      </c>
      <c r="P952" t="n">
        <v>0</v>
      </c>
      <c r="Q952" t="n">
        <v>0</v>
      </c>
      <c r="R952" s="2" t="inlineStr"/>
    </row>
    <row r="953" ht="15" customHeight="1">
      <c r="A953" t="inlineStr">
        <is>
          <t>A 35244-2019</t>
        </is>
      </c>
      <c r="B953" s="1" t="n">
        <v>43656</v>
      </c>
      <c r="C953" s="1" t="n">
        <v>45180</v>
      </c>
      <c r="D953" t="inlineStr">
        <is>
          <t>STOCKHOLMS LÄN</t>
        </is>
      </c>
      <c r="E953" t="inlineStr">
        <is>
          <t>NORRTÄLJE</t>
        </is>
      </c>
      <c r="G953" t="n">
        <v>1.9</v>
      </c>
      <c r="H953" t="n">
        <v>0</v>
      </c>
      <c r="I953" t="n">
        <v>0</v>
      </c>
      <c r="J953" t="n">
        <v>0</v>
      </c>
      <c r="K953" t="n">
        <v>0</v>
      </c>
      <c r="L953" t="n">
        <v>0</v>
      </c>
      <c r="M953" t="n">
        <v>0</v>
      </c>
      <c r="N953" t="n">
        <v>0</v>
      </c>
      <c r="O953" t="n">
        <v>0</v>
      </c>
      <c r="P953" t="n">
        <v>0</v>
      </c>
      <c r="Q953" t="n">
        <v>0</v>
      </c>
      <c r="R953" s="2" t="inlineStr"/>
    </row>
    <row r="954" ht="15" customHeight="1">
      <c r="A954" t="inlineStr">
        <is>
          <t>A 35251-2019</t>
        </is>
      </c>
      <c r="B954" s="1" t="n">
        <v>43656</v>
      </c>
      <c r="C954" s="1" t="n">
        <v>45180</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35249-2019</t>
        </is>
      </c>
      <c r="B955" s="1" t="n">
        <v>43656</v>
      </c>
      <c r="C955" s="1" t="n">
        <v>45180</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34656-2019</t>
        </is>
      </c>
      <c r="B956" s="1" t="n">
        <v>43657</v>
      </c>
      <c r="C956" s="1" t="n">
        <v>45180</v>
      </c>
      <c r="D956" t="inlineStr">
        <is>
          <t>STOCKHOLMS LÄN</t>
        </is>
      </c>
      <c r="E956" t="inlineStr">
        <is>
          <t>HANINGE</t>
        </is>
      </c>
      <c r="F956" t="inlineStr">
        <is>
          <t>Kommuner</t>
        </is>
      </c>
      <c r="G956" t="n">
        <v>5</v>
      </c>
      <c r="H956" t="n">
        <v>0</v>
      </c>
      <c r="I956" t="n">
        <v>0</v>
      </c>
      <c r="J956" t="n">
        <v>0</v>
      </c>
      <c r="K956" t="n">
        <v>0</v>
      </c>
      <c r="L956" t="n">
        <v>0</v>
      </c>
      <c r="M956" t="n">
        <v>0</v>
      </c>
      <c r="N956" t="n">
        <v>0</v>
      </c>
      <c r="O956" t="n">
        <v>0</v>
      </c>
      <c r="P956" t="n">
        <v>0</v>
      </c>
      <c r="Q956" t="n">
        <v>0</v>
      </c>
      <c r="R956" s="2" t="inlineStr"/>
    </row>
    <row r="957" ht="15" customHeight="1">
      <c r="A957" t="inlineStr">
        <is>
          <t>A 34756-2019</t>
        </is>
      </c>
      <c r="B957" s="1" t="n">
        <v>43658</v>
      </c>
      <c r="C957" s="1" t="n">
        <v>45180</v>
      </c>
      <c r="D957" t="inlineStr">
        <is>
          <t>STOCKHOLMS LÄN</t>
        </is>
      </c>
      <c r="E957" t="inlineStr">
        <is>
          <t>NYKVARN</t>
        </is>
      </c>
      <c r="G957" t="n">
        <v>11.5</v>
      </c>
      <c r="H957" t="n">
        <v>0</v>
      </c>
      <c r="I957" t="n">
        <v>0</v>
      </c>
      <c r="J957" t="n">
        <v>0</v>
      </c>
      <c r="K957" t="n">
        <v>0</v>
      </c>
      <c r="L957" t="n">
        <v>0</v>
      </c>
      <c r="M957" t="n">
        <v>0</v>
      </c>
      <c r="N957" t="n">
        <v>0</v>
      </c>
      <c r="O957" t="n">
        <v>0</v>
      </c>
      <c r="P957" t="n">
        <v>0</v>
      </c>
      <c r="Q957" t="n">
        <v>0</v>
      </c>
      <c r="R957" s="2" t="inlineStr"/>
    </row>
    <row r="958" ht="15" customHeight="1">
      <c r="A958" t="inlineStr">
        <is>
          <t>A 35187-2019</t>
        </is>
      </c>
      <c r="B958" s="1" t="n">
        <v>43661</v>
      </c>
      <c r="C958" s="1" t="n">
        <v>45180</v>
      </c>
      <c r="D958" t="inlineStr">
        <is>
          <t>STOCKHOLMS LÄN</t>
        </is>
      </c>
      <c r="E958" t="inlineStr">
        <is>
          <t>UPPLANDS-BRO</t>
        </is>
      </c>
      <c r="F958" t="inlineStr">
        <is>
          <t>Allmännings- och besparingsskogar</t>
        </is>
      </c>
      <c r="G958" t="n">
        <v>0.7</v>
      </c>
      <c r="H958" t="n">
        <v>0</v>
      </c>
      <c r="I958" t="n">
        <v>0</v>
      </c>
      <c r="J958" t="n">
        <v>0</v>
      </c>
      <c r="K958" t="n">
        <v>0</v>
      </c>
      <c r="L958" t="n">
        <v>0</v>
      </c>
      <c r="M958" t="n">
        <v>0</v>
      </c>
      <c r="N958" t="n">
        <v>0</v>
      </c>
      <c r="O958" t="n">
        <v>0</v>
      </c>
      <c r="P958" t="n">
        <v>0</v>
      </c>
      <c r="Q958" t="n">
        <v>0</v>
      </c>
      <c r="R958" s="2" t="inlineStr"/>
    </row>
    <row r="959" ht="15" customHeight="1">
      <c r="A959" t="inlineStr">
        <is>
          <t>A 35492-2019</t>
        </is>
      </c>
      <c r="B959" s="1" t="n">
        <v>43663</v>
      </c>
      <c r="C959" s="1" t="n">
        <v>45180</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35766-2019</t>
        </is>
      </c>
      <c r="B960" s="1" t="n">
        <v>43665</v>
      </c>
      <c r="C960" s="1" t="n">
        <v>45180</v>
      </c>
      <c r="D960" t="inlineStr">
        <is>
          <t>STOCKHOLMS LÄN</t>
        </is>
      </c>
      <c r="E960" t="inlineStr">
        <is>
          <t>NORRTÄLJE</t>
        </is>
      </c>
      <c r="G960" t="n">
        <v>2.1</v>
      </c>
      <c r="H960" t="n">
        <v>0</v>
      </c>
      <c r="I960" t="n">
        <v>0</v>
      </c>
      <c r="J960" t="n">
        <v>0</v>
      </c>
      <c r="K960" t="n">
        <v>0</v>
      </c>
      <c r="L960" t="n">
        <v>0</v>
      </c>
      <c r="M960" t="n">
        <v>0</v>
      </c>
      <c r="N960" t="n">
        <v>0</v>
      </c>
      <c r="O960" t="n">
        <v>0</v>
      </c>
      <c r="P960" t="n">
        <v>0</v>
      </c>
      <c r="Q960" t="n">
        <v>0</v>
      </c>
      <c r="R960" s="2" t="inlineStr"/>
    </row>
    <row r="961" ht="15" customHeight="1">
      <c r="A961" t="inlineStr">
        <is>
          <t>A 35770-2019</t>
        </is>
      </c>
      <c r="B961" s="1" t="n">
        <v>43665</v>
      </c>
      <c r="C961" s="1" t="n">
        <v>45180</v>
      </c>
      <c r="D961" t="inlineStr">
        <is>
          <t>STOCKHOLMS LÄN</t>
        </is>
      </c>
      <c r="E961" t="inlineStr">
        <is>
          <t>NORRTÄLJE</t>
        </is>
      </c>
      <c r="G961" t="n">
        <v>6.3</v>
      </c>
      <c r="H961" t="n">
        <v>0</v>
      </c>
      <c r="I961" t="n">
        <v>0</v>
      </c>
      <c r="J961" t="n">
        <v>0</v>
      </c>
      <c r="K961" t="n">
        <v>0</v>
      </c>
      <c r="L961" t="n">
        <v>0</v>
      </c>
      <c r="M961" t="n">
        <v>0</v>
      </c>
      <c r="N961" t="n">
        <v>0</v>
      </c>
      <c r="O961" t="n">
        <v>0</v>
      </c>
      <c r="P961" t="n">
        <v>0</v>
      </c>
      <c r="Q961" t="n">
        <v>0</v>
      </c>
      <c r="R961" s="2" t="inlineStr"/>
    </row>
    <row r="962" ht="15" customHeight="1">
      <c r="A962" t="inlineStr">
        <is>
          <t>A 36135-2019</t>
        </is>
      </c>
      <c r="B962" s="1" t="n">
        <v>43668</v>
      </c>
      <c r="C962" s="1" t="n">
        <v>45180</v>
      </c>
      <c r="D962" t="inlineStr">
        <is>
          <t>STOCKHOLMS LÄN</t>
        </is>
      </c>
      <c r="E962" t="inlineStr">
        <is>
          <t>NYNÄSHAMN</t>
        </is>
      </c>
      <c r="G962" t="n">
        <v>4.8</v>
      </c>
      <c r="H962" t="n">
        <v>0</v>
      </c>
      <c r="I962" t="n">
        <v>0</v>
      </c>
      <c r="J962" t="n">
        <v>0</v>
      </c>
      <c r="K962" t="n">
        <v>0</v>
      </c>
      <c r="L962" t="n">
        <v>0</v>
      </c>
      <c r="M962" t="n">
        <v>0</v>
      </c>
      <c r="N962" t="n">
        <v>0</v>
      </c>
      <c r="O962" t="n">
        <v>0</v>
      </c>
      <c r="P962" t="n">
        <v>0</v>
      </c>
      <c r="Q962" t="n">
        <v>0</v>
      </c>
      <c r="R962" s="2" t="inlineStr"/>
    </row>
    <row r="963" ht="15" customHeight="1">
      <c r="A963" t="inlineStr">
        <is>
          <t>A 36418-2019</t>
        </is>
      </c>
      <c r="B963" s="1" t="n">
        <v>43670</v>
      </c>
      <c r="C963" s="1" t="n">
        <v>45180</v>
      </c>
      <c r="D963" t="inlineStr">
        <is>
          <t>STOCKHOLMS LÄN</t>
        </is>
      </c>
      <c r="E963" t="inlineStr">
        <is>
          <t>NORRTÄLJE</t>
        </is>
      </c>
      <c r="G963" t="n">
        <v>16.8</v>
      </c>
      <c r="H963" t="n">
        <v>0</v>
      </c>
      <c r="I963" t="n">
        <v>0</v>
      </c>
      <c r="J963" t="n">
        <v>0</v>
      </c>
      <c r="K963" t="n">
        <v>0</v>
      </c>
      <c r="L963" t="n">
        <v>0</v>
      </c>
      <c r="M963" t="n">
        <v>0</v>
      </c>
      <c r="N963" t="n">
        <v>0</v>
      </c>
      <c r="O963" t="n">
        <v>0</v>
      </c>
      <c r="P963" t="n">
        <v>0</v>
      </c>
      <c r="Q963" t="n">
        <v>0</v>
      </c>
      <c r="R963" s="2" t="inlineStr"/>
    </row>
    <row r="964" ht="15" customHeight="1">
      <c r="A964" t="inlineStr">
        <is>
          <t>A 36725-2019</t>
        </is>
      </c>
      <c r="B964" s="1" t="n">
        <v>43671</v>
      </c>
      <c r="C964" s="1" t="n">
        <v>45180</v>
      </c>
      <c r="D964" t="inlineStr">
        <is>
          <t>STOCKHOLMS LÄN</t>
        </is>
      </c>
      <c r="E964" t="inlineStr">
        <is>
          <t>UPPLANDS-BRO</t>
        </is>
      </c>
      <c r="G964" t="n">
        <v>2.7</v>
      </c>
      <c r="H964" t="n">
        <v>0</v>
      </c>
      <c r="I964" t="n">
        <v>0</v>
      </c>
      <c r="J964" t="n">
        <v>0</v>
      </c>
      <c r="K964" t="n">
        <v>0</v>
      </c>
      <c r="L964" t="n">
        <v>0</v>
      </c>
      <c r="M964" t="n">
        <v>0</v>
      </c>
      <c r="N964" t="n">
        <v>0</v>
      </c>
      <c r="O964" t="n">
        <v>0</v>
      </c>
      <c r="P964" t="n">
        <v>0</v>
      </c>
      <c r="Q964" t="n">
        <v>0</v>
      </c>
      <c r="R964" s="2" t="inlineStr"/>
    </row>
    <row r="965" ht="15" customHeight="1">
      <c r="A965" t="inlineStr">
        <is>
          <t>A 36722-2019</t>
        </is>
      </c>
      <c r="B965" s="1" t="n">
        <v>43671</v>
      </c>
      <c r="C965" s="1" t="n">
        <v>45180</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36728-2019</t>
        </is>
      </c>
      <c r="B966" s="1" t="n">
        <v>43671</v>
      </c>
      <c r="C966" s="1" t="n">
        <v>45180</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36882-2019</t>
        </is>
      </c>
      <c r="B967" s="1" t="n">
        <v>43675</v>
      </c>
      <c r="C967" s="1" t="n">
        <v>45180</v>
      </c>
      <c r="D967" t="inlineStr">
        <is>
          <t>STOCKHOLMS LÄN</t>
        </is>
      </c>
      <c r="E967" t="inlineStr">
        <is>
          <t>SÖDERTÄLJE</t>
        </is>
      </c>
      <c r="G967" t="n">
        <v>3.9</v>
      </c>
      <c r="H967" t="n">
        <v>0</v>
      </c>
      <c r="I967" t="n">
        <v>0</v>
      </c>
      <c r="J967" t="n">
        <v>0</v>
      </c>
      <c r="K967" t="n">
        <v>0</v>
      </c>
      <c r="L967" t="n">
        <v>0</v>
      </c>
      <c r="M967" t="n">
        <v>0</v>
      </c>
      <c r="N967" t="n">
        <v>0</v>
      </c>
      <c r="O967" t="n">
        <v>0</v>
      </c>
      <c r="P967" t="n">
        <v>0</v>
      </c>
      <c r="Q967" t="n">
        <v>0</v>
      </c>
      <c r="R967" s="2" t="inlineStr"/>
    </row>
    <row r="968" ht="15" customHeight="1">
      <c r="A968" t="inlineStr">
        <is>
          <t>A 37227-2019</t>
        </is>
      </c>
      <c r="B968" s="1" t="n">
        <v>43677</v>
      </c>
      <c r="C968" s="1" t="n">
        <v>45180</v>
      </c>
      <c r="D968" t="inlineStr">
        <is>
          <t>STOCKHOLMS LÄN</t>
        </is>
      </c>
      <c r="E968" t="inlineStr">
        <is>
          <t>SÖDERTÄLJE</t>
        </is>
      </c>
      <c r="G968" t="n">
        <v>1.1</v>
      </c>
      <c r="H968" t="n">
        <v>0</v>
      </c>
      <c r="I968" t="n">
        <v>0</v>
      </c>
      <c r="J968" t="n">
        <v>0</v>
      </c>
      <c r="K968" t="n">
        <v>0</v>
      </c>
      <c r="L968" t="n">
        <v>0</v>
      </c>
      <c r="M968" t="n">
        <v>0</v>
      </c>
      <c r="N968" t="n">
        <v>0</v>
      </c>
      <c r="O968" t="n">
        <v>0</v>
      </c>
      <c r="P968" t="n">
        <v>0</v>
      </c>
      <c r="Q968" t="n">
        <v>0</v>
      </c>
      <c r="R968" s="2" t="inlineStr"/>
    </row>
    <row r="969" ht="15" customHeight="1">
      <c r="A969" t="inlineStr">
        <is>
          <t>A 37365-2019</t>
        </is>
      </c>
      <c r="B969" s="1" t="n">
        <v>43678</v>
      </c>
      <c r="C969" s="1" t="n">
        <v>45180</v>
      </c>
      <c r="D969" t="inlineStr">
        <is>
          <t>STOCKHOLMS LÄN</t>
        </is>
      </c>
      <c r="E969" t="inlineStr">
        <is>
          <t>UPPLANDS VÄSBY</t>
        </is>
      </c>
      <c r="G969" t="n">
        <v>1.3</v>
      </c>
      <c r="H969" t="n">
        <v>0</v>
      </c>
      <c r="I969" t="n">
        <v>0</v>
      </c>
      <c r="J969" t="n">
        <v>0</v>
      </c>
      <c r="K969" t="n">
        <v>0</v>
      </c>
      <c r="L969" t="n">
        <v>0</v>
      </c>
      <c r="M969" t="n">
        <v>0</v>
      </c>
      <c r="N969" t="n">
        <v>0</v>
      </c>
      <c r="O969" t="n">
        <v>0</v>
      </c>
      <c r="P969" t="n">
        <v>0</v>
      </c>
      <c r="Q969" t="n">
        <v>0</v>
      </c>
      <c r="R969" s="2" t="inlineStr"/>
    </row>
    <row r="970" ht="15" customHeight="1">
      <c r="A970" t="inlineStr">
        <is>
          <t>A 37561-2019</t>
        </is>
      </c>
      <c r="B970" s="1" t="n">
        <v>43678</v>
      </c>
      <c r="C970" s="1" t="n">
        <v>45180</v>
      </c>
      <c r="D970" t="inlineStr">
        <is>
          <t>STOCKHOLMS LÄN</t>
        </is>
      </c>
      <c r="E970" t="inlineStr">
        <is>
          <t>VALLENTUNA</t>
        </is>
      </c>
      <c r="G970" t="n">
        <v>4</v>
      </c>
      <c r="H970" t="n">
        <v>0</v>
      </c>
      <c r="I970" t="n">
        <v>0</v>
      </c>
      <c r="J970" t="n">
        <v>0</v>
      </c>
      <c r="K970" t="n">
        <v>0</v>
      </c>
      <c r="L970" t="n">
        <v>0</v>
      </c>
      <c r="M970" t="n">
        <v>0</v>
      </c>
      <c r="N970" t="n">
        <v>0</v>
      </c>
      <c r="O970" t="n">
        <v>0</v>
      </c>
      <c r="P970" t="n">
        <v>0</v>
      </c>
      <c r="Q970" t="n">
        <v>0</v>
      </c>
      <c r="R970" s="2" t="inlineStr"/>
    </row>
    <row r="971" ht="15" customHeight="1">
      <c r="A971" t="inlineStr">
        <is>
          <t>A 37662-2019</t>
        </is>
      </c>
      <c r="B971" s="1" t="n">
        <v>43682</v>
      </c>
      <c r="C971" s="1" t="n">
        <v>45180</v>
      </c>
      <c r="D971" t="inlineStr">
        <is>
          <t>STOCKHOLMS LÄN</t>
        </is>
      </c>
      <c r="E971" t="inlineStr">
        <is>
          <t>NORRTÄLJE</t>
        </is>
      </c>
      <c r="G971" t="n">
        <v>1.5</v>
      </c>
      <c r="H971" t="n">
        <v>0</v>
      </c>
      <c r="I971" t="n">
        <v>0</v>
      </c>
      <c r="J971" t="n">
        <v>0</v>
      </c>
      <c r="K971" t="n">
        <v>0</v>
      </c>
      <c r="L971" t="n">
        <v>0</v>
      </c>
      <c r="M971" t="n">
        <v>0</v>
      </c>
      <c r="N971" t="n">
        <v>0</v>
      </c>
      <c r="O971" t="n">
        <v>0</v>
      </c>
      <c r="P971" t="n">
        <v>0</v>
      </c>
      <c r="Q971" t="n">
        <v>0</v>
      </c>
      <c r="R971" s="2" t="inlineStr"/>
    </row>
    <row r="972" ht="15" customHeight="1">
      <c r="A972" t="inlineStr">
        <is>
          <t>A 38143-2019</t>
        </is>
      </c>
      <c r="B972" s="1" t="n">
        <v>43684</v>
      </c>
      <c r="C972" s="1" t="n">
        <v>45180</v>
      </c>
      <c r="D972" t="inlineStr">
        <is>
          <t>STOCKHOLMS LÄN</t>
        </is>
      </c>
      <c r="E972" t="inlineStr">
        <is>
          <t>NORRTÄLJE</t>
        </is>
      </c>
      <c r="G972" t="n">
        <v>12.7</v>
      </c>
      <c r="H972" t="n">
        <v>0</v>
      </c>
      <c r="I972" t="n">
        <v>0</v>
      </c>
      <c r="J972" t="n">
        <v>0</v>
      </c>
      <c r="K972" t="n">
        <v>0</v>
      </c>
      <c r="L972" t="n">
        <v>0</v>
      </c>
      <c r="M972" t="n">
        <v>0</v>
      </c>
      <c r="N972" t="n">
        <v>0</v>
      </c>
      <c r="O972" t="n">
        <v>0</v>
      </c>
      <c r="P972" t="n">
        <v>0</v>
      </c>
      <c r="Q972" t="n">
        <v>0</v>
      </c>
      <c r="R972" s="2" t="inlineStr"/>
    </row>
    <row r="973" ht="15" customHeight="1">
      <c r="A973" t="inlineStr">
        <is>
          <t>A 38140-2019</t>
        </is>
      </c>
      <c r="B973" s="1" t="n">
        <v>43684</v>
      </c>
      <c r="C973" s="1" t="n">
        <v>45180</v>
      </c>
      <c r="D973" t="inlineStr">
        <is>
          <t>STOCKHOLMS LÄN</t>
        </is>
      </c>
      <c r="E973" t="inlineStr">
        <is>
          <t>NORRTÄLJE</t>
        </is>
      </c>
      <c r="G973" t="n">
        <v>3.4</v>
      </c>
      <c r="H973" t="n">
        <v>0</v>
      </c>
      <c r="I973" t="n">
        <v>0</v>
      </c>
      <c r="J973" t="n">
        <v>0</v>
      </c>
      <c r="K973" t="n">
        <v>0</v>
      </c>
      <c r="L973" t="n">
        <v>0</v>
      </c>
      <c r="M973" t="n">
        <v>0</v>
      </c>
      <c r="N973" t="n">
        <v>0</v>
      </c>
      <c r="O973" t="n">
        <v>0</v>
      </c>
      <c r="P973" t="n">
        <v>0</v>
      </c>
      <c r="Q973" t="n">
        <v>0</v>
      </c>
      <c r="R973" s="2" t="inlineStr"/>
    </row>
    <row r="974" ht="15" customHeight="1">
      <c r="A974" t="inlineStr">
        <is>
          <t>A 38216-2019</t>
        </is>
      </c>
      <c r="B974" s="1" t="n">
        <v>43684</v>
      </c>
      <c r="C974" s="1" t="n">
        <v>45180</v>
      </c>
      <c r="D974" t="inlineStr">
        <is>
          <t>STOCKHOLMS LÄN</t>
        </is>
      </c>
      <c r="E974" t="inlineStr">
        <is>
          <t>NYKVARN</t>
        </is>
      </c>
      <c r="G974" t="n">
        <v>2.7</v>
      </c>
      <c r="H974" t="n">
        <v>0</v>
      </c>
      <c r="I974" t="n">
        <v>0</v>
      </c>
      <c r="J974" t="n">
        <v>0</v>
      </c>
      <c r="K974" t="n">
        <v>0</v>
      </c>
      <c r="L974" t="n">
        <v>0</v>
      </c>
      <c r="M974" t="n">
        <v>0</v>
      </c>
      <c r="N974" t="n">
        <v>0</v>
      </c>
      <c r="O974" t="n">
        <v>0</v>
      </c>
      <c r="P974" t="n">
        <v>0</v>
      </c>
      <c r="Q974" t="n">
        <v>0</v>
      </c>
      <c r="R974" s="2" t="inlineStr"/>
    </row>
    <row r="975" ht="15" customHeight="1">
      <c r="A975" t="inlineStr">
        <is>
          <t>A 38139-2019</t>
        </is>
      </c>
      <c r="B975" s="1" t="n">
        <v>43684</v>
      </c>
      <c r="C975" s="1" t="n">
        <v>45180</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38146-2019</t>
        </is>
      </c>
      <c r="B976" s="1" t="n">
        <v>43684</v>
      </c>
      <c r="C976" s="1" t="n">
        <v>45180</v>
      </c>
      <c r="D976" t="inlineStr">
        <is>
          <t>STOCKHOLMS LÄN</t>
        </is>
      </c>
      <c r="E976" t="inlineStr">
        <is>
          <t>NORRTÄLJE</t>
        </is>
      </c>
      <c r="G976" t="n">
        <v>5.9</v>
      </c>
      <c r="H976" t="n">
        <v>0</v>
      </c>
      <c r="I976" t="n">
        <v>0</v>
      </c>
      <c r="J976" t="n">
        <v>0</v>
      </c>
      <c r="K976" t="n">
        <v>0</v>
      </c>
      <c r="L976" t="n">
        <v>0</v>
      </c>
      <c r="M976" t="n">
        <v>0</v>
      </c>
      <c r="N976" t="n">
        <v>0</v>
      </c>
      <c r="O976" t="n">
        <v>0</v>
      </c>
      <c r="P976" t="n">
        <v>0</v>
      </c>
      <c r="Q976" t="n">
        <v>0</v>
      </c>
      <c r="R976" s="2" t="inlineStr"/>
    </row>
    <row r="977" ht="15" customHeight="1">
      <c r="A977" t="inlineStr">
        <is>
          <t>A 38145-2019</t>
        </is>
      </c>
      <c r="B977" s="1" t="n">
        <v>43684</v>
      </c>
      <c r="C977" s="1" t="n">
        <v>45180</v>
      </c>
      <c r="D977" t="inlineStr">
        <is>
          <t>STOCKHOLMS LÄN</t>
        </is>
      </c>
      <c r="E977" t="inlineStr">
        <is>
          <t>NORRTÄLJE</t>
        </is>
      </c>
      <c r="G977" t="n">
        <v>9.9</v>
      </c>
      <c r="H977" t="n">
        <v>0</v>
      </c>
      <c r="I977" t="n">
        <v>0</v>
      </c>
      <c r="J977" t="n">
        <v>0</v>
      </c>
      <c r="K977" t="n">
        <v>0</v>
      </c>
      <c r="L977" t="n">
        <v>0</v>
      </c>
      <c r="M977" t="n">
        <v>0</v>
      </c>
      <c r="N977" t="n">
        <v>0</v>
      </c>
      <c r="O977" t="n">
        <v>0</v>
      </c>
      <c r="P977" t="n">
        <v>0</v>
      </c>
      <c r="Q977" t="n">
        <v>0</v>
      </c>
      <c r="R977" s="2" t="inlineStr"/>
    </row>
    <row r="978" ht="15" customHeight="1">
      <c r="A978" t="inlineStr">
        <is>
          <t>A 38506-2019</t>
        </is>
      </c>
      <c r="B978" s="1" t="n">
        <v>43685</v>
      </c>
      <c r="C978" s="1" t="n">
        <v>45180</v>
      </c>
      <c r="D978" t="inlineStr">
        <is>
          <t>STOCKHOLMS LÄN</t>
        </is>
      </c>
      <c r="E978" t="inlineStr">
        <is>
          <t>NORRTÄLJE</t>
        </is>
      </c>
      <c r="G978" t="n">
        <v>0.8</v>
      </c>
      <c r="H978" t="n">
        <v>0</v>
      </c>
      <c r="I978" t="n">
        <v>0</v>
      </c>
      <c r="J978" t="n">
        <v>0</v>
      </c>
      <c r="K978" t="n">
        <v>0</v>
      </c>
      <c r="L978" t="n">
        <v>0</v>
      </c>
      <c r="M978" t="n">
        <v>0</v>
      </c>
      <c r="N978" t="n">
        <v>0</v>
      </c>
      <c r="O978" t="n">
        <v>0</v>
      </c>
      <c r="P978" t="n">
        <v>0</v>
      </c>
      <c r="Q978" t="n">
        <v>0</v>
      </c>
      <c r="R978" s="2" t="inlineStr"/>
    </row>
    <row r="979" ht="15" customHeight="1">
      <c r="A979" t="inlineStr">
        <is>
          <t>A 38605-2019</t>
        </is>
      </c>
      <c r="B979" s="1" t="n">
        <v>43686</v>
      </c>
      <c r="C979" s="1" t="n">
        <v>45180</v>
      </c>
      <c r="D979" t="inlineStr">
        <is>
          <t>STOCKHOLMS LÄN</t>
        </is>
      </c>
      <c r="E979" t="inlineStr">
        <is>
          <t>NORRTÄLJE</t>
        </is>
      </c>
      <c r="G979" t="n">
        <v>1.3</v>
      </c>
      <c r="H979" t="n">
        <v>0</v>
      </c>
      <c r="I979" t="n">
        <v>0</v>
      </c>
      <c r="J979" t="n">
        <v>0</v>
      </c>
      <c r="K979" t="n">
        <v>0</v>
      </c>
      <c r="L979" t="n">
        <v>0</v>
      </c>
      <c r="M979" t="n">
        <v>0</v>
      </c>
      <c r="N979" t="n">
        <v>0</v>
      </c>
      <c r="O979" t="n">
        <v>0</v>
      </c>
      <c r="P979" t="n">
        <v>0</v>
      </c>
      <c r="Q979" t="n">
        <v>0</v>
      </c>
      <c r="R979" s="2" t="inlineStr"/>
    </row>
    <row r="980" ht="15" customHeight="1">
      <c r="A980" t="inlineStr">
        <is>
          <t>A 38737-2019</t>
        </is>
      </c>
      <c r="B980" s="1" t="n">
        <v>43686</v>
      </c>
      <c r="C980" s="1" t="n">
        <v>45180</v>
      </c>
      <c r="D980" t="inlineStr">
        <is>
          <t>STOCKHOLMS LÄN</t>
        </is>
      </c>
      <c r="E980" t="inlineStr">
        <is>
          <t>NORRTÄLJE</t>
        </is>
      </c>
      <c r="G980" t="n">
        <v>4.7</v>
      </c>
      <c r="H980" t="n">
        <v>0</v>
      </c>
      <c r="I980" t="n">
        <v>0</v>
      </c>
      <c r="J980" t="n">
        <v>0</v>
      </c>
      <c r="K980" t="n">
        <v>0</v>
      </c>
      <c r="L980" t="n">
        <v>0</v>
      </c>
      <c r="M980" t="n">
        <v>0</v>
      </c>
      <c r="N980" t="n">
        <v>0</v>
      </c>
      <c r="O980" t="n">
        <v>0</v>
      </c>
      <c r="P980" t="n">
        <v>0</v>
      </c>
      <c r="Q980" t="n">
        <v>0</v>
      </c>
      <c r="R980" s="2" t="inlineStr"/>
    </row>
    <row r="981" ht="15" customHeight="1">
      <c r="A981" t="inlineStr">
        <is>
          <t>A 39083-2019</t>
        </is>
      </c>
      <c r="B981" s="1" t="n">
        <v>43689</v>
      </c>
      <c r="C981" s="1" t="n">
        <v>45180</v>
      </c>
      <c r="D981" t="inlineStr">
        <is>
          <t>STOCKHOLMS LÄN</t>
        </is>
      </c>
      <c r="E981" t="inlineStr">
        <is>
          <t>SÖDERTÄLJE</t>
        </is>
      </c>
      <c r="G981" t="n">
        <v>6.2</v>
      </c>
      <c r="H981" t="n">
        <v>0</v>
      </c>
      <c r="I981" t="n">
        <v>0</v>
      </c>
      <c r="J981" t="n">
        <v>0</v>
      </c>
      <c r="K981" t="n">
        <v>0</v>
      </c>
      <c r="L981" t="n">
        <v>0</v>
      </c>
      <c r="M981" t="n">
        <v>0</v>
      </c>
      <c r="N981" t="n">
        <v>0</v>
      </c>
      <c r="O981" t="n">
        <v>0</v>
      </c>
      <c r="P981" t="n">
        <v>0</v>
      </c>
      <c r="Q981" t="n">
        <v>0</v>
      </c>
      <c r="R981" s="2" t="inlineStr"/>
    </row>
    <row r="982" ht="15" customHeight="1">
      <c r="A982" t="inlineStr">
        <is>
          <t>A 39090-2019</t>
        </is>
      </c>
      <c r="B982" s="1" t="n">
        <v>43689</v>
      </c>
      <c r="C982" s="1" t="n">
        <v>45180</v>
      </c>
      <c r="D982" t="inlineStr">
        <is>
          <t>STOCKHOLMS LÄN</t>
        </is>
      </c>
      <c r="E982" t="inlineStr">
        <is>
          <t>SÖDERTÄLJE</t>
        </is>
      </c>
      <c r="G982" t="n">
        <v>1.4</v>
      </c>
      <c r="H982" t="n">
        <v>0</v>
      </c>
      <c r="I982" t="n">
        <v>0</v>
      </c>
      <c r="J982" t="n">
        <v>0</v>
      </c>
      <c r="K982" t="n">
        <v>0</v>
      </c>
      <c r="L982" t="n">
        <v>0</v>
      </c>
      <c r="M982" t="n">
        <v>0</v>
      </c>
      <c r="N982" t="n">
        <v>0</v>
      </c>
      <c r="O982" t="n">
        <v>0</v>
      </c>
      <c r="P982" t="n">
        <v>0</v>
      </c>
      <c r="Q982" t="n">
        <v>0</v>
      </c>
      <c r="R982" s="2" t="inlineStr"/>
    </row>
    <row r="983" ht="15" customHeight="1">
      <c r="A983" t="inlineStr">
        <is>
          <t>A 39472-2019</t>
        </is>
      </c>
      <c r="B983" s="1" t="n">
        <v>43691</v>
      </c>
      <c r="C983" s="1" t="n">
        <v>45180</v>
      </c>
      <c r="D983" t="inlineStr">
        <is>
          <t>STOCKHOLMS LÄN</t>
        </is>
      </c>
      <c r="E983" t="inlineStr">
        <is>
          <t>UPPLANDS-BRO</t>
        </is>
      </c>
      <c r="G983" t="n">
        <v>0.9</v>
      </c>
      <c r="H983" t="n">
        <v>0</v>
      </c>
      <c r="I983" t="n">
        <v>0</v>
      </c>
      <c r="J983" t="n">
        <v>0</v>
      </c>
      <c r="K983" t="n">
        <v>0</v>
      </c>
      <c r="L983" t="n">
        <v>0</v>
      </c>
      <c r="M983" t="n">
        <v>0</v>
      </c>
      <c r="N983" t="n">
        <v>0</v>
      </c>
      <c r="O983" t="n">
        <v>0</v>
      </c>
      <c r="P983" t="n">
        <v>0</v>
      </c>
      <c r="Q983" t="n">
        <v>0</v>
      </c>
      <c r="R983" s="2" t="inlineStr"/>
    </row>
    <row r="984" ht="15" customHeight="1">
      <c r="A984" t="inlineStr">
        <is>
          <t>A 39663-2019</t>
        </is>
      </c>
      <c r="B984" s="1" t="n">
        <v>43691</v>
      </c>
      <c r="C984" s="1" t="n">
        <v>45180</v>
      </c>
      <c r="D984" t="inlineStr">
        <is>
          <t>STOCKHOLMS LÄN</t>
        </is>
      </c>
      <c r="E984" t="inlineStr">
        <is>
          <t>NYNÄSHAMN</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40571-2019</t>
        </is>
      </c>
      <c r="B985" s="1" t="n">
        <v>43696</v>
      </c>
      <c r="C985" s="1" t="n">
        <v>45180</v>
      </c>
      <c r="D985" t="inlineStr">
        <is>
          <t>STOCKHOLMS LÄN</t>
        </is>
      </c>
      <c r="E985" t="inlineStr">
        <is>
          <t>NORRTÄLJE</t>
        </is>
      </c>
      <c r="G985" t="n">
        <v>2.8</v>
      </c>
      <c r="H985" t="n">
        <v>0</v>
      </c>
      <c r="I985" t="n">
        <v>0</v>
      </c>
      <c r="J985" t="n">
        <v>0</v>
      </c>
      <c r="K985" t="n">
        <v>0</v>
      </c>
      <c r="L985" t="n">
        <v>0</v>
      </c>
      <c r="M985" t="n">
        <v>0</v>
      </c>
      <c r="N985" t="n">
        <v>0</v>
      </c>
      <c r="O985" t="n">
        <v>0</v>
      </c>
      <c r="P985" t="n">
        <v>0</v>
      </c>
      <c r="Q985" t="n">
        <v>0</v>
      </c>
      <c r="R985" s="2" t="inlineStr"/>
    </row>
    <row r="986" ht="15" customHeight="1">
      <c r="A986" t="inlineStr">
        <is>
          <t>A 40641-2019</t>
        </is>
      </c>
      <c r="B986" s="1" t="n">
        <v>43696</v>
      </c>
      <c r="C986" s="1" t="n">
        <v>45180</v>
      </c>
      <c r="D986" t="inlineStr">
        <is>
          <t>STOCKHOLMS LÄN</t>
        </is>
      </c>
      <c r="E986" t="inlineStr">
        <is>
          <t>BOTKYRKA</t>
        </is>
      </c>
      <c r="G986" t="n">
        <v>5.3</v>
      </c>
      <c r="H986" t="n">
        <v>0</v>
      </c>
      <c r="I986" t="n">
        <v>0</v>
      </c>
      <c r="J986" t="n">
        <v>0</v>
      </c>
      <c r="K986" t="n">
        <v>0</v>
      </c>
      <c r="L986" t="n">
        <v>0</v>
      </c>
      <c r="M986" t="n">
        <v>0</v>
      </c>
      <c r="N986" t="n">
        <v>0</v>
      </c>
      <c r="O986" t="n">
        <v>0</v>
      </c>
      <c r="P986" t="n">
        <v>0</v>
      </c>
      <c r="Q986" t="n">
        <v>0</v>
      </c>
      <c r="R986" s="2" t="inlineStr"/>
    </row>
    <row r="987" ht="15" customHeight="1">
      <c r="A987" t="inlineStr">
        <is>
          <t>A 40642-2019</t>
        </is>
      </c>
      <c r="B987" s="1" t="n">
        <v>43696</v>
      </c>
      <c r="C987" s="1" t="n">
        <v>45180</v>
      </c>
      <c r="D987" t="inlineStr">
        <is>
          <t>STOCKHOLMS LÄN</t>
        </is>
      </c>
      <c r="E987" t="inlineStr">
        <is>
          <t>BOTKYRKA</t>
        </is>
      </c>
      <c r="G987" t="n">
        <v>4.1</v>
      </c>
      <c r="H987" t="n">
        <v>0</v>
      </c>
      <c r="I987" t="n">
        <v>0</v>
      </c>
      <c r="J987" t="n">
        <v>0</v>
      </c>
      <c r="K987" t="n">
        <v>0</v>
      </c>
      <c r="L987" t="n">
        <v>0</v>
      </c>
      <c r="M987" t="n">
        <v>0</v>
      </c>
      <c r="N987" t="n">
        <v>0</v>
      </c>
      <c r="O987" t="n">
        <v>0</v>
      </c>
      <c r="P987" t="n">
        <v>0</v>
      </c>
      <c r="Q987" t="n">
        <v>0</v>
      </c>
      <c r="R987" s="2" t="inlineStr"/>
    </row>
    <row r="988" ht="15" customHeight="1">
      <c r="A988" t="inlineStr">
        <is>
          <t>A 41065-2019</t>
        </is>
      </c>
      <c r="B988" s="1" t="n">
        <v>43697</v>
      </c>
      <c r="C988" s="1" t="n">
        <v>45180</v>
      </c>
      <c r="D988" t="inlineStr">
        <is>
          <t>STOCKHOLMS LÄN</t>
        </is>
      </c>
      <c r="E988" t="inlineStr">
        <is>
          <t>SÖDERTÄLJE</t>
        </is>
      </c>
      <c r="F988" t="inlineStr">
        <is>
          <t>Övriga statliga verk och myndigheter</t>
        </is>
      </c>
      <c r="G988" t="n">
        <v>1</v>
      </c>
      <c r="H988" t="n">
        <v>0</v>
      </c>
      <c r="I988" t="n">
        <v>0</v>
      </c>
      <c r="J988" t="n">
        <v>0</v>
      </c>
      <c r="K988" t="n">
        <v>0</v>
      </c>
      <c r="L988" t="n">
        <v>0</v>
      </c>
      <c r="M988" t="n">
        <v>0</v>
      </c>
      <c r="N988" t="n">
        <v>0</v>
      </c>
      <c r="O988" t="n">
        <v>0</v>
      </c>
      <c r="P988" t="n">
        <v>0</v>
      </c>
      <c r="Q988" t="n">
        <v>0</v>
      </c>
      <c r="R988" s="2" t="inlineStr"/>
    </row>
    <row r="989" ht="15" customHeight="1">
      <c r="A989" t="inlineStr">
        <is>
          <t>A 42497-2019</t>
        </is>
      </c>
      <c r="B989" s="1" t="n">
        <v>43699</v>
      </c>
      <c r="C989" s="1" t="n">
        <v>45180</v>
      </c>
      <c r="D989" t="inlineStr">
        <is>
          <t>STOCKHOLMS LÄN</t>
        </is>
      </c>
      <c r="E989" t="inlineStr">
        <is>
          <t>SIGTUNA</t>
        </is>
      </c>
      <c r="G989" t="n">
        <v>3.6</v>
      </c>
      <c r="H989" t="n">
        <v>0</v>
      </c>
      <c r="I989" t="n">
        <v>0</v>
      </c>
      <c r="J989" t="n">
        <v>0</v>
      </c>
      <c r="K989" t="n">
        <v>0</v>
      </c>
      <c r="L989" t="n">
        <v>0</v>
      </c>
      <c r="M989" t="n">
        <v>0</v>
      </c>
      <c r="N989" t="n">
        <v>0</v>
      </c>
      <c r="O989" t="n">
        <v>0</v>
      </c>
      <c r="P989" t="n">
        <v>0</v>
      </c>
      <c r="Q989" t="n">
        <v>0</v>
      </c>
      <c r="R989" s="2" t="inlineStr"/>
    </row>
    <row r="990" ht="15" customHeight="1">
      <c r="A990" t="inlineStr">
        <is>
          <t>A 42330-2019</t>
        </is>
      </c>
      <c r="B990" s="1" t="n">
        <v>43703</v>
      </c>
      <c r="C990" s="1" t="n">
        <v>45180</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43379-2019</t>
        </is>
      </c>
      <c r="B991" s="1" t="n">
        <v>43703</v>
      </c>
      <c r="C991" s="1" t="n">
        <v>45180</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42448-2019</t>
        </is>
      </c>
      <c r="B992" s="1" t="n">
        <v>43704</v>
      </c>
      <c r="C992" s="1" t="n">
        <v>45180</v>
      </c>
      <c r="D992" t="inlineStr">
        <is>
          <t>STOCKHOLMS LÄN</t>
        </is>
      </c>
      <c r="E992" t="inlineStr">
        <is>
          <t>BOTKYRKA</t>
        </is>
      </c>
      <c r="G992" t="n">
        <v>3.4</v>
      </c>
      <c r="H992" t="n">
        <v>0</v>
      </c>
      <c r="I992" t="n">
        <v>0</v>
      </c>
      <c r="J992" t="n">
        <v>0</v>
      </c>
      <c r="K992" t="n">
        <v>0</v>
      </c>
      <c r="L992" t="n">
        <v>0</v>
      </c>
      <c r="M992" t="n">
        <v>0</v>
      </c>
      <c r="N992" t="n">
        <v>0</v>
      </c>
      <c r="O992" t="n">
        <v>0</v>
      </c>
      <c r="P992" t="n">
        <v>0</v>
      </c>
      <c r="Q992" t="n">
        <v>0</v>
      </c>
      <c r="R992" s="2" t="inlineStr"/>
    </row>
    <row r="993" ht="15" customHeight="1">
      <c r="A993" t="inlineStr">
        <is>
          <t>A 42669-2019</t>
        </is>
      </c>
      <c r="B993" s="1" t="n">
        <v>43704</v>
      </c>
      <c r="C993" s="1" t="n">
        <v>45180</v>
      </c>
      <c r="D993" t="inlineStr">
        <is>
          <t>STOCKHOLMS LÄN</t>
        </is>
      </c>
      <c r="E993" t="inlineStr">
        <is>
          <t>SÖDERTÄLJE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43573-2019</t>
        </is>
      </c>
      <c r="B994" s="1" t="n">
        <v>43706</v>
      </c>
      <c r="C994" s="1" t="n">
        <v>45180</v>
      </c>
      <c r="D994" t="inlineStr">
        <is>
          <t>STOCKHOLMS LÄN</t>
        </is>
      </c>
      <c r="E994" t="inlineStr">
        <is>
          <t>VALLENTUNA</t>
        </is>
      </c>
      <c r="G994" t="n">
        <v>0.8</v>
      </c>
      <c r="H994" t="n">
        <v>0</v>
      </c>
      <c r="I994" t="n">
        <v>0</v>
      </c>
      <c r="J994" t="n">
        <v>0</v>
      </c>
      <c r="K994" t="n">
        <v>0</v>
      </c>
      <c r="L994" t="n">
        <v>0</v>
      </c>
      <c r="M994" t="n">
        <v>0</v>
      </c>
      <c r="N994" t="n">
        <v>0</v>
      </c>
      <c r="O994" t="n">
        <v>0</v>
      </c>
      <c r="P994" t="n">
        <v>0</v>
      </c>
      <c r="Q994" t="n">
        <v>0</v>
      </c>
      <c r="R994" s="2" t="inlineStr"/>
    </row>
    <row r="995" ht="15" customHeight="1">
      <c r="A995" t="inlineStr">
        <is>
          <t>A 43296-2019</t>
        </is>
      </c>
      <c r="B995" s="1" t="n">
        <v>43706</v>
      </c>
      <c r="C995" s="1" t="n">
        <v>45180</v>
      </c>
      <c r="D995" t="inlineStr">
        <is>
          <t>STOCKHOLMS LÄN</t>
        </is>
      </c>
      <c r="E995" t="inlineStr">
        <is>
          <t>NORRTÄLJE</t>
        </is>
      </c>
      <c r="F995" t="inlineStr">
        <is>
          <t>Kommuner</t>
        </is>
      </c>
      <c r="G995" t="n">
        <v>1.7</v>
      </c>
      <c r="H995" t="n">
        <v>0</v>
      </c>
      <c r="I995" t="n">
        <v>0</v>
      </c>
      <c r="J995" t="n">
        <v>0</v>
      </c>
      <c r="K995" t="n">
        <v>0</v>
      </c>
      <c r="L995" t="n">
        <v>0</v>
      </c>
      <c r="M995" t="n">
        <v>0</v>
      </c>
      <c r="N995" t="n">
        <v>0</v>
      </c>
      <c r="O995" t="n">
        <v>0</v>
      </c>
      <c r="P995" t="n">
        <v>0</v>
      </c>
      <c r="Q995" t="n">
        <v>0</v>
      </c>
      <c r="R995" s="2" t="inlineStr"/>
    </row>
    <row r="996" ht="15" customHeight="1">
      <c r="A996" t="inlineStr">
        <is>
          <t>A 43574-2019</t>
        </is>
      </c>
      <c r="B996" s="1" t="n">
        <v>43706</v>
      </c>
      <c r="C996" s="1" t="n">
        <v>45180</v>
      </c>
      <c r="D996" t="inlineStr">
        <is>
          <t>STOCKHOLMS LÄN</t>
        </is>
      </c>
      <c r="E996" t="inlineStr">
        <is>
          <t>VALLENTUNA</t>
        </is>
      </c>
      <c r="G996" t="n">
        <v>1</v>
      </c>
      <c r="H996" t="n">
        <v>0</v>
      </c>
      <c r="I996" t="n">
        <v>0</v>
      </c>
      <c r="J996" t="n">
        <v>0</v>
      </c>
      <c r="K996" t="n">
        <v>0</v>
      </c>
      <c r="L996" t="n">
        <v>0</v>
      </c>
      <c r="M996" t="n">
        <v>0</v>
      </c>
      <c r="N996" t="n">
        <v>0</v>
      </c>
      <c r="O996" t="n">
        <v>0</v>
      </c>
      <c r="P996" t="n">
        <v>0</v>
      </c>
      <c r="Q996" t="n">
        <v>0</v>
      </c>
      <c r="R996" s="2" t="inlineStr"/>
    </row>
    <row r="997" ht="15" customHeight="1">
      <c r="A997" t="inlineStr">
        <is>
          <t>A 43809-2019</t>
        </is>
      </c>
      <c r="B997" s="1" t="n">
        <v>43707</v>
      </c>
      <c r="C997" s="1" t="n">
        <v>45180</v>
      </c>
      <c r="D997" t="inlineStr">
        <is>
          <t>STOCKHOLMS LÄN</t>
        </is>
      </c>
      <c r="E997" t="inlineStr">
        <is>
          <t>VALLENTUNA</t>
        </is>
      </c>
      <c r="G997" t="n">
        <v>3.6</v>
      </c>
      <c r="H997" t="n">
        <v>0</v>
      </c>
      <c r="I997" t="n">
        <v>0</v>
      </c>
      <c r="J997" t="n">
        <v>0</v>
      </c>
      <c r="K997" t="n">
        <v>0</v>
      </c>
      <c r="L997" t="n">
        <v>0</v>
      </c>
      <c r="M997" t="n">
        <v>0</v>
      </c>
      <c r="N997" t="n">
        <v>0</v>
      </c>
      <c r="O997" t="n">
        <v>0</v>
      </c>
      <c r="P997" t="n">
        <v>0</v>
      </c>
      <c r="Q997" t="n">
        <v>0</v>
      </c>
      <c r="R997" s="2" t="inlineStr"/>
    </row>
    <row r="998" ht="15" customHeight="1">
      <c r="A998" t="inlineStr">
        <is>
          <t>A 44453-2019</t>
        </is>
      </c>
      <c r="B998" s="1" t="n">
        <v>43711</v>
      </c>
      <c r="C998" s="1" t="n">
        <v>45180</v>
      </c>
      <c r="D998" t="inlineStr">
        <is>
          <t>STOCKHOLMS LÄN</t>
        </is>
      </c>
      <c r="E998" t="inlineStr">
        <is>
          <t>NYNÄSHAMN</t>
        </is>
      </c>
      <c r="G998" t="n">
        <v>8.9</v>
      </c>
      <c r="H998" t="n">
        <v>0</v>
      </c>
      <c r="I998" t="n">
        <v>0</v>
      </c>
      <c r="J998" t="n">
        <v>0</v>
      </c>
      <c r="K998" t="n">
        <v>0</v>
      </c>
      <c r="L998" t="n">
        <v>0</v>
      </c>
      <c r="M998" t="n">
        <v>0</v>
      </c>
      <c r="N998" t="n">
        <v>0</v>
      </c>
      <c r="O998" t="n">
        <v>0</v>
      </c>
      <c r="P998" t="n">
        <v>0</v>
      </c>
      <c r="Q998" t="n">
        <v>0</v>
      </c>
      <c r="R998" s="2" t="inlineStr"/>
    </row>
    <row r="999" ht="15" customHeight="1">
      <c r="A999" t="inlineStr">
        <is>
          <t>A 44643-2019</t>
        </is>
      </c>
      <c r="B999" s="1" t="n">
        <v>43712</v>
      </c>
      <c r="C999" s="1" t="n">
        <v>45180</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44921-2019</t>
        </is>
      </c>
      <c r="B1000" s="1" t="n">
        <v>43712</v>
      </c>
      <c r="C1000" s="1" t="n">
        <v>45180</v>
      </c>
      <c r="D1000" t="inlineStr">
        <is>
          <t>STOCKHOLMS LÄN</t>
        </is>
      </c>
      <c r="E1000" t="inlineStr">
        <is>
          <t>SÖDERTÄLJE</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45306-2019</t>
        </is>
      </c>
      <c r="B1001" s="1" t="n">
        <v>43713</v>
      </c>
      <c r="C1001" s="1" t="n">
        <v>45180</v>
      </c>
      <c r="D1001" t="inlineStr">
        <is>
          <t>STOCKHOLMS LÄN</t>
        </is>
      </c>
      <c r="E1001" t="inlineStr">
        <is>
          <t>SÖDERTÄLJE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45463-2019</t>
        </is>
      </c>
      <c r="B1002" s="1" t="n">
        <v>43714</v>
      </c>
      <c r="C1002" s="1" t="n">
        <v>45180</v>
      </c>
      <c r="D1002" t="inlineStr">
        <is>
          <t>STOCKHOLMS LÄN</t>
        </is>
      </c>
      <c r="E1002" t="inlineStr">
        <is>
          <t>NORRTÄLJE</t>
        </is>
      </c>
      <c r="F1002" t="inlineStr">
        <is>
          <t>Övriga statliga verk och myndigheter</t>
        </is>
      </c>
      <c r="G1002" t="n">
        <v>9.800000000000001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45477-2019</t>
        </is>
      </c>
      <c r="B1003" s="1" t="n">
        <v>43714</v>
      </c>
      <c r="C1003" s="1" t="n">
        <v>45180</v>
      </c>
      <c r="D1003" t="inlineStr">
        <is>
          <t>STOCKHOLMS LÄN</t>
        </is>
      </c>
      <c r="E1003" t="inlineStr">
        <is>
          <t>NORRTÄLJE</t>
        </is>
      </c>
      <c r="F1003" t="inlineStr">
        <is>
          <t>Övriga statliga verk och myndigheter</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46327-2019</t>
        </is>
      </c>
      <c r="B1004" s="1" t="n">
        <v>43718</v>
      </c>
      <c r="C1004" s="1" t="n">
        <v>45180</v>
      </c>
      <c r="D1004" t="inlineStr">
        <is>
          <t>STOCKHOLMS LÄN</t>
        </is>
      </c>
      <c r="E1004" t="inlineStr">
        <is>
          <t>NORRTÄLJE</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47242-2019</t>
        </is>
      </c>
      <c r="B1005" s="1" t="n">
        <v>43721</v>
      </c>
      <c r="C1005" s="1" t="n">
        <v>45180</v>
      </c>
      <c r="D1005" t="inlineStr">
        <is>
          <t>STOCKHOLMS LÄN</t>
        </is>
      </c>
      <c r="E1005" t="inlineStr">
        <is>
          <t>ÖSTERÅKER</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47583-2019</t>
        </is>
      </c>
      <c r="B1006" s="1" t="n">
        <v>43724</v>
      </c>
      <c r="C1006" s="1" t="n">
        <v>45180</v>
      </c>
      <c r="D1006" t="inlineStr">
        <is>
          <t>STOCKHOLMS LÄN</t>
        </is>
      </c>
      <c r="E1006" t="inlineStr">
        <is>
          <t>NYKVARN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47903-2019</t>
        </is>
      </c>
      <c r="B1007" s="1" t="n">
        <v>43725</v>
      </c>
      <c r="C1007" s="1" t="n">
        <v>45180</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47876-2019</t>
        </is>
      </c>
      <c r="B1008" s="1" t="n">
        <v>43725</v>
      </c>
      <c r="C1008" s="1" t="n">
        <v>45180</v>
      </c>
      <c r="D1008" t="inlineStr">
        <is>
          <t>STOCKHOLMS LÄN</t>
        </is>
      </c>
      <c r="E1008" t="inlineStr">
        <is>
          <t>NORRTÄLJE</t>
        </is>
      </c>
      <c r="G1008" t="n">
        <v>11.4</v>
      </c>
      <c r="H1008" t="n">
        <v>0</v>
      </c>
      <c r="I1008" t="n">
        <v>0</v>
      </c>
      <c r="J1008" t="n">
        <v>0</v>
      </c>
      <c r="K1008" t="n">
        <v>0</v>
      </c>
      <c r="L1008" t="n">
        <v>0</v>
      </c>
      <c r="M1008" t="n">
        <v>0</v>
      </c>
      <c r="N1008" t="n">
        <v>0</v>
      </c>
      <c r="O1008" t="n">
        <v>0</v>
      </c>
      <c r="P1008" t="n">
        <v>0</v>
      </c>
      <c r="Q1008" t="n">
        <v>0</v>
      </c>
      <c r="R1008" s="2" t="inlineStr"/>
    </row>
    <row r="1009" ht="15" customHeight="1">
      <c r="A1009" t="inlineStr">
        <is>
          <t>A 47941-2019</t>
        </is>
      </c>
      <c r="B1009" s="1" t="n">
        <v>43725</v>
      </c>
      <c r="C1009" s="1" t="n">
        <v>45180</v>
      </c>
      <c r="D1009" t="inlineStr">
        <is>
          <t>STOCKHOLMS LÄN</t>
        </is>
      </c>
      <c r="E1009" t="inlineStr">
        <is>
          <t>NORRTÄLJE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48609-2019</t>
        </is>
      </c>
      <c r="B1010" s="1" t="n">
        <v>43727</v>
      </c>
      <c r="C1010" s="1" t="n">
        <v>45180</v>
      </c>
      <c r="D1010" t="inlineStr">
        <is>
          <t>STOCKHOLMS LÄN</t>
        </is>
      </c>
      <c r="E1010" t="inlineStr">
        <is>
          <t>HANINGE</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48932-2019</t>
        </is>
      </c>
      <c r="B1011" s="1" t="n">
        <v>43728</v>
      </c>
      <c r="C1011" s="1" t="n">
        <v>45180</v>
      </c>
      <c r="D1011" t="inlineStr">
        <is>
          <t>STOCKHOLMS LÄN</t>
        </is>
      </c>
      <c r="E1011" t="inlineStr">
        <is>
          <t>ÖSTERÅKER</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48906-2019</t>
        </is>
      </c>
      <c r="B1012" s="1" t="n">
        <v>43728</v>
      </c>
      <c r="C1012" s="1" t="n">
        <v>45180</v>
      </c>
      <c r="D1012" t="inlineStr">
        <is>
          <t>STOCKHOLMS LÄN</t>
        </is>
      </c>
      <c r="E1012" t="inlineStr">
        <is>
          <t>ÖSTERÅKER</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48730-2019</t>
        </is>
      </c>
      <c r="B1013" s="1" t="n">
        <v>43728</v>
      </c>
      <c r="C1013" s="1" t="n">
        <v>45180</v>
      </c>
      <c r="D1013" t="inlineStr">
        <is>
          <t>STOCKHOLMS LÄN</t>
        </is>
      </c>
      <c r="E1013" t="inlineStr">
        <is>
          <t>NORRTÄLJE</t>
        </is>
      </c>
      <c r="F1013" t="inlineStr">
        <is>
          <t>Övriga statliga verk och myndigheter</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49096-2019</t>
        </is>
      </c>
      <c r="B1014" s="1" t="n">
        <v>43731</v>
      </c>
      <c r="C1014" s="1" t="n">
        <v>45180</v>
      </c>
      <c r="D1014" t="inlineStr">
        <is>
          <t>STOCKHOLMS LÄN</t>
        </is>
      </c>
      <c r="E1014" t="inlineStr">
        <is>
          <t>NYKVARN</t>
        </is>
      </c>
      <c r="F1014" t="inlineStr">
        <is>
          <t>Sveaskog</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49118-2019</t>
        </is>
      </c>
      <c r="B1015" s="1" t="n">
        <v>43731</v>
      </c>
      <c r="C1015" s="1" t="n">
        <v>45180</v>
      </c>
      <c r="D1015" t="inlineStr">
        <is>
          <t>STOCKHOLMS LÄN</t>
        </is>
      </c>
      <c r="E1015" t="inlineStr">
        <is>
          <t>NYKVARN</t>
        </is>
      </c>
      <c r="F1015" t="inlineStr">
        <is>
          <t>Sveaskog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49121-2019</t>
        </is>
      </c>
      <c r="B1016" s="1" t="n">
        <v>43731</v>
      </c>
      <c r="C1016" s="1" t="n">
        <v>45180</v>
      </c>
      <c r="D1016" t="inlineStr">
        <is>
          <t>STOCKHOLMS LÄN</t>
        </is>
      </c>
      <c r="E1016" t="inlineStr">
        <is>
          <t>NYKVARN</t>
        </is>
      </c>
      <c r="F1016" t="inlineStr">
        <is>
          <t>Sveaskog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49130-2019</t>
        </is>
      </c>
      <c r="B1017" s="1" t="n">
        <v>43731</v>
      </c>
      <c r="C1017" s="1" t="n">
        <v>45180</v>
      </c>
      <c r="D1017" t="inlineStr">
        <is>
          <t>STOCKHOLMS LÄN</t>
        </is>
      </c>
      <c r="E1017" t="inlineStr">
        <is>
          <t>SÖDERTÄLJE</t>
        </is>
      </c>
      <c r="F1017" t="inlineStr">
        <is>
          <t>Sveaskog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49131-2019</t>
        </is>
      </c>
      <c r="B1018" s="1" t="n">
        <v>43731</v>
      </c>
      <c r="C1018" s="1" t="n">
        <v>45180</v>
      </c>
      <c r="D1018" t="inlineStr">
        <is>
          <t>STOCKHOLMS LÄN</t>
        </is>
      </c>
      <c r="E1018" t="inlineStr">
        <is>
          <t>SÖDERTÄLJE</t>
        </is>
      </c>
      <c r="F1018" t="inlineStr">
        <is>
          <t>Sveaskog</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49252-2019</t>
        </is>
      </c>
      <c r="B1019" s="1" t="n">
        <v>43731</v>
      </c>
      <c r="C1019" s="1" t="n">
        <v>45180</v>
      </c>
      <c r="D1019" t="inlineStr">
        <is>
          <t>STOCKHOLMS LÄN</t>
        </is>
      </c>
      <c r="E1019" t="inlineStr">
        <is>
          <t>NORRTÄLJE</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49268-2019</t>
        </is>
      </c>
      <c r="B1020" s="1" t="n">
        <v>43731</v>
      </c>
      <c r="C1020" s="1" t="n">
        <v>45180</v>
      </c>
      <c r="D1020" t="inlineStr">
        <is>
          <t>STOCKHOLMS LÄN</t>
        </is>
      </c>
      <c r="E1020" t="inlineStr">
        <is>
          <t>SIGTUNA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49349-2019</t>
        </is>
      </c>
      <c r="B1021" s="1" t="n">
        <v>43731</v>
      </c>
      <c r="C1021" s="1" t="n">
        <v>45180</v>
      </c>
      <c r="D1021" t="inlineStr">
        <is>
          <t>STOCKHOLMS LÄN</t>
        </is>
      </c>
      <c r="E1021" t="inlineStr">
        <is>
          <t>HANINGE</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49840-2019</t>
        </is>
      </c>
      <c r="B1022" s="1" t="n">
        <v>43733</v>
      </c>
      <c r="C1022" s="1" t="n">
        <v>45180</v>
      </c>
      <c r="D1022" t="inlineStr">
        <is>
          <t>STOCKHOLMS LÄN</t>
        </is>
      </c>
      <c r="E1022" t="inlineStr">
        <is>
          <t>NYNÄSHAMN</t>
        </is>
      </c>
      <c r="F1022" t="inlineStr">
        <is>
          <t>Kommuner</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50435-2019</t>
        </is>
      </c>
      <c r="B1023" s="1" t="n">
        <v>43735</v>
      </c>
      <c r="C1023" s="1" t="n">
        <v>45180</v>
      </c>
      <c r="D1023" t="inlineStr">
        <is>
          <t>STOCKHOLMS LÄN</t>
        </is>
      </c>
      <c r="E1023" t="inlineStr">
        <is>
          <t>SÖDERTÄLJE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50443-2019</t>
        </is>
      </c>
      <c r="B1024" s="1" t="n">
        <v>43735</v>
      </c>
      <c r="C1024" s="1" t="n">
        <v>45180</v>
      </c>
      <c r="D1024" t="inlineStr">
        <is>
          <t>STOCKHOLMS LÄN</t>
        </is>
      </c>
      <c r="E1024" t="inlineStr">
        <is>
          <t>SÖDERTÄLJE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50396-2019</t>
        </is>
      </c>
      <c r="B1025" s="1" t="n">
        <v>43735</v>
      </c>
      <c r="C1025" s="1" t="n">
        <v>45180</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50419-2019</t>
        </is>
      </c>
      <c r="B1026" s="1" t="n">
        <v>43735</v>
      </c>
      <c r="C1026" s="1" t="n">
        <v>45180</v>
      </c>
      <c r="D1026" t="inlineStr">
        <is>
          <t>STOCKHOLMS LÄN</t>
        </is>
      </c>
      <c r="E1026" t="inlineStr">
        <is>
          <t>SÖDERTÄLJE</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50425-2019</t>
        </is>
      </c>
      <c r="B1027" s="1" t="n">
        <v>43735</v>
      </c>
      <c r="C1027" s="1" t="n">
        <v>45180</v>
      </c>
      <c r="D1027" t="inlineStr">
        <is>
          <t>STOCKHOLMS LÄN</t>
        </is>
      </c>
      <c r="E1027" t="inlineStr">
        <is>
          <t>SÖDERTÄLJE</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50389-2019</t>
        </is>
      </c>
      <c r="B1028" s="1" t="n">
        <v>43735</v>
      </c>
      <c r="C1028" s="1" t="n">
        <v>45180</v>
      </c>
      <c r="D1028" t="inlineStr">
        <is>
          <t>STOCKHOLMS LÄN</t>
        </is>
      </c>
      <c r="E1028" t="inlineStr">
        <is>
          <t>SÖDERTÄLJE</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50441-2019</t>
        </is>
      </c>
      <c r="B1029" s="1" t="n">
        <v>43735</v>
      </c>
      <c r="C1029" s="1" t="n">
        <v>45180</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50446-2019</t>
        </is>
      </c>
      <c r="B1030" s="1" t="n">
        <v>43735</v>
      </c>
      <c r="C1030" s="1" t="n">
        <v>45180</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50737-2019</t>
        </is>
      </c>
      <c r="B1031" s="1" t="n">
        <v>43738</v>
      </c>
      <c r="C1031" s="1" t="n">
        <v>45180</v>
      </c>
      <c r="D1031" t="inlineStr">
        <is>
          <t>STOCKHOLMS LÄN</t>
        </is>
      </c>
      <c r="E1031" t="inlineStr">
        <is>
          <t>SIGTUNA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50755-2019</t>
        </is>
      </c>
      <c r="B1032" s="1" t="n">
        <v>43738</v>
      </c>
      <c r="C1032" s="1" t="n">
        <v>45180</v>
      </c>
      <c r="D1032" t="inlineStr">
        <is>
          <t>STOCKHOLMS LÄN</t>
        </is>
      </c>
      <c r="E1032" t="inlineStr">
        <is>
          <t>SIGTUNA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51184-2019</t>
        </is>
      </c>
      <c r="B1033" s="1" t="n">
        <v>43739</v>
      </c>
      <c r="C1033" s="1" t="n">
        <v>45180</v>
      </c>
      <c r="D1033" t="inlineStr">
        <is>
          <t>STOCKHOLMS LÄN</t>
        </is>
      </c>
      <c r="E1033" t="inlineStr">
        <is>
          <t>VALLENTUNA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51571-2019</t>
        </is>
      </c>
      <c r="B1034" s="1" t="n">
        <v>43740</v>
      </c>
      <c r="C1034" s="1" t="n">
        <v>45180</v>
      </c>
      <c r="D1034" t="inlineStr">
        <is>
          <t>STOCKHOLMS LÄN</t>
        </is>
      </c>
      <c r="E1034" t="inlineStr">
        <is>
          <t>NYKVARN</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51387-2019</t>
        </is>
      </c>
      <c r="B1035" s="1" t="n">
        <v>43740</v>
      </c>
      <c r="C1035" s="1" t="n">
        <v>45180</v>
      </c>
      <c r="D1035" t="inlineStr">
        <is>
          <t>STOCKHOLMS LÄN</t>
        </is>
      </c>
      <c r="E1035" t="inlineStr">
        <is>
          <t>BOTKYRKA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51940-2019</t>
        </is>
      </c>
      <c r="B1036" s="1" t="n">
        <v>43741</v>
      </c>
      <c r="C1036" s="1" t="n">
        <v>45180</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51942-2019</t>
        </is>
      </c>
      <c r="B1037" s="1" t="n">
        <v>43741</v>
      </c>
      <c r="C1037" s="1" t="n">
        <v>45180</v>
      </c>
      <c r="D1037" t="inlineStr">
        <is>
          <t>STOCKHOLMS LÄN</t>
        </is>
      </c>
      <c r="E1037" t="inlineStr">
        <is>
          <t>NORRTÄLJE</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51938-2019</t>
        </is>
      </c>
      <c r="B1038" s="1" t="n">
        <v>43741</v>
      </c>
      <c r="C1038" s="1" t="n">
        <v>45180</v>
      </c>
      <c r="D1038" t="inlineStr">
        <is>
          <t>STOCKHOLMS LÄN</t>
        </is>
      </c>
      <c r="E1038" t="inlineStr">
        <is>
          <t>VÄRMDÖ</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52139-2019</t>
        </is>
      </c>
      <c r="B1039" s="1" t="n">
        <v>43742</v>
      </c>
      <c r="C1039" s="1" t="n">
        <v>45180</v>
      </c>
      <c r="D1039" t="inlineStr">
        <is>
          <t>STOCKHOLMS LÄN</t>
        </is>
      </c>
      <c r="E1039" t="inlineStr">
        <is>
          <t>ÖSTERÅKER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54466-2019</t>
        </is>
      </c>
      <c r="B1040" s="1" t="n">
        <v>43747</v>
      </c>
      <c r="C1040" s="1" t="n">
        <v>45180</v>
      </c>
      <c r="D1040" t="inlineStr">
        <is>
          <t>STOCKHOLMS LÄN</t>
        </is>
      </c>
      <c r="E1040" t="inlineStr">
        <is>
          <t>VAXHOLM</t>
        </is>
      </c>
      <c r="F1040" t="inlineStr">
        <is>
          <t>Övriga statliga verk och myndigheter</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54187-2019</t>
        </is>
      </c>
      <c r="B1041" s="1" t="n">
        <v>43753</v>
      </c>
      <c r="C1041" s="1" t="n">
        <v>45180</v>
      </c>
      <c r="D1041" t="inlineStr">
        <is>
          <t>STOCKHOLMS LÄN</t>
        </is>
      </c>
      <c r="E1041" t="inlineStr">
        <is>
          <t>EKERÖ</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54875-2019</t>
        </is>
      </c>
      <c r="B1042" s="1" t="n">
        <v>43755</v>
      </c>
      <c r="C1042" s="1" t="n">
        <v>45180</v>
      </c>
      <c r="D1042" t="inlineStr">
        <is>
          <t>STOCKHOLMS LÄN</t>
        </is>
      </c>
      <c r="E1042" t="inlineStr">
        <is>
          <t>SIGTUNA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55870-2019</t>
        </is>
      </c>
      <c r="B1043" s="1" t="n">
        <v>43759</v>
      </c>
      <c r="C1043" s="1" t="n">
        <v>45180</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55848-2019</t>
        </is>
      </c>
      <c r="B1044" s="1" t="n">
        <v>43759</v>
      </c>
      <c r="C1044" s="1" t="n">
        <v>45180</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55974-2019</t>
        </is>
      </c>
      <c r="B1045" s="1" t="n">
        <v>43759</v>
      </c>
      <c r="C1045" s="1" t="n">
        <v>45180</v>
      </c>
      <c r="D1045" t="inlineStr">
        <is>
          <t>STOCKHOLMS LÄN</t>
        </is>
      </c>
      <c r="E1045" t="inlineStr">
        <is>
          <t>SÖDERTÄLJE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55481-2019</t>
        </is>
      </c>
      <c r="B1046" s="1" t="n">
        <v>43759</v>
      </c>
      <c r="C1046" s="1" t="n">
        <v>45180</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55965-2019</t>
        </is>
      </c>
      <c r="B1047" s="1" t="n">
        <v>43759</v>
      </c>
      <c r="C1047" s="1" t="n">
        <v>45180</v>
      </c>
      <c r="D1047" t="inlineStr">
        <is>
          <t>STOCKHOLMS LÄN</t>
        </is>
      </c>
      <c r="E1047" t="inlineStr">
        <is>
          <t>SÖDERTÄLJE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55866-2019</t>
        </is>
      </c>
      <c r="B1048" s="1" t="n">
        <v>43759</v>
      </c>
      <c r="C1048" s="1" t="n">
        <v>45180</v>
      </c>
      <c r="D1048" t="inlineStr">
        <is>
          <t>STOCKHOLMS LÄN</t>
        </is>
      </c>
      <c r="E1048" t="inlineStr">
        <is>
          <t>SÖDERTÄLJE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55980-2019</t>
        </is>
      </c>
      <c r="B1049" s="1" t="n">
        <v>43759</v>
      </c>
      <c r="C1049" s="1" t="n">
        <v>45180</v>
      </c>
      <c r="D1049" t="inlineStr">
        <is>
          <t>STOCKHOLMS LÄN</t>
        </is>
      </c>
      <c r="E1049" t="inlineStr">
        <is>
          <t>SÖDERTÄLJE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55891-2019</t>
        </is>
      </c>
      <c r="B1050" s="1" t="n">
        <v>43761</v>
      </c>
      <c r="C1050" s="1" t="n">
        <v>45180</v>
      </c>
      <c r="D1050" t="inlineStr">
        <is>
          <t>STOCKHOLMS LÄN</t>
        </is>
      </c>
      <c r="E1050" t="inlineStr">
        <is>
          <t>NORRTÄLJE</t>
        </is>
      </c>
      <c r="G1050" t="n">
        <v>7.6</v>
      </c>
      <c r="H1050" t="n">
        <v>0</v>
      </c>
      <c r="I1050" t="n">
        <v>0</v>
      </c>
      <c r="J1050" t="n">
        <v>0</v>
      </c>
      <c r="K1050" t="n">
        <v>0</v>
      </c>
      <c r="L1050" t="n">
        <v>0</v>
      </c>
      <c r="M1050" t="n">
        <v>0</v>
      </c>
      <c r="N1050" t="n">
        <v>0</v>
      </c>
      <c r="O1050" t="n">
        <v>0</v>
      </c>
      <c r="P1050" t="n">
        <v>0</v>
      </c>
      <c r="Q1050" t="n">
        <v>0</v>
      </c>
      <c r="R1050" s="2" t="inlineStr"/>
    </row>
    <row r="1051" ht="15" customHeight="1">
      <c r="A1051" t="inlineStr">
        <is>
          <t>A 56349-2019</t>
        </is>
      </c>
      <c r="B1051" s="1" t="n">
        <v>43762</v>
      </c>
      <c r="C1051" s="1" t="n">
        <v>45180</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57759-2019</t>
        </is>
      </c>
      <c r="B1052" s="1" t="n">
        <v>43763</v>
      </c>
      <c r="C1052" s="1" t="n">
        <v>45180</v>
      </c>
      <c r="D1052" t="inlineStr">
        <is>
          <t>STOCKHOLMS LÄN</t>
        </is>
      </c>
      <c r="E1052" t="inlineStr">
        <is>
          <t>NORRTÄLJE</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56950-2019</t>
        </is>
      </c>
      <c r="B1053" s="1" t="n">
        <v>43766</v>
      </c>
      <c r="C1053" s="1" t="n">
        <v>45180</v>
      </c>
      <c r="D1053" t="inlineStr">
        <is>
          <t>STOCKHOLMS LÄN</t>
        </is>
      </c>
      <c r="E1053" t="inlineStr">
        <is>
          <t>NORRTÄLJE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57063-2019</t>
        </is>
      </c>
      <c r="B1054" s="1" t="n">
        <v>43766</v>
      </c>
      <c r="C1054" s="1" t="n">
        <v>45180</v>
      </c>
      <c r="D1054" t="inlineStr">
        <is>
          <t>STOCKHOLMS LÄN</t>
        </is>
      </c>
      <c r="E1054" t="inlineStr">
        <is>
          <t>NORRTÄLJE</t>
        </is>
      </c>
      <c r="F1054" t="inlineStr">
        <is>
          <t>Kyrkan</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57461-2019</t>
        </is>
      </c>
      <c r="B1055" s="1" t="n">
        <v>43767</v>
      </c>
      <c r="C1055" s="1" t="n">
        <v>45180</v>
      </c>
      <c r="D1055" t="inlineStr">
        <is>
          <t>STOCKHOLMS LÄN</t>
        </is>
      </c>
      <c r="E1055" t="inlineStr">
        <is>
          <t>SIGTUNA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58631-2019</t>
        </is>
      </c>
      <c r="B1056" s="1" t="n">
        <v>43773</v>
      </c>
      <c r="C1056" s="1" t="n">
        <v>45180</v>
      </c>
      <c r="D1056" t="inlineStr">
        <is>
          <t>STOCKHOLMS LÄN</t>
        </is>
      </c>
      <c r="E1056" t="inlineStr">
        <is>
          <t>NORRTÄLJE</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59155-2019</t>
        </is>
      </c>
      <c r="B1057" s="1" t="n">
        <v>43775</v>
      </c>
      <c r="C1057" s="1" t="n">
        <v>45180</v>
      </c>
      <c r="D1057" t="inlineStr">
        <is>
          <t>STOCKHOLMS LÄN</t>
        </is>
      </c>
      <c r="E1057" t="inlineStr">
        <is>
          <t>SÖDERTÄLJE</t>
        </is>
      </c>
      <c r="F1057" t="inlineStr">
        <is>
          <t>Kommuner</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59790-2019</t>
        </is>
      </c>
      <c r="B1058" s="1" t="n">
        <v>43776</v>
      </c>
      <c r="C1058" s="1" t="n">
        <v>45180</v>
      </c>
      <c r="D1058" t="inlineStr">
        <is>
          <t>STOCKHOLMS LÄN</t>
        </is>
      </c>
      <c r="E1058" t="inlineStr">
        <is>
          <t>SÖDERTÄLJE</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60208-2019</t>
        </is>
      </c>
      <c r="B1059" s="1" t="n">
        <v>43780</v>
      </c>
      <c r="C1059" s="1" t="n">
        <v>45180</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60842-2019</t>
        </is>
      </c>
      <c r="B1060" s="1" t="n">
        <v>43781</v>
      </c>
      <c r="C1060" s="1" t="n">
        <v>45180</v>
      </c>
      <c r="D1060" t="inlineStr">
        <is>
          <t>STOCKHOLMS LÄN</t>
        </is>
      </c>
      <c r="E1060" t="inlineStr">
        <is>
          <t>NORRTÄLJE</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60844-2019</t>
        </is>
      </c>
      <c r="B1061" s="1" t="n">
        <v>43781</v>
      </c>
      <c r="C1061" s="1" t="n">
        <v>45180</v>
      </c>
      <c r="D1061" t="inlineStr">
        <is>
          <t>STOCKHOLMS LÄN</t>
        </is>
      </c>
      <c r="E1061" t="inlineStr">
        <is>
          <t>NORRTÄLJE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61657-2019</t>
        </is>
      </c>
      <c r="B1062" s="1" t="n">
        <v>43784</v>
      </c>
      <c r="C1062" s="1" t="n">
        <v>45180</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62848-2019</t>
        </is>
      </c>
      <c r="B1063" s="1" t="n">
        <v>43790</v>
      </c>
      <c r="C1063" s="1" t="n">
        <v>45180</v>
      </c>
      <c r="D1063" t="inlineStr">
        <is>
          <t>STOCKHOLMS LÄN</t>
        </is>
      </c>
      <c r="E1063" t="inlineStr">
        <is>
          <t>NORRTÄLJE</t>
        </is>
      </c>
      <c r="F1063" t="inlineStr">
        <is>
          <t>Holmen skog AB</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62980-2019</t>
        </is>
      </c>
      <c r="B1064" s="1" t="n">
        <v>43790</v>
      </c>
      <c r="C1064" s="1" t="n">
        <v>45180</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63495-2019</t>
        </is>
      </c>
      <c r="B1065" s="1" t="n">
        <v>43794</v>
      </c>
      <c r="C1065" s="1" t="n">
        <v>45180</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63515-2019</t>
        </is>
      </c>
      <c r="B1066" s="1" t="n">
        <v>43794</v>
      </c>
      <c r="C1066" s="1" t="n">
        <v>45180</v>
      </c>
      <c r="D1066" t="inlineStr">
        <is>
          <t>STOCKHOLMS LÄN</t>
        </is>
      </c>
      <c r="E1066" t="inlineStr">
        <is>
          <t>NORRTÄLJE</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63504-2019</t>
        </is>
      </c>
      <c r="B1067" s="1" t="n">
        <v>43794</v>
      </c>
      <c r="C1067" s="1" t="n">
        <v>45180</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63529-2019</t>
        </is>
      </c>
      <c r="B1068" s="1" t="n">
        <v>43794</v>
      </c>
      <c r="C1068" s="1" t="n">
        <v>45180</v>
      </c>
      <c r="D1068" t="inlineStr">
        <is>
          <t>STOCKHOLMS LÄN</t>
        </is>
      </c>
      <c r="E1068" t="inlineStr">
        <is>
          <t>NORRTÄLJE</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63528-2019</t>
        </is>
      </c>
      <c r="B1069" s="1" t="n">
        <v>43794</v>
      </c>
      <c r="C1069" s="1" t="n">
        <v>45180</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63745-2019</t>
        </is>
      </c>
      <c r="B1070" s="1" t="n">
        <v>43795</v>
      </c>
      <c r="C1070" s="1" t="n">
        <v>45180</v>
      </c>
      <c r="D1070" t="inlineStr">
        <is>
          <t>STOCKHOLMS LÄN</t>
        </is>
      </c>
      <c r="E1070" t="inlineStr">
        <is>
          <t>UPPLANDS-BRO</t>
        </is>
      </c>
      <c r="F1070" t="inlineStr">
        <is>
          <t>Övriga statliga verk och myndigheter</t>
        </is>
      </c>
      <c r="G1070" t="n">
        <v>12.9</v>
      </c>
      <c r="H1070" t="n">
        <v>0</v>
      </c>
      <c r="I1070" t="n">
        <v>0</v>
      </c>
      <c r="J1070" t="n">
        <v>0</v>
      </c>
      <c r="K1070" t="n">
        <v>0</v>
      </c>
      <c r="L1070" t="n">
        <v>0</v>
      </c>
      <c r="M1070" t="n">
        <v>0</v>
      </c>
      <c r="N1070" t="n">
        <v>0</v>
      </c>
      <c r="O1070" t="n">
        <v>0</v>
      </c>
      <c r="P1070" t="n">
        <v>0</v>
      </c>
      <c r="Q1070" t="n">
        <v>0</v>
      </c>
      <c r="R1070" s="2" t="inlineStr"/>
    </row>
    <row r="1071" ht="15" customHeight="1">
      <c r="A1071" t="inlineStr">
        <is>
          <t>A 64293-2019</t>
        </is>
      </c>
      <c r="B1071" s="1" t="n">
        <v>43797</v>
      </c>
      <c r="C1071" s="1" t="n">
        <v>45180</v>
      </c>
      <c r="D1071" t="inlineStr">
        <is>
          <t>STOCKHOLMS LÄN</t>
        </is>
      </c>
      <c r="E1071" t="inlineStr">
        <is>
          <t>NORRTÄLJE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64656-2019</t>
        </is>
      </c>
      <c r="B1072" s="1" t="n">
        <v>43798</v>
      </c>
      <c r="C1072" s="1" t="n">
        <v>45180</v>
      </c>
      <c r="D1072" t="inlineStr">
        <is>
          <t>STOCKHOLMS LÄN</t>
        </is>
      </c>
      <c r="E1072" t="inlineStr">
        <is>
          <t>EKERÖ</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64490-2019</t>
        </is>
      </c>
      <c r="B1073" s="1" t="n">
        <v>43798</v>
      </c>
      <c r="C1073" s="1" t="n">
        <v>45180</v>
      </c>
      <c r="D1073" t="inlineStr">
        <is>
          <t>STOCKHOLMS LÄN</t>
        </is>
      </c>
      <c r="E1073" t="inlineStr">
        <is>
          <t>NYKVARN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65405-2019</t>
        </is>
      </c>
      <c r="B1074" s="1" t="n">
        <v>43798</v>
      </c>
      <c r="C1074" s="1" t="n">
        <v>45180</v>
      </c>
      <c r="D1074" t="inlineStr">
        <is>
          <t>STOCKHOLMS LÄN</t>
        </is>
      </c>
      <c r="E1074" t="inlineStr">
        <is>
          <t>UPPLANDS-BRO</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64898-2019</t>
        </is>
      </c>
      <c r="B1075" s="1" t="n">
        <v>43801</v>
      </c>
      <c r="C1075" s="1" t="n">
        <v>45180</v>
      </c>
      <c r="D1075" t="inlineStr">
        <is>
          <t>STOCKHOLMS LÄN</t>
        </is>
      </c>
      <c r="E1075" t="inlineStr">
        <is>
          <t>SIGTUNA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64995-2019</t>
        </is>
      </c>
      <c r="B1076" s="1" t="n">
        <v>43801</v>
      </c>
      <c r="C1076" s="1" t="n">
        <v>45180</v>
      </c>
      <c r="D1076" t="inlineStr">
        <is>
          <t>STOCKHOLMS LÄN</t>
        </is>
      </c>
      <c r="E1076" t="inlineStr">
        <is>
          <t>SÖDERTÄLJE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64938-2019</t>
        </is>
      </c>
      <c r="B1077" s="1" t="n">
        <v>43801</v>
      </c>
      <c r="C1077" s="1" t="n">
        <v>45180</v>
      </c>
      <c r="D1077" t="inlineStr">
        <is>
          <t>STOCKHOLMS LÄN</t>
        </is>
      </c>
      <c r="E1077" t="inlineStr">
        <is>
          <t>SÖDERTÄLJE</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64901-2019</t>
        </is>
      </c>
      <c r="B1078" s="1" t="n">
        <v>43801</v>
      </c>
      <c r="C1078" s="1" t="n">
        <v>45180</v>
      </c>
      <c r="D1078" t="inlineStr">
        <is>
          <t>STOCKHOLMS LÄN</t>
        </is>
      </c>
      <c r="E1078" t="inlineStr">
        <is>
          <t>SIGTUNA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65577-2019</t>
        </is>
      </c>
      <c r="B1079" s="1" t="n">
        <v>43803</v>
      </c>
      <c r="C1079" s="1" t="n">
        <v>45180</v>
      </c>
      <c r="D1079" t="inlineStr">
        <is>
          <t>STOCKHOLMS LÄN</t>
        </is>
      </c>
      <c r="E1079" t="inlineStr">
        <is>
          <t>NYKVARN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65640-2019</t>
        </is>
      </c>
      <c r="B1080" s="1" t="n">
        <v>43804</v>
      </c>
      <c r="C1080" s="1" t="n">
        <v>45180</v>
      </c>
      <c r="D1080" t="inlineStr">
        <is>
          <t>STOCKHOLMS LÄN</t>
        </is>
      </c>
      <c r="E1080" t="inlineStr">
        <is>
          <t>NORRTÄLJE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65998-2019</t>
        </is>
      </c>
      <c r="B1081" s="1" t="n">
        <v>43805</v>
      </c>
      <c r="C1081" s="1" t="n">
        <v>45180</v>
      </c>
      <c r="D1081" t="inlineStr">
        <is>
          <t>STOCKHOLMS LÄN</t>
        </is>
      </c>
      <c r="E1081" t="inlineStr">
        <is>
          <t>NORRTÄLJE</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67111-2019</t>
        </is>
      </c>
      <c r="B1082" s="1" t="n">
        <v>43807</v>
      </c>
      <c r="C1082" s="1" t="n">
        <v>45180</v>
      </c>
      <c r="D1082" t="inlineStr">
        <is>
          <t>STOCKHOLMS LÄN</t>
        </is>
      </c>
      <c r="E1082" t="inlineStr">
        <is>
          <t>HANINGE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66599-2019</t>
        </is>
      </c>
      <c r="B1083" s="1" t="n">
        <v>43809</v>
      </c>
      <c r="C1083" s="1" t="n">
        <v>45180</v>
      </c>
      <c r="D1083" t="inlineStr">
        <is>
          <t>STOCKHOLMS LÄN</t>
        </is>
      </c>
      <c r="E1083" t="inlineStr">
        <is>
          <t>EKERÖ</t>
        </is>
      </c>
      <c r="G1083" t="n">
        <v>4.9</v>
      </c>
      <c r="H1083" t="n">
        <v>0</v>
      </c>
      <c r="I1083" t="n">
        <v>0</v>
      </c>
      <c r="J1083" t="n">
        <v>0</v>
      </c>
      <c r="K1083" t="n">
        <v>0</v>
      </c>
      <c r="L1083" t="n">
        <v>0</v>
      </c>
      <c r="M1083" t="n">
        <v>0</v>
      </c>
      <c r="N1083" t="n">
        <v>0</v>
      </c>
      <c r="O1083" t="n">
        <v>0</v>
      </c>
      <c r="P1083" t="n">
        <v>0</v>
      </c>
      <c r="Q1083" t="n">
        <v>0</v>
      </c>
      <c r="R1083" s="2" t="inlineStr"/>
    </row>
    <row r="1084" ht="15" customHeight="1">
      <c r="A1084" t="inlineStr">
        <is>
          <t>A 66589-2019</t>
        </is>
      </c>
      <c r="B1084" s="1" t="n">
        <v>43809</v>
      </c>
      <c r="C1084" s="1" t="n">
        <v>45180</v>
      </c>
      <c r="D1084" t="inlineStr">
        <is>
          <t>STOCKHOLMS LÄN</t>
        </is>
      </c>
      <c r="E1084" t="inlineStr">
        <is>
          <t>NYNÄSHAMN</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66603-2019</t>
        </is>
      </c>
      <c r="B1085" s="1" t="n">
        <v>43809</v>
      </c>
      <c r="C1085" s="1" t="n">
        <v>45180</v>
      </c>
      <c r="D1085" t="inlineStr">
        <is>
          <t>STOCKHOLMS LÄN</t>
        </is>
      </c>
      <c r="E1085" t="inlineStr">
        <is>
          <t>EKERÖ</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66604-2019</t>
        </is>
      </c>
      <c r="B1086" s="1" t="n">
        <v>43809</v>
      </c>
      <c r="C1086" s="1" t="n">
        <v>45180</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67158-2019</t>
        </is>
      </c>
      <c r="B1087" s="1" t="n">
        <v>43811</v>
      </c>
      <c r="C1087" s="1" t="n">
        <v>45180</v>
      </c>
      <c r="D1087" t="inlineStr">
        <is>
          <t>STOCKHOLMS LÄN</t>
        </is>
      </c>
      <c r="E1087" t="inlineStr">
        <is>
          <t>NORRTÄLJE</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67324-2019</t>
        </is>
      </c>
      <c r="B1088" s="1" t="n">
        <v>43812</v>
      </c>
      <c r="C1088" s="1" t="n">
        <v>45180</v>
      </c>
      <c r="D1088" t="inlineStr">
        <is>
          <t>STOCKHOLMS LÄN</t>
        </is>
      </c>
      <c r="E1088" t="inlineStr">
        <is>
          <t>NORRTÄLJE</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68011-2019</t>
        </is>
      </c>
      <c r="B1089" s="1" t="n">
        <v>43816</v>
      </c>
      <c r="C1089" s="1" t="n">
        <v>45180</v>
      </c>
      <c r="D1089" t="inlineStr">
        <is>
          <t>STOCKHOLMS LÄN</t>
        </is>
      </c>
      <c r="E1089" t="inlineStr">
        <is>
          <t>HANINGE</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68121-2019</t>
        </is>
      </c>
      <c r="B1090" s="1" t="n">
        <v>43817</v>
      </c>
      <c r="C1090" s="1" t="n">
        <v>45180</v>
      </c>
      <c r="D1090" t="inlineStr">
        <is>
          <t>STOCKHOLMS LÄN</t>
        </is>
      </c>
      <c r="E1090" t="inlineStr">
        <is>
          <t>ÖSTERÅKER</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68129-2019</t>
        </is>
      </c>
      <c r="B1091" s="1" t="n">
        <v>43817</v>
      </c>
      <c r="C1091" s="1" t="n">
        <v>45180</v>
      </c>
      <c r="D1091" t="inlineStr">
        <is>
          <t>STOCKHOLMS LÄN</t>
        </is>
      </c>
      <c r="E1091" t="inlineStr">
        <is>
          <t>VALLENTUNA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68104-2019</t>
        </is>
      </c>
      <c r="B1092" s="1" t="n">
        <v>43817</v>
      </c>
      <c r="C1092" s="1" t="n">
        <v>45180</v>
      </c>
      <c r="D1092" t="inlineStr">
        <is>
          <t>STOCKHOLMS LÄN</t>
        </is>
      </c>
      <c r="E1092" t="inlineStr">
        <is>
          <t>ÖSTERÅKER</t>
        </is>
      </c>
      <c r="G1092" t="n">
        <v>8.4</v>
      </c>
      <c r="H1092" t="n">
        <v>0</v>
      </c>
      <c r="I1092" t="n">
        <v>0</v>
      </c>
      <c r="J1092" t="n">
        <v>0</v>
      </c>
      <c r="K1092" t="n">
        <v>0</v>
      </c>
      <c r="L1092" t="n">
        <v>0</v>
      </c>
      <c r="M1092" t="n">
        <v>0</v>
      </c>
      <c r="N1092" t="n">
        <v>0</v>
      </c>
      <c r="O1092" t="n">
        <v>0</v>
      </c>
      <c r="P1092" t="n">
        <v>0</v>
      </c>
      <c r="Q1092" t="n">
        <v>0</v>
      </c>
      <c r="R1092" s="2" t="inlineStr"/>
    </row>
    <row r="1093" ht="15" customHeight="1">
      <c r="A1093" t="inlineStr">
        <is>
          <t>A 68122-2019</t>
        </is>
      </c>
      <c r="B1093" s="1" t="n">
        <v>43817</v>
      </c>
      <c r="C1093" s="1" t="n">
        <v>45180</v>
      </c>
      <c r="D1093" t="inlineStr">
        <is>
          <t>STOCKHOLMS LÄN</t>
        </is>
      </c>
      <c r="E1093" t="inlineStr">
        <is>
          <t>ÖSTERÅKER</t>
        </is>
      </c>
      <c r="G1093" t="n">
        <v>4.5</v>
      </c>
      <c r="H1093" t="n">
        <v>0</v>
      </c>
      <c r="I1093" t="n">
        <v>0</v>
      </c>
      <c r="J1093" t="n">
        <v>0</v>
      </c>
      <c r="K1093" t="n">
        <v>0</v>
      </c>
      <c r="L1093" t="n">
        <v>0</v>
      </c>
      <c r="M1093" t="n">
        <v>0</v>
      </c>
      <c r="N1093" t="n">
        <v>0</v>
      </c>
      <c r="O1093" t="n">
        <v>0</v>
      </c>
      <c r="P1093" t="n">
        <v>0</v>
      </c>
      <c r="Q1093" t="n">
        <v>0</v>
      </c>
      <c r="R1093" s="2" t="inlineStr"/>
    </row>
    <row r="1094" ht="15" customHeight="1">
      <c r="A1094" t="inlineStr">
        <is>
          <t>A 68236-2019</t>
        </is>
      </c>
      <c r="B1094" s="1" t="n">
        <v>43817</v>
      </c>
      <c r="C1094" s="1" t="n">
        <v>45180</v>
      </c>
      <c r="D1094" t="inlineStr">
        <is>
          <t>STOCKHOLMS LÄN</t>
        </is>
      </c>
      <c r="E1094" t="inlineStr">
        <is>
          <t>UPPLANDS-BRO</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68105-2019</t>
        </is>
      </c>
      <c r="B1095" s="1" t="n">
        <v>43817</v>
      </c>
      <c r="C1095" s="1" t="n">
        <v>45180</v>
      </c>
      <c r="D1095" t="inlineStr">
        <is>
          <t>STOCKHOLMS LÄN</t>
        </is>
      </c>
      <c r="E1095" t="inlineStr">
        <is>
          <t>ÖSTERÅKER</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68109-2019</t>
        </is>
      </c>
      <c r="B1096" s="1" t="n">
        <v>43817</v>
      </c>
      <c r="C1096" s="1" t="n">
        <v>45180</v>
      </c>
      <c r="D1096" t="inlineStr">
        <is>
          <t>STOCKHOLMS LÄN</t>
        </is>
      </c>
      <c r="E1096" t="inlineStr">
        <is>
          <t>ÖSTERÅKER</t>
        </is>
      </c>
      <c r="G1096" t="n">
        <v>5.8</v>
      </c>
      <c r="H1096" t="n">
        <v>0</v>
      </c>
      <c r="I1096" t="n">
        <v>0</v>
      </c>
      <c r="J1096" t="n">
        <v>0</v>
      </c>
      <c r="K1096" t="n">
        <v>0</v>
      </c>
      <c r="L1096" t="n">
        <v>0</v>
      </c>
      <c r="M1096" t="n">
        <v>0</v>
      </c>
      <c r="N1096" t="n">
        <v>0</v>
      </c>
      <c r="O1096" t="n">
        <v>0</v>
      </c>
      <c r="P1096" t="n">
        <v>0</v>
      </c>
      <c r="Q1096" t="n">
        <v>0</v>
      </c>
      <c r="R1096" s="2" t="inlineStr"/>
    </row>
    <row r="1097" ht="15" customHeight="1">
      <c r="A1097" t="inlineStr">
        <is>
          <t>A 68123-2019</t>
        </is>
      </c>
      <c r="B1097" s="1" t="n">
        <v>43817</v>
      </c>
      <c r="C1097" s="1" t="n">
        <v>45180</v>
      </c>
      <c r="D1097" t="inlineStr">
        <is>
          <t>STOCKHOLMS LÄN</t>
        </is>
      </c>
      <c r="E1097" t="inlineStr">
        <is>
          <t>ÖSTERÅKER</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68826-2019</t>
        </is>
      </c>
      <c r="B1098" s="1" t="n">
        <v>43819</v>
      </c>
      <c r="C1098" s="1" t="n">
        <v>45180</v>
      </c>
      <c r="D1098" t="inlineStr">
        <is>
          <t>STOCKHOLMS LÄN</t>
        </is>
      </c>
      <c r="E1098" t="inlineStr">
        <is>
          <t>SIGTUNA</t>
        </is>
      </c>
      <c r="F1098" t="inlineStr">
        <is>
          <t>Kyrkan</t>
        </is>
      </c>
      <c r="G1098" t="n">
        <v>4.6</v>
      </c>
      <c r="H1098" t="n">
        <v>0</v>
      </c>
      <c r="I1098" t="n">
        <v>0</v>
      </c>
      <c r="J1098" t="n">
        <v>0</v>
      </c>
      <c r="K1098" t="n">
        <v>0</v>
      </c>
      <c r="L1098" t="n">
        <v>0</v>
      </c>
      <c r="M1098" t="n">
        <v>0</v>
      </c>
      <c r="N1098" t="n">
        <v>0</v>
      </c>
      <c r="O1098" t="n">
        <v>0</v>
      </c>
      <c r="P1098" t="n">
        <v>0</v>
      </c>
      <c r="Q1098" t="n">
        <v>0</v>
      </c>
      <c r="R1098" s="2" t="inlineStr"/>
    </row>
    <row r="1099" ht="15" customHeight="1">
      <c r="A1099" t="inlineStr">
        <is>
          <t>A 68829-2019</t>
        </is>
      </c>
      <c r="B1099" s="1" t="n">
        <v>43819</v>
      </c>
      <c r="C1099" s="1" t="n">
        <v>45180</v>
      </c>
      <c r="D1099" t="inlineStr">
        <is>
          <t>STOCKHOLMS LÄN</t>
        </is>
      </c>
      <c r="E1099" t="inlineStr">
        <is>
          <t>SIGTUNA</t>
        </is>
      </c>
      <c r="F1099" t="inlineStr">
        <is>
          <t>Kyrkan</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68825-2019</t>
        </is>
      </c>
      <c r="B1100" s="1" t="n">
        <v>43819</v>
      </c>
      <c r="C1100" s="1" t="n">
        <v>45180</v>
      </c>
      <c r="D1100" t="inlineStr">
        <is>
          <t>STOCKHOLMS LÄN</t>
        </is>
      </c>
      <c r="E1100" t="inlineStr">
        <is>
          <t>SIGTUNA</t>
        </is>
      </c>
      <c r="F1100" t="inlineStr">
        <is>
          <t>Kyrkan</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68865-2019</t>
        </is>
      </c>
      <c r="B1101" s="1" t="n">
        <v>43821</v>
      </c>
      <c r="C1101" s="1" t="n">
        <v>45180</v>
      </c>
      <c r="D1101" t="inlineStr">
        <is>
          <t>STOCKHOLMS LÄN</t>
        </is>
      </c>
      <c r="E1101" t="inlineStr">
        <is>
          <t>NORRTÄLJE</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1099-2020</t>
        </is>
      </c>
      <c r="B1102" s="1" t="n">
        <v>43822</v>
      </c>
      <c r="C1102" s="1" t="n">
        <v>45180</v>
      </c>
      <c r="D1102" t="inlineStr">
        <is>
          <t>STOCKHOLMS LÄN</t>
        </is>
      </c>
      <c r="E1102" t="inlineStr">
        <is>
          <t>NORRTÄLJE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292-2020</t>
        </is>
      </c>
      <c r="B1103" s="1" t="n">
        <v>43837</v>
      </c>
      <c r="C1103" s="1" t="n">
        <v>45180</v>
      </c>
      <c r="D1103" t="inlineStr">
        <is>
          <t>STOCKHOLMS LÄN</t>
        </is>
      </c>
      <c r="E1103" t="inlineStr">
        <is>
          <t>EKERÖ</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461-2020</t>
        </is>
      </c>
      <c r="B1104" s="1" t="n">
        <v>43837</v>
      </c>
      <c r="C1104" s="1" t="n">
        <v>45180</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464-2020</t>
        </is>
      </c>
      <c r="B1105" s="1" t="n">
        <v>43837</v>
      </c>
      <c r="C1105" s="1" t="n">
        <v>45180</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630-2020</t>
        </is>
      </c>
      <c r="B1106" s="1" t="n">
        <v>43838</v>
      </c>
      <c r="C1106" s="1" t="n">
        <v>45180</v>
      </c>
      <c r="D1106" t="inlineStr">
        <is>
          <t>STOCKHOLMS LÄN</t>
        </is>
      </c>
      <c r="E1106" t="inlineStr">
        <is>
          <t>SÖDERTÄLJE</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2559-2020</t>
        </is>
      </c>
      <c r="B1107" s="1" t="n">
        <v>43843</v>
      </c>
      <c r="C1107" s="1" t="n">
        <v>45180</v>
      </c>
      <c r="D1107" t="inlineStr">
        <is>
          <t>STOCKHOLMS LÄN</t>
        </is>
      </c>
      <c r="E1107" t="inlineStr">
        <is>
          <t>SÖDERTÄLJE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1388-2020</t>
        </is>
      </c>
      <c r="B1108" s="1" t="n">
        <v>43843</v>
      </c>
      <c r="C1108" s="1" t="n">
        <v>45180</v>
      </c>
      <c r="D1108" t="inlineStr">
        <is>
          <t>STOCKHOLMS LÄN</t>
        </is>
      </c>
      <c r="E1108" t="inlineStr">
        <is>
          <t>VÄRMDÖ</t>
        </is>
      </c>
      <c r="F1108" t="inlineStr">
        <is>
          <t>Övriga statliga verk och myndigheter</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1669-2020</t>
        </is>
      </c>
      <c r="B1109" s="1" t="n">
        <v>43844</v>
      </c>
      <c r="C1109" s="1" t="n">
        <v>45180</v>
      </c>
      <c r="D1109" t="inlineStr">
        <is>
          <t>STOCKHOLMS LÄN</t>
        </is>
      </c>
      <c r="E1109" t="inlineStr">
        <is>
          <t>NYNÄSHAMN</t>
        </is>
      </c>
      <c r="F1109" t="inlineStr">
        <is>
          <t>Övriga statliga verk och myndigheter</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1811-2020</t>
        </is>
      </c>
      <c r="B1110" s="1" t="n">
        <v>43844</v>
      </c>
      <c r="C1110" s="1" t="n">
        <v>45180</v>
      </c>
      <c r="D1110" t="inlineStr">
        <is>
          <t>STOCKHOLMS LÄN</t>
        </is>
      </c>
      <c r="E1110" t="inlineStr">
        <is>
          <t>SÖDERTÄLJE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1789-2020</t>
        </is>
      </c>
      <c r="B1111" s="1" t="n">
        <v>43844</v>
      </c>
      <c r="C1111" s="1" t="n">
        <v>45180</v>
      </c>
      <c r="D1111" t="inlineStr">
        <is>
          <t>STOCKHOLMS LÄN</t>
        </is>
      </c>
      <c r="E1111" t="inlineStr">
        <is>
          <t>NYNÄSHAMN</t>
        </is>
      </c>
      <c r="F1111" t="inlineStr">
        <is>
          <t>Övriga statliga verk och myndigheter</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2554-2020</t>
        </is>
      </c>
      <c r="B1112" s="1" t="n">
        <v>43847</v>
      </c>
      <c r="C1112" s="1" t="n">
        <v>45180</v>
      </c>
      <c r="D1112" t="inlineStr">
        <is>
          <t>STOCKHOLMS LÄN</t>
        </is>
      </c>
      <c r="E1112" t="inlineStr">
        <is>
          <t>BOTKYRKA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2671-2020</t>
        </is>
      </c>
      <c r="B1113" s="1" t="n">
        <v>43849</v>
      </c>
      <c r="C1113" s="1" t="n">
        <v>45180</v>
      </c>
      <c r="D1113" t="inlineStr">
        <is>
          <t>STOCKHOLMS LÄN</t>
        </is>
      </c>
      <c r="E1113" t="inlineStr">
        <is>
          <t>NYNÄSHAMN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4475-2020</t>
        </is>
      </c>
      <c r="B1114" s="1" t="n">
        <v>43849</v>
      </c>
      <c r="C1114" s="1" t="n">
        <v>45180</v>
      </c>
      <c r="D1114" t="inlineStr">
        <is>
          <t>STOCKHOLMS LÄN</t>
        </is>
      </c>
      <c r="E1114" t="inlineStr">
        <is>
          <t>NORRTÄLJE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2803-2020</t>
        </is>
      </c>
      <c r="B1115" s="1" t="n">
        <v>43850</v>
      </c>
      <c r="C1115" s="1" t="n">
        <v>45180</v>
      </c>
      <c r="D1115" t="inlineStr">
        <is>
          <t>STOCKHOLMS LÄN</t>
        </is>
      </c>
      <c r="E1115" t="inlineStr">
        <is>
          <t>NORRTÄLJE</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2810-2020</t>
        </is>
      </c>
      <c r="B1116" s="1" t="n">
        <v>43850</v>
      </c>
      <c r="C1116" s="1" t="n">
        <v>45180</v>
      </c>
      <c r="D1116" t="inlineStr">
        <is>
          <t>STOCKHOLMS LÄN</t>
        </is>
      </c>
      <c r="E1116" t="inlineStr">
        <is>
          <t>NORRTÄLJE</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2808-2020</t>
        </is>
      </c>
      <c r="B1117" s="1" t="n">
        <v>43850</v>
      </c>
      <c r="C1117" s="1" t="n">
        <v>45180</v>
      </c>
      <c r="D1117" t="inlineStr">
        <is>
          <t>STOCKHOLMS LÄN</t>
        </is>
      </c>
      <c r="E1117" t="inlineStr">
        <is>
          <t>NORRTÄLJE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3144-2020</t>
        </is>
      </c>
      <c r="B1118" s="1" t="n">
        <v>43851</v>
      </c>
      <c r="C1118" s="1" t="n">
        <v>45180</v>
      </c>
      <c r="D1118" t="inlineStr">
        <is>
          <t>STOCKHOLMS LÄN</t>
        </is>
      </c>
      <c r="E1118" t="inlineStr">
        <is>
          <t>NYNÄSHAMN</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3882-2020</t>
        </is>
      </c>
      <c r="B1119" s="1" t="n">
        <v>43854</v>
      </c>
      <c r="C1119" s="1" t="n">
        <v>45180</v>
      </c>
      <c r="D1119" t="inlineStr">
        <is>
          <t>STOCKHOLMS LÄN</t>
        </is>
      </c>
      <c r="E1119" t="inlineStr">
        <is>
          <t>NORRTÄLJE</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3952-2020</t>
        </is>
      </c>
      <c r="B1120" s="1" t="n">
        <v>43854</v>
      </c>
      <c r="C1120" s="1" t="n">
        <v>45180</v>
      </c>
      <c r="D1120" t="inlineStr">
        <is>
          <t>STOCKHOLMS LÄN</t>
        </is>
      </c>
      <c r="E1120" t="inlineStr">
        <is>
          <t>NYNÄSHAMN</t>
        </is>
      </c>
      <c r="F1120" t="inlineStr">
        <is>
          <t>Övriga statliga verk och myndigheter</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4094-2020</t>
        </is>
      </c>
      <c r="B1121" s="1" t="n">
        <v>43857</v>
      </c>
      <c r="C1121" s="1" t="n">
        <v>45180</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4300-2020</t>
        </is>
      </c>
      <c r="B1122" s="1" t="n">
        <v>43857</v>
      </c>
      <c r="C1122" s="1" t="n">
        <v>45180</v>
      </c>
      <c r="D1122" t="inlineStr">
        <is>
          <t>STOCKHOLMS LÄN</t>
        </is>
      </c>
      <c r="E1122" t="inlineStr">
        <is>
          <t>HANINGE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4353-2020</t>
        </is>
      </c>
      <c r="B1123" s="1" t="n">
        <v>43857</v>
      </c>
      <c r="C1123" s="1" t="n">
        <v>45180</v>
      </c>
      <c r="D1123" t="inlineStr">
        <is>
          <t>STOCKHOLMS LÄN</t>
        </is>
      </c>
      <c r="E1123" t="inlineStr">
        <is>
          <t>EKERÖ</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4115-2020</t>
        </is>
      </c>
      <c r="B1124" s="1" t="n">
        <v>43857</v>
      </c>
      <c r="C1124" s="1" t="n">
        <v>45180</v>
      </c>
      <c r="D1124" t="inlineStr">
        <is>
          <t>STOCKHOLMS LÄN</t>
        </is>
      </c>
      <c r="E1124" t="inlineStr">
        <is>
          <t>VALLENTUNA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4431-2020</t>
        </is>
      </c>
      <c r="B1125" s="1" t="n">
        <v>43858</v>
      </c>
      <c r="C1125" s="1" t="n">
        <v>45180</v>
      </c>
      <c r="D1125" t="inlineStr">
        <is>
          <t>STOCKHOLMS LÄN</t>
        </is>
      </c>
      <c r="E1125" t="inlineStr">
        <is>
          <t>HANINGE</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4444-2020</t>
        </is>
      </c>
      <c r="B1126" s="1" t="n">
        <v>43858</v>
      </c>
      <c r="C1126" s="1" t="n">
        <v>45180</v>
      </c>
      <c r="D1126" t="inlineStr">
        <is>
          <t>STOCKHOLMS LÄN</t>
        </is>
      </c>
      <c r="E1126" t="inlineStr">
        <is>
          <t>HANINGE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4950-2020</t>
        </is>
      </c>
      <c r="B1127" s="1" t="n">
        <v>43859</v>
      </c>
      <c r="C1127" s="1" t="n">
        <v>45180</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4952-2020</t>
        </is>
      </c>
      <c r="B1128" s="1" t="n">
        <v>43859</v>
      </c>
      <c r="C1128" s="1" t="n">
        <v>45180</v>
      </c>
      <c r="D1128" t="inlineStr">
        <is>
          <t>STOCKHOLMS LÄN</t>
        </is>
      </c>
      <c r="E1128" t="inlineStr">
        <is>
          <t>NORRTÄLJE</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5084-2020</t>
        </is>
      </c>
      <c r="B1129" s="1" t="n">
        <v>43859</v>
      </c>
      <c r="C1129" s="1" t="n">
        <v>45180</v>
      </c>
      <c r="D1129" t="inlineStr">
        <is>
          <t>STOCKHOLMS LÄN</t>
        </is>
      </c>
      <c r="E1129" t="inlineStr">
        <is>
          <t>NORRTÄLJE</t>
        </is>
      </c>
      <c r="G1129" t="n">
        <v>8.199999999999999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5406-2020</t>
        </is>
      </c>
      <c r="B1130" s="1" t="n">
        <v>43860</v>
      </c>
      <c r="C1130" s="1" t="n">
        <v>45180</v>
      </c>
      <c r="D1130" t="inlineStr">
        <is>
          <t>STOCKHOLMS LÄN</t>
        </is>
      </c>
      <c r="E1130" t="inlineStr">
        <is>
          <t>NYNÄSHAMN</t>
        </is>
      </c>
      <c r="F1130" t="inlineStr">
        <is>
          <t>Kommuner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5735-2020</t>
        </is>
      </c>
      <c r="B1131" s="1" t="n">
        <v>43863</v>
      </c>
      <c r="C1131" s="1" t="n">
        <v>45180</v>
      </c>
      <c r="D1131" t="inlineStr">
        <is>
          <t>STOCKHOLMS LÄN</t>
        </is>
      </c>
      <c r="E1131" t="inlineStr">
        <is>
          <t>NORRTÄLJE</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5733-2020</t>
        </is>
      </c>
      <c r="B1132" s="1" t="n">
        <v>43863</v>
      </c>
      <c r="C1132" s="1" t="n">
        <v>45180</v>
      </c>
      <c r="D1132" t="inlineStr">
        <is>
          <t>STOCKHOLMS LÄN</t>
        </is>
      </c>
      <c r="E1132" t="inlineStr">
        <is>
          <t>NORRTÄLJE</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5739-2020</t>
        </is>
      </c>
      <c r="B1133" s="1" t="n">
        <v>43863</v>
      </c>
      <c r="C1133" s="1" t="n">
        <v>45180</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5953-2020</t>
        </is>
      </c>
      <c r="B1134" s="1" t="n">
        <v>43864</v>
      </c>
      <c r="C1134" s="1" t="n">
        <v>45180</v>
      </c>
      <c r="D1134" t="inlineStr">
        <is>
          <t>STOCKHOLMS LÄN</t>
        </is>
      </c>
      <c r="E1134" t="inlineStr">
        <is>
          <t>BOTKYRKA</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5929-2020</t>
        </is>
      </c>
      <c r="B1135" s="1" t="n">
        <v>43864</v>
      </c>
      <c r="C1135" s="1" t="n">
        <v>45180</v>
      </c>
      <c r="D1135" t="inlineStr">
        <is>
          <t>STOCKHOLMS LÄN</t>
        </is>
      </c>
      <c r="E1135" t="inlineStr">
        <is>
          <t>ÖSTERÅKER</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6219-2020</t>
        </is>
      </c>
      <c r="B1136" s="1" t="n">
        <v>43865</v>
      </c>
      <c r="C1136" s="1" t="n">
        <v>45180</v>
      </c>
      <c r="D1136" t="inlineStr">
        <is>
          <t>STOCKHOLMS LÄN</t>
        </is>
      </c>
      <c r="E1136" t="inlineStr">
        <is>
          <t>NYNÄSHAMN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6357-2020</t>
        </is>
      </c>
      <c r="B1137" s="1" t="n">
        <v>43866</v>
      </c>
      <c r="C1137" s="1" t="n">
        <v>45180</v>
      </c>
      <c r="D1137" t="inlineStr">
        <is>
          <t>STOCKHOLMS LÄN</t>
        </is>
      </c>
      <c r="E1137" t="inlineStr">
        <is>
          <t>UPPLANDS-BRO</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6370-2020</t>
        </is>
      </c>
      <c r="B1138" s="1" t="n">
        <v>43866</v>
      </c>
      <c r="C1138" s="1" t="n">
        <v>45180</v>
      </c>
      <c r="D1138" t="inlineStr">
        <is>
          <t>STOCKHOLMS LÄN</t>
        </is>
      </c>
      <c r="E1138" t="inlineStr">
        <is>
          <t>UPPLANDS-BRO</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6707-2020</t>
        </is>
      </c>
      <c r="B1139" s="1" t="n">
        <v>43867</v>
      </c>
      <c r="C1139" s="1" t="n">
        <v>45180</v>
      </c>
      <c r="D1139" t="inlineStr">
        <is>
          <t>STOCKHOLMS LÄN</t>
        </is>
      </c>
      <c r="E1139" t="inlineStr">
        <is>
          <t>SÖDERTÄLJE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7151-2020</t>
        </is>
      </c>
      <c r="B1140" s="1" t="n">
        <v>43869</v>
      </c>
      <c r="C1140" s="1" t="n">
        <v>45180</v>
      </c>
      <c r="D1140" t="inlineStr">
        <is>
          <t>STOCKHOLMS LÄN</t>
        </is>
      </c>
      <c r="E1140" t="inlineStr">
        <is>
          <t>NYNÄSHAMN</t>
        </is>
      </c>
      <c r="F1140" t="inlineStr">
        <is>
          <t>Kommuner</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7150-2020</t>
        </is>
      </c>
      <c r="B1141" s="1" t="n">
        <v>43869</v>
      </c>
      <c r="C1141" s="1" t="n">
        <v>45180</v>
      </c>
      <c r="D1141" t="inlineStr">
        <is>
          <t>STOCKHOLMS LÄN</t>
        </is>
      </c>
      <c r="E1141" t="inlineStr">
        <is>
          <t>NYNÄSHAMN</t>
        </is>
      </c>
      <c r="F1141" t="inlineStr">
        <is>
          <t>Kommuner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7484-2020</t>
        </is>
      </c>
      <c r="B1142" s="1" t="n">
        <v>43871</v>
      </c>
      <c r="C1142" s="1" t="n">
        <v>45180</v>
      </c>
      <c r="D1142" t="inlineStr">
        <is>
          <t>STOCKHOLMS LÄN</t>
        </is>
      </c>
      <c r="E1142" t="inlineStr">
        <is>
          <t>VALLENTUNA</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7471-2020</t>
        </is>
      </c>
      <c r="B1143" s="1" t="n">
        <v>43871</v>
      </c>
      <c r="C1143" s="1" t="n">
        <v>45180</v>
      </c>
      <c r="D1143" t="inlineStr">
        <is>
          <t>STOCKHOLMS LÄN</t>
        </is>
      </c>
      <c r="E1143" t="inlineStr">
        <is>
          <t>NORRTÄLJE</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7354-2020</t>
        </is>
      </c>
      <c r="B1144" s="1" t="n">
        <v>43871</v>
      </c>
      <c r="C1144" s="1" t="n">
        <v>45180</v>
      </c>
      <c r="D1144" t="inlineStr">
        <is>
          <t>STOCKHOLMS LÄN</t>
        </is>
      </c>
      <c r="E1144" t="inlineStr">
        <is>
          <t>VALLENTUNA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7479-2020</t>
        </is>
      </c>
      <c r="B1145" s="1" t="n">
        <v>43871</v>
      </c>
      <c r="C1145" s="1" t="n">
        <v>45180</v>
      </c>
      <c r="D1145" t="inlineStr">
        <is>
          <t>STOCKHOLMS LÄN</t>
        </is>
      </c>
      <c r="E1145" t="inlineStr">
        <is>
          <t>VALLENTUNA</t>
        </is>
      </c>
      <c r="G1145" t="n">
        <v>7.4</v>
      </c>
      <c r="H1145" t="n">
        <v>0</v>
      </c>
      <c r="I1145" t="n">
        <v>0</v>
      </c>
      <c r="J1145" t="n">
        <v>0</v>
      </c>
      <c r="K1145" t="n">
        <v>0</v>
      </c>
      <c r="L1145" t="n">
        <v>0</v>
      </c>
      <c r="M1145" t="n">
        <v>0</v>
      </c>
      <c r="N1145" t="n">
        <v>0</v>
      </c>
      <c r="O1145" t="n">
        <v>0</v>
      </c>
      <c r="P1145" t="n">
        <v>0</v>
      </c>
      <c r="Q1145" t="n">
        <v>0</v>
      </c>
      <c r="R1145" s="2" t="inlineStr"/>
    </row>
    <row r="1146" ht="15" customHeight="1">
      <c r="A1146" t="inlineStr">
        <is>
          <t>A 7486-2020</t>
        </is>
      </c>
      <c r="B1146" s="1" t="n">
        <v>43871</v>
      </c>
      <c r="C1146" s="1" t="n">
        <v>45180</v>
      </c>
      <c r="D1146" t="inlineStr">
        <is>
          <t>STOCKHOLMS LÄN</t>
        </is>
      </c>
      <c r="E1146" t="inlineStr">
        <is>
          <t>VALLENTUNA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7820-2020</t>
        </is>
      </c>
      <c r="B1147" s="1" t="n">
        <v>43873</v>
      </c>
      <c r="C1147" s="1" t="n">
        <v>45180</v>
      </c>
      <c r="D1147" t="inlineStr">
        <is>
          <t>STOCKHOLMS LÄN</t>
        </is>
      </c>
      <c r="E1147" t="inlineStr">
        <is>
          <t>SALEM</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7812-2020</t>
        </is>
      </c>
      <c r="B1148" s="1" t="n">
        <v>43873</v>
      </c>
      <c r="C1148" s="1" t="n">
        <v>45180</v>
      </c>
      <c r="D1148" t="inlineStr">
        <is>
          <t>STOCKHOLMS LÄN</t>
        </is>
      </c>
      <c r="E1148" t="inlineStr">
        <is>
          <t>SALEM</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7923-2020</t>
        </is>
      </c>
      <c r="B1149" s="1" t="n">
        <v>43873</v>
      </c>
      <c r="C1149" s="1" t="n">
        <v>45180</v>
      </c>
      <c r="D1149" t="inlineStr">
        <is>
          <t>STOCKHOLMS LÄN</t>
        </is>
      </c>
      <c r="E1149" t="inlineStr">
        <is>
          <t>NYNÄSHAMN</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8366-2020</t>
        </is>
      </c>
      <c r="B1150" s="1" t="n">
        <v>43875</v>
      </c>
      <c r="C1150" s="1" t="n">
        <v>45180</v>
      </c>
      <c r="D1150" t="inlineStr">
        <is>
          <t>STOCKHOLMS LÄN</t>
        </is>
      </c>
      <c r="E1150" t="inlineStr">
        <is>
          <t>SÖDERTÄLJE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9109-2020</t>
        </is>
      </c>
      <c r="B1151" s="1" t="n">
        <v>43879</v>
      </c>
      <c r="C1151" s="1" t="n">
        <v>45180</v>
      </c>
      <c r="D1151" t="inlineStr">
        <is>
          <t>STOCKHOLMS LÄN</t>
        </is>
      </c>
      <c r="E1151" t="inlineStr">
        <is>
          <t>SALEM</t>
        </is>
      </c>
      <c r="F1151" t="inlineStr">
        <is>
          <t>Kommuner</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9116-2020</t>
        </is>
      </c>
      <c r="B1152" s="1" t="n">
        <v>43879</v>
      </c>
      <c r="C1152" s="1" t="n">
        <v>45180</v>
      </c>
      <c r="D1152" t="inlineStr">
        <is>
          <t>STOCKHOLMS LÄN</t>
        </is>
      </c>
      <c r="E1152" t="inlineStr">
        <is>
          <t>SALEM</t>
        </is>
      </c>
      <c r="F1152" t="inlineStr">
        <is>
          <t>Kommuner</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9845-2020</t>
        </is>
      </c>
      <c r="B1153" s="1" t="n">
        <v>43881</v>
      </c>
      <c r="C1153" s="1" t="n">
        <v>45180</v>
      </c>
      <c r="D1153" t="inlineStr">
        <is>
          <t>STOCKHOLMS LÄN</t>
        </is>
      </c>
      <c r="E1153" t="inlineStr">
        <is>
          <t>NORRTÄLJE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10007-2020</t>
        </is>
      </c>
      <c r="B1154" s="1" t="n">
        <v>43882</v>
      </c>
      <c r="C1154" s="1" t="n">
        <v>45180</v>
      </c>
      <c r="D1154" t="inlineStr">
        <is>
          <t>STOCKHOLMS LÄN</t>
        </is>
      </c>
      <c r="E1154" t="inlineStr">
        <is>
          <t>NYNÄSHAMN</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10395-2020</t>
        </is>
      </c>
      <c r="B1155" s="1" t="n">
        <v>43885</v>
      </c>
      <c r="C1155" s="1" t="n">
        <v>45180</v>
      </c>
      <c r="D1155" t="inlineStr">
        <is>
          <t>STOCKHOLMS LÄN</t>
        </is>
      </c>
      <c r="E1155" t="inlineStr">
        <is>
          <t>EKERÖ</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10244-2020</t>
        </is>
      </c>
      <c r="B1156" s="1" t="n">
        <v>43885</v>
      </c>
      <c r="C1156" s="1" t="n">
        <v>45180</v>
      </c>
      <c r="D1156" t="inlineStr">
        <is>
          <t>STOCKHOLMS LÄN</t>
        </is>
      </c>
      <c r="E1156" t="inlineStr">
        <is>
          <t>SIGTUNA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10396-2020</t>
        </is>
      </c>
      <c r="B1157" s="1" t="n">
        <v>43885</v>
      </c>
      <c r="C1157" s="1" t="n">
        <v>45180</v>
      </c>
      <c r="D1157" t="inlineStr">
        <is>
          <t>STOCKHOLMS LÄN</t>
        </is>
      </c>
      <c r="E1157" t="inlineStr">
        <is>
          <t>NYNÄSHAMN</t>
        </is>
      </c>
      <c r="G1157" t="n">
        <v>5.2</v>
      </c>
      <c r="H1157" t="n">
        <v>0</v>
      </c>
      <c r="I1157" t="n">
        <v>0</v>
      </c>
      <c r="J1157" t="n">
        <v>0</v>
      </c>
      <c r="K1157" t="n">
        <v>0</v>
      </c>
      <c r="L1157" t="n">
        <v>0</v>
      </c>
      <c r="M1157" t="n">
        <v>0</v>
      </c>
      <c r="N1157" t="n">
        <v>0</v>
      </c>
      <c r="O1157" t="n">
        <v>0</v>
      </c>
      <c r="P1157" t="n">
        <v>0</v>
      </c>
      <c r="Q1157" t="n">
        <v>0</v>
      </c>
      <c r="R1157" s="2" t="inlineStr"/>
    </row>
    <row r="1158" ht="15" customHeight="1">
      <c r="A1158" t="inlineStr">
        <is>
          <t>A 10551-2020</t>
        </is>
      </c>
      <c r="B1158" s="1" t="n">
        <v>43887</v>
      </c>
      <c r="C1158" s="1" t="n">
        <v>45180</v>
      </c>
      <c r="D1158" t="inlineStr">
        <is>
          <t>STOCKHOLMS LÄN</t>
        </is>
      </c>
      <c r="E1158" t="inlineStr">
        <is>
          <t>SÖDERTÄLJE</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10618-2020</t>
        </is>
      </c>
      <c r="B1159" s="1" t="n">
        <v>43887</v>
      </c>
      <c r="C1159" s="1" t="n">
        <v>45180</v>
      </c>
      <c r="D1159" t="inlineStr">
        <is>
          <t>STOCKHOLMS LÄN</t>
        </is>
      </c>
      <c r="E1159" t="inlineStr">
        <is>
          <t>NORRTÄLJE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10744-2020</t>
        </is>
      </c>
      <c r="B1160" s="1" t="n">
        <v>43888</v>
      </c>
      <c r="C1160" s="1" t="n">
        <v>45180</v>
      </c>
      <c r="D1160" t="inlineStr">
        <is>
          <t>STOCKHOLMS LÄN</t>
        </is>
      </c>
      <c r="E1160" t="inlineStr">
        <is>
          <t>SIGTUNA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10764-2020</t>
        </is>
      </c>
      <c r="B1161" s="1" t="n">
        <v>43888</v>
      </c>
      <c r="C1161" s="1" t="n">
        <v>45180</v>
      </c>
      <c r="D1161" t="inlineStr">
        <is>
          <t>STOCKHOLMS LÄN</t>
        </is>
      </c>
      <c r="E1161" t="inlineStr">
        <is>
          <t>ÖSTERÅKER</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10790-2020</t>
        </is>
      </c>
      <c r="B1162" s="1" t="n">
        <v>43888</v>
      </c>
      <c r="C1162" s="1" t="n">
        <v>45180</v>
      </c>
      <c r="D1162" t="inlineStr">
        <is>
          <t>STOCKHOLMS LÄN</t>
        </is>
      </c>
      <c r="E1162" t="inlineStr">
        <is>
          <t>BOTKYRKA</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10738-2020</t>
        </is>
      </c>
      <c r="B1163" s="1" t="n">
        <v>43888</v>
      </c>
      <c r="C1163" s="1" t="n">
        <v>45180</v>
      </c>
      <c r="D1163" t="inlineStr">
        <is>
          <t>STOCKHOLMS LÄN</t>
        </is>
      </c>
      <c r="E1163" t="inlineStr">
        <is>
          <t>SIGTUNA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10807-2020</t>
        </is>
      </c>
      <c r="B1164" s="1" t="n">
        <v>43888</v>
      </c>
      <c r="C1164" s="1" t="n">
        <v>45180</v>
      </c>
      <c r="D1164" t="inlineStr">
        <is>
          <t>STOCKHOLMS LÄN</t>
        </is>
      </c>
      <c r="E1164" t="inlineStr">
        <is>
          <t>BOTKYRKA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17546-2020</t>
        </is>
      </c>
      <c r="B1165" s="1" t="n">
        <v>43892</v>
      </c>
      <c r="C1165" s="1" t="n">
        <v>45180</v>
      </c>
      <c r="D1165" t="inlineStr">
        <is>
          <t>STOCKHOLMS LÄN</t>
        </is>
      </c>
      <c r="E1165" t="inlineStr">
        <is>
          <t>EKERÖ</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17552-2020</t>
        </is>
      </c>
      <c r="B1166" s="1" t="n">
        <v>43892</v>
      </c>
      <c r="C1166" s="1" t="n">
        <v>45180</v>
      </c>
      <c r="D1166" t="inlineStr">
        <is>
          <t>STOCKHOLMS LÄN</t>
        </is>
      </c>
      <c r="E1166" t="inlineStr">
        <is>
          <t>EKERÖ</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11184-2020</t>
        </is>
      </c>
      <c r="B1167" s="1" t="n">
        <v>43892</v>
      </c>
      <c r="C1167" s="1" t="n">
        <v>45180</v>
      </c>
      <c r="D1167" t="inlineStr">
        <is>
          <t>STOCKHOLMS LÄN</t>
        </is>
      </c>
      <c r="E1167" t="inlineStr">
        <is>
          <t>NORRTÄLJE</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11576-2020</t>
        </is>
      </c>
      <c r="B1168" s="1" t="n">
        <v>43893</v>
      </c>
      <c r="C1168" s="1" t="n">
        <v>45180</v>
      </c>
      <c r="D1168" t="inlineStr">
        <is>
          <t>STOCKHOLMS LÄN</t>
        </is>
      </c>
      <c r="E1168" t="inlineStr">
        <is>
          <t>NORRTÄLJE</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12113-2020</t>
        </is>
      </c>
      <c r="B1169" s="1" t="n">
        <v>43895</v>
      </c>
      <c r="C1169" s="1" t="n">
        <v>45180</v>
      </c>
      <c r="D1169" t="inlineStr">
        <is>
          <t>STOCKHOLMS LÄN</t>
        </is>
      </c>
      <c r="E1169" t="inlineStr">
        <is>
          <t>NORRTÄLJE</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12321-2020</t>
        </is>
      </c>
      <c r="B1170" s="1" t="n">
        <v>43895</v>
      </c>
      <c r="C1170" s="1" t="n">
        <v>45180</v>
      </c>
      <c r="D1170" t="inlineStr">
        <is>
          <t>STOCKHOLMS LÄN</t>
        </is>
      </c>
      <c r="E1170" t="inlineStr">
        <is>
          <t>BOTKYRKA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12320-2020</t>
        </is>
      </c>
      <c r="B1171" s="1" t="n">
        <v>43895</v>
      </c>
      <c r="C1171" s="1" t="n">
        <v>45180</v>
      </c>
      <c r="D1171" t="inlineStr">
        <is>
          <t>STOCKHOLMS LÄN</t>
        </is>
      </c>
      <c r="E1171" t="inlineStr">
        <is>
          <t>BOTKYRKA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12355-2020</t>
        </is>
      </c>
      <c r="B1172" s="1" t="n">
        <v>43896</v>
      </c>
      <c r="C1172" s="1" t="n">
        <v>45180</v>
      </c>
      <c r="D1172" t="inlineStr">
        <is>
          <t>STOCKHOLMS LÄN</t>
        </is>
      </c>
      <c r="E1172" t="inlineStr">
        <is>
          <t>HANINGE</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12620-2020</t>
        </is>
      </c>
      <c r="B1173" s="1" t="n">
        <v>43899</v>
      </c>
      <c r="C1173" s="1" t="n">
        <v>45180</v>
      </c>
      <c r="D1173" t="inlineStr">
        <is>
          <t>STOCKHOLMS LÄN</t>
        </is>
      </c>
      <c r="E1173" t="inlineStr">
        <is>
          <t>HANINGE</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12571-2020</t>
        </is>
      </c>
      <c r="B1174" s="1" t="n">
        <v>43899</v>
      </c>
      <c r="C1174" s="1" t="n">
        <v>45180</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12843-2020</t>
        </is>
      </c>
      <c r="B1175" s="1" t="n">
        <v>43899</v>
      </c>
      <c r="C1175" s="1" t="n">
        <v>45180</v>
      </c>
      <c r="D1175" t="inlineStr">
        <is>
          <t>STOCKHOLMS LÄN</t>
        </is>
      </c>
      <c r="E1175" t="inlineStr">
        <is>
          <t>NORRTÄLJE</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12984-2020</t>
        </is>
      </c>
      <c r="B1176" s="1" t="n">
        <v>43900</v>
      </c>
      <c r="C1176" s="1" t="n">
        <v>45180</v>
      </c>
      <c r="D1176" t="inlineStr">
        <is>
          <t>STOCKHOLMS LÄN</t>
        </is>
      </c>
      <c r="E1176" t="inlineStr">
        <is>
          <t>UPPLANDS VÄSBY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12970-2020</t>
        </is>
      </c>
      <c r="B1177" s="1" t="n">
        <v>43900</v>
      </c>
      <c r="C1177" s="1" t="n">
        <v>45180</v>
      </c>
      <c r="D1177" t="inlineStr">
        <is>
          <t>STOCKHOLMS LÄN</t>
        </is>
      </c>
      <c r="E1177" t="inlineStr">
        <is>
          <t>NORRTÄLJE</t>
        </is>
      </c>
      <c r="F1177" t="inlineStr">
        <is>
          <t>Kommuner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12988-2020</t>
        </is>
      </c>
      <c r="B1178" s="1" t="n">
        <v>43900</v>
      </c>
      <c r="C1178" s="1" t="n">
        <v>45180</v>
      </c>
      <c r="D1178" t="inlineStr">
        <is>
          <t>STOCKHOLMS LÄN</t>
        </is>
      </c>
      <c r="E1178" t="inlineStr">
        <is>
          <t>BOTKYRKA</t>
        </is>
      </c>
      <c r="G1178" t="n">
        <v>13.7</v>
      </c>
      <c r="H1178" t="n">
        <v>0</v>
      </c>
      <c r="I1178" t="n">
        <v>0</v>
      </c>
      <c r="J1178" t="n">
        <v>0</v>
      </c>
      <c r="K1178" t="n">
        <v>0</v>
      </c>
      <c r="L1178" t="n">
        <v>0</v>
      </c>
      <c r="M1178" t="n">
        <v>0</v>
      </c>
      <c r="N1178" t="n">
        <v>0</v>
      </c>
      <c r="O1178" t="n">
        <v>0</v>
      </c>
      <c r="P1178" t="n">
        <v>0</v>
      </c>
      <c r="Q1178" t="n">
        <v>0</v>
      </c>
      <c r="R1178" s="2" t="inlineStr"/>
    </row>
    <row r="1179" ht="15" customHeight="1">
      <c r="A1179" t="inlineStr">
        <is>
          <t>A 12987-2020</t>
        </is>
      </c>
      <c r="B1179" s="1" t="n">
        <v>43900</v>
      </c>
      <c r="C1179" s="1" t="n">
        <v>45180</v>
      </c>
      <c r="D1179" t="inlineStr">
        <is>
          <t>STOCKHOLMS LÄN</t>
        </is>
      </c>
      <c r="E1179" t="inlineStr">
        <is>
          <t>UPPLANDS VÄSBY</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13230-2020</t>
        </is>
      </c>
      <c r="B1180" s="1" t="n">
        <v>43901</v>
      </c>
      <c r="C1180" s="1" t="n">
        <v>45180</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13281-2020</t>
        </is>
      </c>
      <c r="B1181" s="1" t="n">
        <v>43901</v>
      </c>
      <c r="C1181" s="1" t="n">
        <v>45180</v>
      </c>
      <c r="D1181" t="inlineStr">
        <is>
          <t>STOCKHOLMS LÄN</t>
        </is>
      </c>
      <c r="E1181" t="inlineStr">
        <is>
          <t>NORRTÄLJE</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13287-2020</t>
        </is>
      </c>
      <c r="B1182" s="1" t="n">
        <v>43901</v>
      </c>
      <c r="C1182" s="1" t="n">
        <v>45180</v>
      </c>
      <c r="D1182" t="inlineStr">
        <is>
          <t>STOCKHOLMS LÄN</t>
        </is>
      </c>
      <c r="E1182" t="inlineStr">
        <is>
          <t>NORRTÄLJE</t>
        </is>
      </c>
      <c r="F1182" t="inlineStr">
        <is>
          <t>Kommuner</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13501-2020</t>
        </is>
      </c>
      <c r="B1183" s="1" t="n">
        <v>43902</v>
      </c>
      <c r="C1183" s="1" t="n">
        <v>45180</v>
      </c>
      <c r="D1183" t="inlineStr">
        <is>
          <t>STOCKHOLMS LÄN</t>
        </is>
      </c>
      <c r="E1183" t="inlineStr">
        <is>
          <t>NORRTÄLJE</t>
        </is>
      </c>
      <c r="G1183" t="n">
        <v>8.800000000000001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13506-2020</t>
        </is>
      </c>
      <c r="B1184" s="1" t="n">
        <v>43902</v>
      </c>
      <c r="C1184" s="1" t="n">
        <v>45180</v>
      </c>
      <c r="D1184" t="inlineStr">
        <is>
          <t>STOCKHOLMS LÄN</t>
        </is>
      </c>
      <c r="E1184" t="inlineStr">
        <is>
          <t>NORRTÄLJE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14637-2020</t>
        </is>
      </c>
      <c r="B1185" s="1" t="n">
        <v>43902</v>
      </c>
      <c r="C1185" s="1" t="n">
        <v>45180</v>
      </c>
      <c r="D1185" t="inlineStr">
        <is>
          <t>STOCKHOLMS LÄN</t>
        </is>
      </c>
      <c r="E1185" t="inlineStr">
        <is>
          <t>VALLENTUNA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13679-2020</t>
        </is>
      </c>
      <c r="B1186" s="1" t="n">
        <v>43903</v>
      </c>
      <c r="C1186" s="1" t="n">
        <v>45180</v>
      </c>
      <c r="D1186" t="inlineStr">
        <is>
          <t>STOCKHOLMS LÄN</t>
        </is>
      </c>
      <c r="E1186" t="inlineStr">
        <is>
          <t>NYNÄSHAMN</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13676-2020</t>
        </is>
      </c>
      <c r="B1187" s="1" t="n">
        <v>43903</v>
      </c>
      <c r="C1187" s="1" t="n">
        <v>45180</v>
      </c>
      <c r="D1187" t="inlineStr">
        <is>
          <t>STOCKHOLMS LÄN</t>
        </is>
      </c>
      <c r="E1187" t="inlineStr">
        <is>
          <t>NYNÄSHAMN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14037-2020</t>
        </is>
      </c>
      <c r="B1188" s="1" t="n">
        <v>43906</v>
      </c>
      <c r="C1188" s="1" t="n">
        <v>45180</v>
      </c>
      <c r="D1188" t="inlineStr">
        <is>
          <t>STOCKHOLMS LÄN</t>
        </is>
      </c>
      <c r="E1188" t="inlineStr">
        <is>
          <t>HANINGE</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14512-2020</t>
        </is>
      </c>
      <c r="B1189" s="1" t="n">
        <v>43907</v>
      </c>
      <c r="C1189" s="1" t="n">
        <v>45180</v>
      </c>
      <c r="D1189" t="inlineStr">
        <is>
          <t>STOCKHOLMS LÄN</t>
        </is>
      </c>
      <c r="E1189" t="inlineStr">
        <is>
          <t>SIGTUNA</t>
        </is>
      </c>
      <c r="F1189" t="inlineStr">
        <is>
          <t>Övriga statliga verk och myndigheter</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14525-2020</t>
        </is>
      </c>
      <c r="B1190" s="1" t="n">
        <v>43908</v>
      </c>
      <c r="C1190" s="1" t="n">
        <v>45180</v>
      </c>
      <c r="D1190" t="inlineStr">
        <is>
          <t>STOCKHOLMS LÄN</t>
        </is>
      </c>
      <c r="E1190" t="inlineStr">
        <is>
          <t>NORRTÄLJE</t>
        </is>
      </c>
      <c r="G1190" t="n">
        <v>10.2</v>
      </c>
      <c r="H1190" t="n">
        <v>0</v>
      </c>
      <c r="I1190" t="n">
        <v>0</v>
      </c>
      <c r="J1190" t="n">
        <v>0</v>
      </c>
      <c r="K1190" t="n">
        <v>0</v>
      </c>
      <c r="L1190" t="n">
        <v>0</v>
      </c>
      <c r="M1190" t="n">
        <v>0</v>
      </c>
      <c r="N1190" t="n">
        <v>0</v>
      </c>
      <c r="O1190" t="n">
        <v>0</v>
      </c>
      <c r="P1190" t="n">
        <v>0</v>
      </c>
      <c r="Q1190" t="n">
        <v>0</v>
      </c>
      <c r="R1190" s="2" t="inlineStr"/>
    </row>
    <row r="1191" ht="15" customHeight="1">
      <c r="A1191" t="inlineStr">
        <is>
          <t>A 14565-2020</t>
        </is>
      </c>
      <c r="B1191" s="1" t="n">
        <v>43908</v>
      </c>
      <c r="C1191" s="1" t="n">
        <v>45180</v>
      </c>
      <c r="D1191" t="inlineStr">
        <is>
          <t>STOCKHOLMS LÄN</t>
        </is>
      </c>
      <c r="E1191" t="inlineStr">
        <is>
          <t>NORRTÄLJE</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14831-2020</t>
        </is>
      </c>
      <c r="B1192" s="1" t="n">
        <v>43909</v>
      </c>
      <c r="C1192" s="1" t="n">
        <v>45180</v>
      </c>
      <c r="D1192" t="inlineStr">
        <is>
          <t>STOCKHOLMS LÄN</t>
        </is>
      </c>
      <c r="E1192" t="inlineStr">
        <is>
          <t>NORRTÄLJE</t>
        </is>
      </c>
      <c r="G1192" t="n">
        <v>11.4</v>
      </c>
      <c r="H1192" t="n">
        <v>0</v>
      </c>
      <c r="I1192" t="n">
        <v>0</v>
      </c>
      <c r="J1192" t="n">
        <v>0</v>
      </c>
      <c r="K1192" t="n">
        <v>0</v>
      </c>
      <c r="L1192" t="n">
        <v>0</v>
      </c>
      <c r="M1192" t="n">
        <v>0</v>
      </c>
      <c r="N1192" t="n">
        <v>0</v>
      </c>
      <c r="O1192" t="n">
        <v>0</v>
      </c>
      <c r="P1192" t="n">
        <v>0</v>
      </c>
      <c r="Q1192" t="n">
        <v>0</v>
      </c>
      <c r="R1192" s="2" t="inlineStr"/>
    </row>
    <row r="1193" ht="15" customHeight="1">
      <c r="A1193" t="inlineStr">
        <is>
          <t>A 15318-2020</t>
        </is>
      </c>
      <c r="B1193" s="1" t="n">
        <v>43913</v>
      </c>
      <c r="C1193" s="1" t="n">
        <v>45180</v>
      </c>
      <c r="D1193" t="inlineStr">
        <is>
          <t>STOCKHOLMS LÄN</t>
        </is>
      </c>
      <c r="E1193" t="inlineStr">
        <is>
          <t>HANINGE</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15663-2020</t>
        </is>
      </c>
      <c r="B1194" s="1" t="n">
        <v>43915</v>
      </c>
      <c r="C1194" s="1" t="n">
        <v>45180</v>
      </c>
      <c r="D1194" t="inlineStr">
        <is>
          <t>STOCKHOLMS LÄN</t>
        </is>
      </c>
      <c r="E1194" t="inlineStr">
        <is>
          <t>NORRTÄLJE</t>
        </is>
      </c>
      <c r="G1194" t="n">
        <v>11.1</v>
      </c>
      <c r="H1194" t="n">
        <v>0</v>
      </c>
      <c r="I1194" t="n">
        <v>0</v>
      </c>
      <c r="J1194" t="n">
        <v>0</v>
      </c>
      <c r="K1194" t="n">
        <v>0</v>
      </c>
      <c r="L1194" t="n">
        <v>0</v>
      </c>
      <c r="M1194" t="n">
        <v>0</v>
      </c>
      <c r="N1194" t="n">
        <v>0</v>
      </c>
      <c r="O1194" t="n">
        <v>0</v>
      </c>
      <c r="P1194" t="n">
        <v>0</v>
      </c>
      <c r="Q1194" t="n">
        <v>0</v>
      </c>
      <c r="R1194" s="2" t="inlineStr"/>
    </row>
    <row r="1195" ht="15" customHeight="1">
      <c r="A1195" t="inlineStr">
        <is>
          <t>A 15878-2020</t>
        </is>
      </c>
      <c r="B1195" s="1" t="n">
        <v>43915</v>
      </c>
      <c r="C1195" s="1" t="n">
        <v>45180</v>
      </c>
      <c r="D1195" t="inlineStr">
        <is>
          <t>STOCKHOLMS LÄN</t>
        </is>
      </c>
      <c r="E1195" t="inlineStr">
        <is>
          <t>NYKVARN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15756-2020</t>
        </is>
      </c>
      <c r="B1196" s="1" t="n">
        <v>43915</v>
      </c>
      <c r="C1196" s="1" t="n">
        <v>45180</v>
      </c>
      <c r="D1196" t="inlineStr">
        <is>
          <t>STOCKHOLMS LÄN</t>
        </is>
      </c>
      <c r="E1196" t="inlineStr">
        <is>
          <t>EKERÖ</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16048-2020</t>
        </is>
      </c>
      <c r="B1197" s="1" t="n">
        <v>43916</v>
      </c>
      <c r="C1197" s="1" t="n">
        <v>45180</v>
      </c>
      <c r="D1197" t="inlineStr">
        <is>
          <t>STOCKHOLMS LÄN</t>
        </is>
      </c>
      <c r="E1197" t="inlineStr">
        <is>
          <t>BOTKYRKA</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16273-2020</t>
        </is>
      </c>
      <c r="B1198" s="1" t="n">
        <v>43917</v>
      </c>
      <c r="C1198" s="1" t="n">
        <v>45180</v>
      </c>
      <c r="D1198" t="inlineStr">
        <is>
          <t>STOCKHOLMS LÄN</t>
        </is>
      </c>
      <c r="E1198" t="inlineStr">
        <is>
          <t>NORRTÄLJE</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16917-2020</t>
        </is>
      </c>
      <c r="B1199" s="1" t="n">
        <v>43921</v>
      </c>
      <c r="C1199" s="1" t="n">
        <v>45180</v>
      </c>
      <c r="D1199" t="inlineStr">
        <is>
          <t>STOCKHOLMS LÄN</t>
        </is>
      </c>
      <c r="E1199" t="inlineStr">
        <is>
          <t>SALEM</t>
        </is>
      </c>
      <c r="G1199" t="n">
        <v>23.8</v>
      </c>
      <c r="H1199" t="n">
        <v>0</v>
      </c>
      <c r="I1199" t="n">
        <v>0</v>
      </c>
      <c r="J1199" t="n">
        <v>0</v>
      </c>
      <c r="K1199" t="n">
        <v>0</v>
      </c>
      <c r="L1199" t="n">
        <v>0</v>
      </c>
      <c r="M1199" t="n">
        <v>0</v>
      </c>
      <c r="N1199" t="n">
        <v>0</v>
      </c>
      <c r="O1199" t="n">
        <v>0</v>
      </c>
      <c r="P1199" t="n">
        <v>0</v>
      </c>
      <c r="Q1199" t="n">
        <v>0</v>
      </c>
      <c r="R1199" s="2" t="inlineStr"/>
    </row>
    <row r="1200" ht="15" customHeight="1">
      <c r="A1200" t="inlineStr">
        <is>
          <t>A 17911-2020</t>
        </is>
      </c>
      <c r="B1200" s="1" t="n">
        <v>43924</v>
      </c>
      <c r="C1200" s="1" t="n">
        <v>45180</v>
      </c>
      <c r="D1200" t="inlineStr">
        <is>
          <t>STOCKHOLMS LÄN</t>
        </is>
      </c>
      <c r="E1200" t="inlineStr">
        <is>
          <t>NYKVARN</t>
        </is>
      </c>
      <c r="F1200" t="inlineStr">
        <is>
          <t>Kommuner</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17926-2020</t>
        </is>
      </c>
      <c r="B1201" s="1" t="n">
        <v>43924</v>
      </c>
      <c r="C1201" s="1" t="n">
        <v>45180</v>
      </c>
      <c r="D1201" t="inlineStr">
        <is>
          <t>STOCKHOLMS LÄN</t>
        </is>
      </c>
      <c r="E1201" t="inlineStr">
        <is>
          <t>NYKVARN</t>
        </is>
      </c>
      <c r="F1201" t="inlineStr">
        <is>
          <t>Kommuner</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17965-2020</t>
        </is>
      </c>
      <c r="B1202" s="1" t="n">
        <v>43925</v>
      </c>
      <c r="C1202" s="1" t="n">
        <v>45180</v>
      </c>
      <c r="D1202" t="inlineStr">
        <is>
          <t>STOCKHOLMS LÄN</t>
        </is>
      </c>
      <c r="E1202" t="inlineStr">
        <is>
          <t>NORRTÄLJE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18821-2020</t>
        </is>
      </c>
      <c r="B1203" s="1" t="n">
        <v>43935</v>
      </c>
      <c r="C1203" s="1" t="n">
        <v>45180</v>
      </c>
      <c r="D1203" t="inlineStr">
        <is>
          <t>STOCKHOLMS LÄN</t>
        </is>
      </c>
      <c r="E1203" t="inlineStr">
        <is>
          <t>SALEM</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19258-2020</t>
        </is>
      </c>
      <c r="B1204" s="1" t="n">
        <v>43937</v>
      </c>
      <c r="C1204" s="1" t="n">
        <v>45180</v>
      </c>
      <c r="D1204" t="inlineStr">
        <is>
          <t>STOCKHOLMS LÄN</t>
        </is>
      </c>
      <c r="E1204" t="inlineStr">
        <is>
          <t>NORRTÄLJE</t>
        </is>
      </c>
      <c r="F1204" t="inlineStr">
        <is>
          <t>Övriga statliga verk och myndigheter</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19863-2020</t>
        </is>
      </c>
      <c r="B1205" s="1" t="n">
        <v>43942</v>
      </c>
      <c r="C1205" s="1" t="n">
        <v>45180</v>
      </c>
      <c r="D1205" t="inlineStr">
        <is>
          <t>STOCKHOLMS LÄN</t>
        </is>
      </c>
      <c r="E1205" t="inlineStr">
        <is>
          <t>VALLENTUNA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20257-2020</t>
        </is>
      </c>
      <c r="B1206" s="1" t="n">
        <v>43944</v>
      </c>
      <c r="C1206" s="1" t="n">
        <v>45180</v>
      </c>
      <c r="D1206" t="inlineStr">
        <is>
          <t>STOCKHOLMS LÄN</t>
        </is>
      </c>
      <c r="E1206" t="inlineStr">
        <is>
          <t>NORRTÄLJE</t>
        </is>
      </c>
      <c r="G1206" t="n">
        <v>80.09999999999999</v>
      </c>
      <c r="H1206" t="n">
        <v>0</v>
      </c>
      <c r="I1206" t="n">
        <v>0</v>
      </c>
      <c r="J1206" t="n">
        <v>0</v>
      </c>
      <c r="K1206" t="n">
        <v>0</v>
      </c>
      <c r="L1206" t="n">
        <v>0</v>
      </c>
      <c r="M1206" t="n">
        <v>0</v>
      </c>
      <c r="N1206" t="n">
        <v>0</v>
      </c>
      <c r="O1206" t="n">
        <v>0</v>
      </c>
      <c r="P1206" t="n">
        <v>0</v>
      </c>
      <c r="Q1206" t="n">
        <v>0</v>
      </c>
      <c r="R1206" s="2" t="inlineStr"/>
    </row>
    <row r="1207" ht="15" customHeight="1">
      <c r="A1207" t="inlineStr">
        <is>
          <t>A 20196-2020</t>
        </is>
      </c>
      <c r="B1207" s="1" t="n">
        <v>43944</v>
      </c>
      <c r="C1207" s="1" t="n">
        <v>45180</v>
      </c>
      <c r="D1207" t="inlineStr">
        <is>
          <t>STOCKHOLMS LÄN</t>
        </is>
      </c>
      <c r="E1207" t="inlineStr">
        <is>
          <t>SÖDERTÄLJE</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20571-2020</t>
        </is>
      </c>
      <c r="B1208" s="1" t="n">
        <v>43948</v>
      </c>
      <c r="C1208" s="1" t="n">
        <v>45180</v>
      </c>
      <c r="D1208" t="inlineStr">
        <is>
          <t>STOCKHOLMS LÄN</t>
        </is>
      </c>
      <c r="E1208" t="inlineStr">
        <is>
          <t>SIGTUNA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20600-2020</t>
        </is>
      </c>
      <c r="B1209" s="1" t="n">
        <v>43948</v>
      </c>
      <c r="C1209" s="1" t="n">
        <v>45180</v>
      </c>
      <c r="D1209" t="inlineStr">
        <is>
          <t>STOCKHOLMS LÄN</t>
        </is>
      </c>
      <c r="E1209" t="inlineStr">
        <is>
          <t>NYNÄSHAMN</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20673-2020</t>
        </is>
      </c>
      <c r="B1210" s="1" t="n">
        <v>43949</v>
      </c>
      <c r="C1210" s="1" t="n">
        <v>45180</v>
      </c>
      <c r="D1210" t="inlineStr">
        <is>
          <t>STOCKHOLMS LÄN</t>
        </is>
      </c>
      <c r="E1210" t="inlineStr">
        <is>
          <t>NYNÄSHAMN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21628-2020</t>
        </is>
      </c>
      <c r="B1211" s="1" t="n">
        <v>43956</v>
      </c>
      <c r="C1211" s="1" t="n">
        <v>45180</v>
      </c>
      <c r="D1211" t="inlineStr">
        <is>
          <t>STOCKHOLMS LÄN</t>
        </is>
      </c>
      <c r="E1211" t="inlineStr">
        <is>
          <t>NYKVARN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21645-2020</t>
        </is>
      </c>
      <c r="B1212" s="1" t="n">
        <v>43956</v>
      </c>
      <c r="C1212" s="1" t="n">
        <v>45180</v>
      </c>
      <c r="D1212" t="inlineStr">
        <is>
          <t>STOCKHOLMS LÄN</t>
        </is>
      </c>
      <c r="E1212" t="inlineStr">
        <is>
          <t>BOTKYRKA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21634-2020</t>
        </is>
      </c>
      <c r="B1213" s="1" t="n">
        <v>43956</v>
      </c>
      <c r="C1213" s="1" t="n">
        <v>45180</v>
      </c>
      <c r="D1213" t="inlineStr">
        <is>
          <t>STOCKHOLMS LÄN</t>
        </is>
      </c>
      <c r="E1213" t="inlineStr">
        <is>
          <t>NYKVARN</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21875-2020</t>
        </is>
      </c>
      <c r="B1214" s="1" t="n">
        <v>43958</v>
      </c>
      <c r="C1214" s="1" t="n">
        <v>45180</v>
      </c>
      <c r="D1214" t="inlineStr">
        <is>
          <t>STOCKHOLMS LÄN</t>
        </is>
      </c>
      <c r="E1214" t="inlineStr">
        <is>
          <t>NORRTÄLJE</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21849-2020</t>
        </is>
      </c>
      <c r="B1215" s="1" t="n">
        <v>43958</v>
      </c>
      <c r="C1215" s="1" t="n">
        <v>45180</v>
      </c>
      <c r="D1215" t="inlineStr">
        <is>
          <t>STOCKHOLMS LÄN</t>
        </is>
      </c>
      <c r="E1215" t="inlineStr">
        <is>
          <t>NORRTÄLJE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23098-2020</t>
        </is>
      </c>
      <c r="B1216" s="1" t="n">
        <v>43965</v>
      </c>
      <c r="C1216" s="1" t="n">
        <v>45180</v>
      </c>
      <c r="D1216" t="inlineStr">
        <is>
          <t>STOCKHOLMS LÄN</t>
        </is>
      </c>
      <c r="E1216" t="inlineStr">
        <is>
          <t>SIGTUNA</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23363-2020</t>
        </is>
      </c>
      <c r="B1217" s="1" t="n">
        <v>43967</v>
      </c>
      <c r="C1217" s="1" t="n">
        <v>45180</v>
      </c>
      <c r="D1217" t="inlineStr">
        <is>
          <t>STOCKHOLMS LÄN</t>
        </is>
      </c>
      <c r="E1217" t="inlineStr">
        <is>
          <t>NYNÄSHAMN</t>
        </is>
      </c>
      <c r="F1217" t="inlineStr">
        <is>
          <t>Kommuner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23364-2020</t>
        </is>
      </c>
      <c r="B1218" s="1" t="n">
        <v>43967</v>
      </c>
      <c r="C1218" s="1" t="n">
        <v>45180</v>
      </c>
      <c r="D1218" t="inlineStr">
        <is>
          <t>STOCKHOLMS LÄN</t>
        </is>
      </c>
      <c r="E1218" t="inlineStr">
        <is>
          <t>NYNÄSHAMN</t>
        </is>
      </c>
      <c r="F1218" t="inlineStr">
        <is>
          <t>Kommuner</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23426-2020</t>
        </is>
      </c>
      <c r="B1219" s="1" t="n">
        <v>43969</v>
      </c>
      <c r="C1219" s="1" t="n">
        <v>45180</v>
      </c>
      <c r="D1219" t="inlineStr">
        <is>
          <t>STOCKHOLMS LÄN</t>
        </is>
      </c>
      <c r="E1219" t="inlineStr">
        <is>
          <t>BOTKYRKA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23442-2020</t>
        </is>
      </c>
      <c r="B1220" s="1" t="n">
        <v>43969</v>
      </c>
      <c r="C1220" s="1" t="n">
        <v>45180</v>
      </c>
      <c r="D1220" t="inlineStr">
        <is>
          <t>STOCKHOLMS LÄN</t>
        </is>
      </c>
      <c r="E1220" t="inlineStr">
        <is>
          <t>NYNÄSHAMN</t>
        </is>
      </c>
      <c r="F1220" t="inlineStr">
        <is>
          <t>Kommuner</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23447-2020</t>
        </is>
      </c>
      <c r="B1221" s="1" t="n">
        <v>43969</v>
      </c>
      <c r="C1221" s="1" t="n">
        <v>45180</v>
      </c>
      <c r="D1221" t="inlineStr">
        <is>
          <t>STOCKHOLMS LÄN</t>
        </is>
      </c>
      <c r="E1221" t="inlineStr">
        <is>
          <t>NYNÄSHAMN</t>
        </is>
      </c>
      <c r="F1221" t="inlineStr">
        <is>
          <t>Kommuner</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23751-2020</t>
        </is>
      </c>
      <c r="B1222" s="1" t="n">
        <v>43970</v>
      </c>
      <c r="C1222" s="1" t="n">
        <v>45180</v>
      </c>
      <c r="D1222" t="inlineStr">
        <is>
          <t>STOCKHOLMS LÄN</t>
        </is>
      </c>
      <c r="E1222" t="inlineStr">
        <is>
          <t>NORRTÄLJE</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24136-2020</t>
        </is>
      </c>
      <c r="B1223" s="1" t="n">
        <v>43973</v>
      </c>
      <c r="C1223" s="1" t="n">
        <v>45180</v>
      </c>
      <c r="D1223" t="inlineStr">
        <is>
          <t>STOCKHOLMS LÄN</t>
        </is>
      </c>
      <c r="E1223" t="inlineStr">
        <is>
          <t>NORRTÄLJE</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25575-2020</t>
        </is>
      </c>
      <c r="B1224" s="1" t="n">
        <v>43983</v>
      </c>
      <c r="C1224" s="1" t="n">
        <v>45180</v>
      </c>
      <c r="D1224" t="inlineStr">
        <is>
          <t>STOCKHOLMS LÄN</t>
        </is>
      </c>
      <c r="E1224" t="inlineStr">
        <is>
          <t>VALLENTUNA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25589-2020</t>
        </is>
      </c>
      <c r="B1225" s="1" t="n">
        <v>43983</v>
      </c>
      <c r="C1225" s="1" t="n">
        <v>45180</v>
      </c>
      <c r="D1225" t="inlineStr">
        <is>
          <t>STOCKHOLMS LÄN</t>
        </is>
      </c>
      <c r="E1225" t="inlineStr">
        <is>
          <t>NORRTÄLJE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25584-2020</t>
        </is>
      </c>
      <c r="B1226" s="1" t="n">
        <v>43983</v>
      </c>
      <c r="C1226" s="1" t="n">
        <v>45180</v>
      </c>
      <c r="D1226" t="inlineStr">
        <is>
          <t>STOCKHOLMS LÄN</t>
        </is>
      </c>
      <c r="E1226" t="inlineStr">
        <is>
          <t>NORRTÄLJE</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25897-2020</t>
        </is>
      </c>
      <c r="B1227" s="1" t="n">
        <v>43984</v>
      </c>
      <c r="C1227" s="1" t="n">
        <v>45180</v>
      </c>
      <c r="D1227" t="inlineStr">
        <is>
          <t>STOCKHOLMS LÄN</t>
        </is>
      </c>
      <c r="E1227" t="inlineStr">
        <is>
          <t>NORRTÄLJE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25745-2020</t>
        </is>
      </c>
      <c r="B1228" s="1" t="n">
        <v>43984</v>
      </c>
      <c r="C1228" s="1" t="n">
        <v>45180</v>
      </c>
      <c r="D1228" t="inlineStr">
        <is>
          <t>STOCKHOLMS LÄN</t>
        </is>
      </c>
      <c r="E1228" t="inlineStr">
        <is>
          <t>SIGTUNA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27278-2020</t>
        </is>
      </c>
      <c r="B1229" s="1" t="n">
        <v>43992</v>
      </c>
      <c r="C1229" s="1" t="n">
        <v>45180</v>
      </c>
      <c r="D1229" t="inlineStr">
        <is>
          <t>STOCKHOLMS LÄN</t>
        </is>
      </c>
      <c r="E1229" t="inlineStr">
        <is>
          <t>SÖDERTÄLJE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27621-2020</t>
        </is>
      </c>
      <c r="B1230" s="1" t="n">
        <v>43993</v>
      </c>
      <c r="C1230" s="1" t="n">
        <v>45180</v>
      </c>
      <c r="D1230" t="inlineStr">
        <is>
          <t>STOCKHOLMS LÄN</t>
        </is>
      </c>
      <c r="E1230" t="inlineStr">
        <is>
          <t>NYKVARN</t>
        </is>
      </c>
      <c r="G1230" t="n">
        <v>35.8</v>
      </c>
      <c r="H1230" t="n">
        <v>0</v>
      </c>
      <c r="I1230" t="n">
        <v>0</v>
      </c>
      <c r="J1230" t="n">
        <v>0</v>
      </c>
      <c r="K1230" t="n">
        <v>0</v>
      </c>
      <c r="L1230" t="n">
        <v>0</v>
      </c>
      <c r="M1230" t="n">
        <v>0</v>
      </c>
      <c r="N1230" t="n">
        <v>0</v>
      </c>
      <c r="O1230" t="n">
        <v>0</v>
      </c>
      <c r="P1230" t="n">
        <v>0</v>
      </c>
      <c r="Q1230" t="n">
        <v>0</v>
      </c>
      <c r="R1230" s="2" t="inlineStr"/>
    </row>
    <row r="1231" ht="15" customHeight="1">
      <c r="A1231" t="inlineStr">
        <is>
          <t>A 27794-2020</t>
        </is>
      </c>
      <c r="B1231" s="1" t="n">
        <v>43994</v>
      </c>
      <c r="C1231" s="1" t="n">
        <v>45180</v>
      </c>
      <c r="D1231" t="inlineStr">
        <is>
          <t>STOCKHOLMS LÄN</t>
        </is>
      </c>
      <c r="E1231" t="inlineStr">
        <is>
          <t>NYNÄSHAMN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28663-2020</t>
        </is>
      </c>
      <c r="B1232" s="1" t="n">
        <v>43999</v>
      </c>
      <c r="C1232" s="1" t="n">
        <v>45180</v>
      </c>
      <c r="D1232" t="inlineStr">
        <is>
          <t>STOCKHOLMS LÄN</t>
        </is>
      </c>
      <c r="E1232" t="inlineStr">
        <is>
          <t>SIGTUNA</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28923-2020</t>
        </is>
      </c>
      <c r="B1233" s="1" t="n">
        <v>44000</v>
      </c>
      <c r="C1233" s="1" t="n">
        <v>45180</v>
      </c>
      <c r="D1233" t="inlineStr">
        <is>
          <t>STOCKHOLMS LÄN</t>
        </is>
      </c>
      <c r="E1233" t="inlineStr">
        <is>
          <t>SIGTUNA</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29254-2020</t>
        </is>
      </c>
      <c r="B1234" s="1" t="n">
        <v>44000</v>
      </c>
      <c r="C1234" s="1" t="n">
        <v>45180</v>
      </c>
      <c r="D1234" t="inlineStr">
        <is>
          <t>STOCKHOLMS LÄN</t>
        </is>
      </c>
      <c r="E1234" t="inlineStr">
        <is>
          <t>NYKVARN</t>
        </is>
      </c>
      <c r="F1234" t="inlineStr">
        <is>
          <t>Allmännings- och besparingsskogar</t>
        </is>
      </c>
      <c r="G1234" t="n">
        <v>7.1</v>
      </c>
      <c r="H1234" t="n">
        <v>0</v>
      </c>
      <c r="I1234" t="n">
        <v>0</v>
      </c>
      <c r="J1234" t="n">
        <v>0</v>
      </c>
      <c r="K1234" t="n">
        <v>0</v>
      </c>
      <c r="L1234" t="n">
        <v>0</v>
      </c>
      <c r="M1234" t="n">
        <v>0</v>
      </c>
      <c r="N1234" t="n">
        <v>0</v>
      </c>
      <c r="O1234" t="n">
        <v>0</v>
      </c>
      <c r="P1234" t="n">
        <v>0</v>
      </c>
      <c r="Q1234" t="n">
        <v>0</v>
      </c>
      <c r="R1234" s="2" t="inlineStr"/>
    </row>
    <row r="1235" ht="15" customHeight="1">
      <c r="A1235" t="inlineStr">
        <is>
          <t>A 29113-2020</t>
        </is>
      </c>
      <c r="B1235" s="1" t="n">
        <v>44003</v>
      </c>
      <c r="C1235" s="1" t="n">
        <v>45180</v>
      </c>
      <c r="D1235" t="inlineStr">
        <is>
          <t>STOCKHOLMS LÄN</t>
        </is>
      </c>
      <c r="E1235" t="inlineStr">
        <is>
          <t>NYNÄSHAMN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30600-2020</t>
        </is>
      </c>
      <c r="B1236" s="1" t="n">
        <v>44008</v>
      </c>
      <c r="C1236" s="1" t="n">
        <v>45180</v>
      </c>
      <c r="D1236" t="inlineStr">
        <is>
          <t>STOCKHOLMS LÄN</t>
        </is>
      </c>
      <c r="E1236" t="inlineStr">
        <is>
          <t>NORRTÄLJE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31196-2020</t>
        </is>
      </c>
      <c r="B1237" s="1" t="n">
        <v>44012</v>
      </c>
      <c r="C1237" s="1" t="n">
        <v>45180</v>
      </c>
      <c r="D1237" t="inlineStr">
        <is>
          <t>STOCKHOLMS LÄN</t>
        </is>
      </c>
      <c r="E1237" t="inlineStr">
        <is>
          <t>UPPLANDS-BRO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31783-2020</t>
        </is>
      </c>
      <c r="B1238" s="1" t="n">
        <v>44014</v>
      </c>
      <c r="C1238" s="1" t="n">
        <v>45180</v>
      </c>
      <c r="D1238" t="inlineStr">
        <is>
          <t>STOCKHOLMS LÄN</t>
        </is>
      </c>
      <c r="E1238" t="inlineStr">
        <is>
          <t>NORRTÄLJE</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33881-2020</t>
        </is>
      </c>
      <c r="B1239" s="1" t="n">
        <v>44025</v>
      </c>
      <c r="C1239" s="1" t="n">
        <v>45180</v>
      </c>
      <c r="D1239" t="inlineStr">
        <is>
          <t>STOCKHOLMS LÄN</t>
        </is>
      </c>
      <c r="E1239" t="inlineStr">
        <is>
          <t>BOTKYRKA</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33749-2020</t>
        </is>
      </c>
      <c r="B1240" s="1" t="n">
        <v>44026</v>
      </c>
      <c r="C1240" s="1" t="n">
        <v>45180</v>
      </c>
      <c r="D1240" t="inlineStr">
        <is>
          <t>STOCKHOLMS LÄN</t>
        </is>
      </c>
      <c r="E1240" t="inlineStr">
        <is>
          <t>NORRTÄLJE</t>
        </is>
      </c>
      <c r="F1240" t="inlineStr">
        <is>
          <t>Holmen skog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34185-2020</t>
        </is>
      </c>
      <c r="B1241" s="1" t="n">
        <v>44029</v>
      </c>
      <c r="C1241" s="1" t="n">
        <v>45180</v>
      </c>
      <c r="D1241" t="inlineStr">
        <is>
          <t>STOCKHOLMS LÄN</t>
        </is>
      </c>
      <c r="E1241" t="inlineStr">
        <is>
          <t>EKERÖ</t>
        </is>
      </c>
      <c r="G1241" t="n">
        <v>7.3</v>
      </c>
      <c r="H1241" t="n">
        <v>0</v>
      </c>
      <c r="I1241" t="n">
        <v>0</v>
      </c>
      <c r="J1241" t="n">
        <v>0</v>
      </c>
      <c r="K1241" t="n">
        <v>0</v>
      </c>
      <c r="L1241" t="n">
        <v>0</v>
      </c>
      <c r="M1241" t="n">
        <v>0</v>
      </c>
      <c r="N1241" t="n">
        <v>0</v>
      </c>
      <c r="O1241" t="n">
        <v>0</v>
      </c>
      <c r="P1241" t="n">
        <v>0</v>
      </c>
      <c r="Q1241" t="n">
        <v>0</v>
      </c>
      <c r="R1241" s="2" t="inlineStr"/>
    </row>
    <row r="1242" ht="15" customHeight="1">
      <c r="A1242" t="inlineStr">
        <is>
          <t>A 34650-2020</t>
        </is>
      </c>
      <c r="B1242" s="1" t="n">
        <v>44034</v>
      </c>
      <c r="C1242" s="1" t="n">
        <v>45180</v>
      </c>
      <c r="D1242" t="inlineStr">
        <is>
          <t>STOCKHOLMS LÄN</t>
        </is>
      </c>
      <c r="E1242" t="inlineStr">
        <is>
          <t>NORRTÄLJE</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34651-2020</t>
        </is>
      </c>
      <c r="B1243" s="1" t="n">
        <v>44034</v>
      </c>
      <c r="C1243" s="1" t="n">
        <v>45180</v>
      </c>
      <c r="D1243" t="inlineStr">
        <is>
          <t>STOCKHOLMS LÄN</t>
        </is>
      </c>
      <c r="E1243" t="inlineStr">
        <is>
          <t>NORRTÄLJE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35012-2020</t>
        </is>
      </c>
      <c r="B1244" s="1" t="n">
        <v>44039</v>
      </c>
      <c r="C1244" s="1" t="n">
        <v>45180</v>
      </c>
      <c r="D1244" t="inlineStr">
        <is>
          <t>STOCKHOLMS LÄN</t>
        </is>
      </c>
      <c r="E1244" t="inlineStr">
        <is>
          <t>EKERÖ</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36248-2020</t>
        </is>
      </c>
      <c r="B1245" s="1" t="n">
        <v>44049</v>
      </c>
      <c r="C1245" s="1" t="n">
        <v>45180</v>
      </c>
      <c r="D1245" t="inlineStr">
        <is>
          <t>STOCKHOLMS LÄN</t>
        </is>
      </c>
      <c r="E1245" t="inlineStr">
        <is>
          <t>UPPLANDS-BRO</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36314-2020</t>
        </is>
      </c>
      <c r="B1246" s="1" t="n">
        <v>44049</v>
      </c>
      <c r="C1246" s="1" t="n">
        <v>45180</v>
      </c>
      <c r="D1246" t="inlineStr">
        <is>
          <t>STOCKHOLMS LÄN</t>
        </is>
      </c>
      <c r="E1246" t="inlineStr">
        <is>
          <t>NORRTÄLJE</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36359-2020</t>
        </is>
      </c>
      <c r="B1247" s="1" t="n">
        <v>44049</v>
      </c>
      <c r="C1247" s="1" t="n">
        <v>45180</v>
      </c>
      <c r="D1247" t="inlineStr">
        <is>
          <t>STOCKHOLMS LÄN</t>
        </is>
      </c>
      <c r="E1247" t="inlineStr">
        <is>
          <t>NORRTÄLJE</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36865-2020</t>
        </is>
      </c>
      <c r="B1248" s="1" t="n">
        <v>44053</v>
      </c>
      <c r="C1248" s="1" t="n">
        <v>45180</v>
      </c>
      <c r="D1248" t="inlineStr">
        <is>
          <t>STOCKHOLMS LÄN</t>
        </is>
      </c>
      <c r="E1248" t="inlineStr">
        <is>
          <t>NYNÄSHAMN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38010-2020</t>
        </is>
      </c>
      <c r="B1249" s="1" t="n">
        <v>44057</v>
      </c>
      <c r="C1249" s="1" t="n">
        <v>45180</v>
      </c>
      <c r="D1249" t="inlineStr">
        <is>
          <t>STOCKHOLMS LÄN</t>
        </is>
      </c>
      <c r="E1249" t="inlineStr">
        <is>
          <t>SÖDERTÄLJE</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39033-2020</t>
        </is>
      </c>
      <c r="B1250" s="1" t="n">
        <v>44062</v>
      </c>
      <c r="C1250" s="1" t="n">
        <v>45180</v>
      </c>
      <c r="D1250" t="inlineStr">
        <is>
          <t>STOCKHOLMS LÄN</t>
        </is>
      </c>
      <c r="E1250" t="inlineStr">
        <is>
          <t>VÄRMDÖ</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39531-2020</t>
        </is>
      </c>
      <c r="B1251" s="1" t="n">
        <v>44064</v>
      </c>
      <c r="C1251" s="1" t="n">
        <v>45180</v>
      </c>
      <c r="D1251" t="inlineStr">
        <is>
          <t>STOCKHOLMS LÄN</t>
        </is>
      </c>
      <c r="E1251" t="inlineStr">
        <is>
          <t>BOTKYRKA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40037-2020</t>
        </is>
      </c>
      <c r="B1252" s="1" t="n">
        <v>44067</v>
      </c>
      <c r="C1252" s="1" t="n">
        <v>45180</v>
      </c>
      <c r="D1252" t="inlineStr">
        <is>
          <t>STOCKHOLMS LÄN</t>
        </is>
      </c>
      <c r="E1252" t="inlineStr">
        <is>
          <t>HANINGE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40837-2020</t>
        </is>
      </c>
      <c r="B1253" s="1" t="n">
        <v>44067</v>
      </c>
      <c r="C1253" s="1" t="n">
        <v>45180</v>
      </c>
      <c r="D1253" t="inlineStr">
        <is>
          <t>STOCKHOLMS LÄN</t>
        </is>
      </c>
      <c r="E1253" t="inlineStr">
        <is>
          <t>NORRTÄLJE</t>
        </is>
      </c>
      <c r="G1253" t="n">
        <v>20.6</v>
      </c>
      <c r="H1253" t="n">
        <v>0</v>
      </c>
      <c r="I1253" t="n">
        <v>0</v>
      </c>
      <c r="J1253" t="n">
        <v>0</v>
      </c>
      <c r="K1253" t="n">
        <v>0</v>
      </c>
      <c r="L1253" t="n">
        <v>0</v>
      </c>
      <c r="M1253" t="n">
        <v>0</v>
      </c>
      <c r="N1253" t="n">
        <v>0</v>
      </c>
      <c r="O1253" t="n">
        <v>0</v>
      </c>
      <c r="P1253" t="n">
        <v>0</v>
      </c>
      <c r="Q1253" t="n">
        <v>0</v>
      </c>
      <c r="R1253" s="2" t="inlineStr"/>
    </row>
    <row r="1254" ht="15" customHeight="1">
      <c r="A1254" t="inlineStr">
        <is>
          <t>A 40661-2020</t>
        </is>
      </c>
      <c r="B1254" s="1" t="n">
        <v>44069</v>
      </c>
      <c r="C1254" s="1" t="n">
        <v>45180</v>
      </c>
      <c r="D1254" t="inlineStr">
        <is>
          <t>STOCKHOLMS LÄN</t>
        </is>
      </c>
      <c r="E1254" t="inlineStr">
        <is>
          <t>NORRTÄLJE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41080-2020</t>
        </is>
      </c>
      <c r="B1255" s="1" t="n">
        <v>44069</v>
      </c>
      <c r="C1255" s="1" t="n">
        <v>45180</v>
      </c>
      <c r="D1255" t="inlineStr">
        <is>
          <t>STOCKHOLMS LÄN</t>
        </is>
      </c>
      <c r="E1255" t="inlineStr">
        <is>
          <t>SÖDERTÄLJE</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41718-2020</t>
        </is>
      </c>
      <c r="B1256" s="1" t="n">
        <v>44074</v>
      </c>
      <c r="C1256" s="1" t="n">
        <v>45180</v>
      </c>
      <c r="D1256" t="inlineStr">
        <is>
          <t>STOCKHOLMS LÄN</t>
        </is>
      </c>
      <c r="E1256" t="inlineStr">
        <is>
          <t>SALEM</t>
        </is>
      </c>
      <c r="F1256" t="inlineStr">
        <is>
          <t>Kommuner</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42247-2020</t>
        </is>
      </c>
      <c r="B1257" s="1" t="n">
        <v>44074</v>
      </c>
      <c r="C1257" s="1" t="n">
        <v>45180</v>
      </c>
      <c r="D1257" t="inlineStr">
        <is>
          <t>STOCKHOLMS LÄN</t>
        </is>
      </c>
      <c r="E1257" t="inlineStr">
        <is>
          <t>NORRTÄLJE</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41694-2020</t>
        </is>
      </c>
      <c r="B1258" s="1" t="n">
        <v>44074</v>
      </c>
      <c r="C1258" s="1" t="n">
        <v>45180</v>
      </c>
      <c r="D1258" t="inlineStr">
        <is>
          <t>STOCKHOLMS LÄN</t>
        </is>
      </c>
      <c r="E1258" t="inlineStr">
        <is>
          <t>NORRTÄLJE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42256-2020</t>
        </is>
      </c>
      <c r="B1259" s="1" t="n">
        <v>44074</v>
      </c>
      <c r="C1259" s="1" t="n">
        <v>45180</v>
      </c>
      <c r="D1259" t="inlineStr">
        <is>
          <t>STOCKHOLMS LÄN</t>
        </is>
      </c>
      <c r="E1259" t="inlineStr">
        <is>
          <t>NORRTÄLJE</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41923-2020</t>
        </is>
      </c>
      <c r="B1260" s="1" t="n">
        <v>44075</v>
      </c>
      <c r="C1260" s="1" t="n">
        <v>45180</v>
      </c>
      <c r="D1260" t="inlineStr">
        <is>
          <t>STOCKHOLMS LÄN</t>
        </is>
      </c>
      <c r="E1260" t="inlineStr">
        <is>
          <t>SALEM</t>
        </is>
      </c>
      <c r="F1260" t="inlineStr">
        <is>
          <t>Kommuner</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42365-2020</t>
        </is>
      </c>
      <c r="B1261" s="1" t="n">
        <v>44076</v>
      </c>
      <c r="C1261" s="1" t="n">
        <v>45180</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42361-2020</t>
        </is>
      </c>
      <c r="B1262" s="1" t="n">
        <v>44076</v>
      </c>
      <c r="C1262" s="1" t="n">
        <v>45180</v>
      </c>
      <c r="D1262" t="inlineStr">
        <is>
          <t>STOCKHOLMS LÄN</t>
        </is>
      </c>
      <c r="E1262" t="inlineStr">
        <is>
          <t>NORRTÄLJE</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42455-2020</t>
        </is>
      </c>
      <c r="B1263" s="1" t="n">
        <v>44076</v>
      </c>
      <c r="C1263" s="1" t="n">
        <v>45180</v>
      </c>
      <c r="D1263" t="inlineStr">
        <is>
          <t>STOCKHOLMS LÄN</t>
        </is>
      </c>
      <c r="E1263" t="inlineStr">
        <is>
          <t>NORRTÄLJE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43237-2020</t>
        </is>
      </c>
      <c r="B1264" s="1" t="n">
        <v>44076</v>
      </c>
      <c r="C1264" s="1" t="n">
        <v>45180</v>
      </c>
      <c r="D1264" t="inlineStr">
        <is>
          <t>STOCKHOLMS LÄN</t>
        </is>
      </c>
      <c r="E1264" t="inlineStr">
        <is>
          <t>SÖDERTÄLJE</t>
        </is>
      </c>
      <c r="F1264" t="inlineStr">
        <is>
          <t>Kommuner</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42714-2020</t>
        </is>
      </c>
      <c r="B1265" s="1" t="n">
        <v>44077</v>
      </c>
      <c r="C1265" s="1" t="n">
        <v>45180</v>
      </c>
      <c r="D1265" t="inlineStr">
        <is>
          <t>STOCKHOLMS LÄN</t>
        </is>
      </c>
      <c r="E1265" t="inlineStr">
        <is>
          <t>SIGTUNA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43751-2020</t>
        </is>
      </c>
      <c r="B1266" s="1" t="n">
        <v>44082</v>
      </c>
      <c r="C1266" s="1" t="n">
        <v>45180</v>
      </c>
      <c r="D1266" t="inlineStr">
        <is>
          <t>STOCKHOLMS LÄN</t>
        </is>
      </c>
      <c r="E1266" t="inlineStr">
        <is>
          <t>NORRTÄLJE</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44071-2020</t>
        </is>
      </c>
      <c r="B1267" s="1" t="n">
        <v>44083</v>
      </c>
      <c r="C1267" s="1" t="n">
        <v>45180</v>
      </c>
      <c r="D1267" t="inlineStr">
        <is>
          <t>STOCKHOLMS LÄN</t>
        </is>
      </c>
      <c r="E1267" t="inlineStr">
        <is>
          <t>NORRTÄLJE</t>
        </is>
      </c>
      <c r="G1267" t="n">
        <v>8.199999999999999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44096-2020</t>
        </is>
      </c>
      <c r="B1268" s="1" t="n">
        <v>44083</v>
      </c>
      <c r="C1268" s="1" t="n">
        <v>45180</v>
      </c>
      <c r="D1268" t="inlineStr">
        <is>
          <t>STOCKHOLMS LÄN</t>
        </is>
      </c>
      <c r="E1268" t="inlineStr">
        <is>
          <t>NORRTÄLJE</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44183-2020</t>
        </is>
      </c>
      <c r="B1269" s="1" t="n">
        <v>44083</v>
      </c>
      <c r="C1269" s="1" t="n">
        <v>45180</v>
      </c>
      <c r="D1269" t="inlineStr">
        <is>
          <t>STOCKHOLMS LÄN</t>
        </is>
      </c>
      <c r="E1269" t="inlineStr">
        <is>
          <t>NORRTÄLJE</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44577-2020</t>
        </is>
      </c>
      <c r="B1270" s="1" t="n">
        <v>44085</v>
      </c>
      <c r="C1270" s="1" t="n">
        <v>45180</v>
      </c>
      <c r="D1270" t="inlineStr">
        <is>
          <t>STOCKHOLMS LÄN</t>
        </is>
      </c>
      <c r="E1270" t="inlineStr">
        <is>
          <t>SÖDERTÄLJE</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44792-2020</t>
        </is>
      </c>
      <c r="B1271" s="1" t="n">
        <v>44085</v>
      </c>
      <c r="C1271" s="1" t="n">
        <v>45180</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45158-2020</t>
        </is>
      </c>
      <c r="B1272" s="1" t="n">
        <v>44088</v>
      </c>
      <c r="C1272" s="1" t="n">
        <v>45180</v>
      </c>
      <c r="D1272" t="inlineStr">
        <is>
          <t>STOCKHOLMS LÄN</t>
        </is>
      </c>
      <c r="E1272" t="inlineStr">
        <is>
          <t>SALEM</t>
        </is>
      </c>
      <c r="F1272" t="inlineStr">
        <is>
          <t>Kommuner</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45732-2020</t>
        </is>
      </c>
      <c r="B1273" s="1" t="n">
        <v>44090</v>
      </c>
      <c r="C1273" s="1" t="n">
        <v>45180</v>
      </c>
      <c r="D1273" t="inlineStr">
        <is>
          <t>STOCKHOLMS LÄN</t>
        </is>
      </c>
      <c r="E1273" t="inlineStr">
        <is>
          <t>NYNÄSHAMN</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45859-2020</t>
        </is>
      </c>
      <c r="B1274" s="1" t="n">
        <v>44091</v>
      </c>
      <c r="C1274" s="1" t="n">
        <v>45180</v>
      </c>
      <c r="D1274" t="inlineStr">
        <is>
          <t>STOCKHOLMS LÄN</t>
        </is>
      </c>
      <c r="E1274" t="inlineStr">
        <is>
          <t>NYNÄSHAMN</t>
        </is>
      </c>
      <c r="G1274" t="n">
        <v>17.7</v>
      </c>
      <c r="H1274" t="n">
        <v>0</v>
      </c>
      <c r="I1274" t="n">
        <v>0</v>
      </c>
      <c r="J1274" t="n">
        <v>0</v>
      </c>
      <c r="K1274" t="n">
        <v>0</v>
      </c>
      <c r="L1274" t="n">
        <v>0</v>
      </c>
      <c r="M1274" t="n">
        <v>0</v>
      </c>
      <c r="N1274" t="n">
        <v>0</v>
      </c>
      <c r="O1274" t="n">
        <v>0</v>
      </c>
      <c r="P1274" t="n">
        <v>0</v>
      </c>
      <c r="Q1274" t="n">
        <v>0</v>
      </c>
      <c r="R1274" s="2" t="inlineStr"/>
    </row>
    <row r="1275" ht="15" customHeight="1">
      <c r="A1275" t="inlineStr">
        <is>
          <t>A 45988-2020</t>
        </is>
      </c>
      <c r="B1275" s="1" t="n">
        <v>44091</v>
      </c>
      <c r="C1275" s="1" t="n">
        <v>45180</v>
      </c>
      <c r="D1275" t="inlineStr">
        <is>
          <t>STOCKHOLMS LÄN</t>
        </is>
      </c>
      <c r="E1275" t="inlineStr">
        <is>
          <t>NORRTÄLJE</t>
        </is>
      </c>
      <c r="F1275" t="inlineStr">
        <is>
          <t>Holmen skog AB</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46556-2020</t>
        </is>
      </c>
      <c r="B1276" s="1" t="n">
        <v>44095</v>
      </c>
      <c r="C1276" s="1" t="n">
        <v>45180</v>
      </c>
      <c r="D1276" t="inlineStr">
        <is>
          <t>STOCKHOLMS LÄN</t>
        </is>
      </c>
      <c r="E1276" t="inlineStr">
        <is>
          <t>NORRTÄLJE</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46661-2020</t>
        </is>
      </c>
      <c r="B1277" s="1" t="n">
        <v>44095</v>
      </c>
      <c r="C1277" s="1" t="n">
        <v>45180</v>
      </c>
      <c r="D1277" t="inlineStr">
        <is>
          <t>STOCKHOLMS LÄN</t>
        </is>
      </c>
      <c r="E1277" t="inlineStr">
        <is>
          <t>SÖDERTÄLJE</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46899-2020</t>
        </is>
      </c>
      <c r="B1278" s="1" t="n">
        <v>44096</v>
      </c>
      <c r="C1278" s="1" t="n">
        <v>45180</v>
      </c>
      <c r="D1278" t="inlineStr">
        <is>
          <t>STOCKHOLMS LÄN</t>
        </is>
      </c>
      <c r="E1278" t="inlineStr">
        <is>
          <t>SÖDERTÄLJE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48392-2020</t>
        </is>
      </c>
      <c r="B1279" s="1" t="n">
        <v>44097</v>
      </c>
      <c r="C1279" s="1" t="n">
        <v>45180</v>
      </c>
      <c r="D1279" t="inlineStr">
        <is>
          <t>STOCKHOLMS LÄN</t>
        </is>
      </c>
      <c r="E1279" t="inlineStr">
        <is>
          <t>NORRTÄLJE</t>
        </is>
      </c>
      <c r="G1279" t="n">
        <v>12.5</v>
      </c>
      <c r="H1279" t="n">
        <v>0</v>
      </c>
      <c r="I1279" t="n">
        <v>0</v>
      </c>
      <c r="J1279" t="n">
        <v>0</v>
      </c>
      <c r="K1279" t="n">
        <v>0</v>
      </c>
      <c r="L1279" t="n">
        <v>0</v>
      </c>
      <c r="M1279" t="n">
        <v>0</v>
      </c>
      <c r="N1279" t="n">
        <v>0</v>
      </c>
      <c r="O1279" t="n">
        <v>0</v>
      </c>
      <c r="P1279" t="n">
        <v>0</v>
      </c>
      <c r="Q1279" t="n">
        <v>0</v>
      </c>
      <c r="R1279" s="2" t="inlineStr"/>
    </row>
    <row r="1280" ht="15" customHeight="1">
      <c r="A1280" t="inlineStr">
        <is>
          <t>A 47291-2020</t>
        </is>
      </c>
      <c r="B1280" s="1" t="n">
        <v>44097</v>
      </c>
      <c r="C1280" s="1" t="n">
        <v>45180</v>
      </c>
      <c r="D1280" t="inlineStr">
        <is>
          <t>STOCKHOLMS LÄN</t>
        </is>
      </c>
      <c r="E1280" t="inlineStr">
        <is>
          <t>NORRTÄLJE</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47868-2020</t>
        </is>
      </c>
      <c r="B1281" s="1" t="n">
        <v>44098</v>
      </c>
      <c r="C1281" s="1" t="n">
        <v>45180</v>
      </c>
      <c r="D1281" t="inlineStr">
        <is>
          <t>STOCKHOLMS LÄN</t>
        </is>
      </c>
      <c r="E1281" t="inlineStr">
        <is>
          <t>NORRTÄLJE</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47869-2020</t>
        </is>
      </c>
      <c r="B1282" s="1" t="n">
        <v>44098</v>
      </c>
      <c r="C1282" s="1" t="n">
        <v>45180</v>
      </c>
      <c r="D1282" t="inlineStr">
        <is>
          <t>STOCKHOLMS LÄN</t>
        </is>
      </c>
      <c r="E1282" t="inlineStr">
        <is>
          <t>NORRTÄLJE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48066-2020</t>
        </is>
      </c>
      <c r="B1283" s="1" t="n">
        <v>44100</v>
      </c>
      <c r="C1283" s="1" t="n">
        <v>45180</v>
      </c>
      <c r="D1283" t="inlineStr">
        <is>
          <t>STOCKHOLMS LÄN</t>
        </is>
      </c>
      <c r="E1283" t="inlineStr">
        <is>
          <t>NORRTÄLJE</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48071-2020</t>
        </is>
      </c>
      <c r="B1284" s="1" t="n">
        <v>44100</v>
      </c>
      <c r="C1284" s="1" t="n">
        <v>45180</v>
      </c>
      <c r="D1284" t="inlineStr">
        <is>
          <t>STOCKHOLMS LÄN</t>
        </is>
      </c>
      <c r="E1284" t="inlineStr">
        <is>
          <t>NORRTÄLJE</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48522-2020</t>
        </is>
      </c>
      <c r="B1285" s="1" t="n">
        <v>44103</v>
      </c>
      <c r="C1285" s="1" t="n">
        <v>45180</v>
      </c>
      <c r="D1285" t="inlineStr">
        <is>
          <t>STOCKHOLMS LÄN</t>
        </is>
      </c>
      <c r="E1285" t="inlineStr">
        <is>
          <t>NORRTÄLJE</t>
        </is>
      </c>
      <c r="F1285" t="inlineStr">
        <is>
          <t>Holmen skog AB</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48496-2020</t>
        </is>
      </c>
      <c r="B1286" s="1" t="n">
        <v>44103</v>
      </c>
      <c r="C1286" s="1" t="n">
        <v>45180</v>
      </c>
      <c r="D1286" t="inlineStr">
        <is>
          <t>STOCKHOLMS LÄN</t>
        </is>
      </c>
      <c r="E1286" t="inlineStr">
        <is>
          <t>NORRTÄLJE</t>
        </is>
      </c>
      <c r="F1286" t="inlineStr">
        <is>
          <t>Holmen skog AB</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48985-2020</t>
        </is>
      </c>
      <c r="B1287" s="1" t="n">
        <v>44104</v>
      </c>
      <c r="C1287" s="1" t="n">
        <v>45180</v>
      </c>
      <c r="D1287" t="inlineStr">
        <is>
          <t>STOCKHOLMS LÄN</t>
        </is>
      </c>
      <c r="E1287" t="inlineStr">
        <is>
          <t>NYKVARN</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49269-2020</t>
        </is>
      </c>
      <c r="B1288" s="1" t="n">
        <v>44105</v>
      </c>
      <c r="C1288" s="1" t="n">
        <v>45180</v>
      </c>
      <c r="D1288" t="inlineStr">
        <is>
          <t>STOCKHOLMS LÄN</t>
        </is>
      </c>
      <c r="E1288" t="inlineStr">
        <is>
          <t>SIGTUNA</t>
        </is>
      </c>
      <c r="G1288" t="n">
        <v>12.9</v>
      </c>
      <c r="H1288" t="n">
        <v>0</v>
      </c>
      <c r="I1288" t="n">
        <v>0</v>
      </c>
      <c r="J1288" t="n">
        <v>0</v>
      </c>
      <c r="K1288" t="n">
        <v>0</v>
      </c>
      <c r="L1288" t="n">
        <v>0</v>
      </c>
      <c r="M1288" t="n">
        <v>0</v>
      </c>
      <c r="N1288" t="n">
        <v>0</v>
      </c>
      <c r="O1288" t="n">
        <v>0</v>
      </c>
      <c r="P1288" t="n">
        <v>0</v>
      </c>
      <c r="Q1288" t="n">
        <v>0</v>
      </c>
      <c r="R1288" s="2" t="inlineStr"/>
    </row>
    <row r="1289" ht="15" customHeight="1">
      <c r="A1289" t="inlineStr">
        <is>
          <t>A 49327-2020</t>
        </is>
      </c>
      <c r="B1289" s="1" t="n">
        <v>44105</v>
      </c>
      <c r="C1289" s="1" t="n">
        <v>45180</v>
      </c>
      <c r="D1289" t="inlineStr">
        <is>
          <t>STOCKHOLMS LÄN</t>
        </is>
      </c>
      <c r="E1289" t="inlineStr">
        <is>
          <t>NORRTÄLJE</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49334-2020</t>
        </is>
      </c>
      <c r="B1290" s="1" t="n">
        <v>44105</v>
      </c>
      <c r="C1290" s="1" t="n">
        <v>45180</v>
      </c>
      <c r="D1290" t="inlineStr">
        <is>
          <t>STOCKHOLMS LÄN</t>
        </is>
      </c>
      <c r="E1290" t="inlineStr">
        <is>
          <t>NORRTÄLJE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49686-2020</t>
        </is>
      </c>
      <c r="B1291" s="1" t="n">
        <v>44106</v>
      </c>
      <c r="C1291" s="1" t="n">
        <v>45180</v>
      </c>
      <c r="D1291" t="inlineStr">
        <is>
          <t>STOCKHOLMS LÄN</t>
        </is>
      </c>
      <c r="E1291" t="inlineStr">
        <is>
          <t>UPPLANDS-BRO</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49898-2020</t>
        </is>
      </c>
      <c r="B1292" s="1" t="n">
        <v>44108</v>
      </c>
      <c r="C1292" s="1" t="n">
        <v>45180</v>
      </c>
      <c r="D1292" t="inlineStr">
        <is>
          <t>STOCKHOLMS LÄN</t>
        </is>
      </c>
      <c r="E1292" t="inlineStr">
        <is>
          <t>NORRTÄLJE</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49938-2020</t>
        </is>
      </c>
      <c r="B1293" s="1" t="n">
        <v>44109</v>
      </c>
      <c r="C1293" s="1" t="n">
        <v>45180</v>
      </c>
      <c r="D1293" t="inlineStr">
        <is>
          <t>STOCKHOLMS LÄN</t>
        </is>
      </c>
      <c r="E1293" t="inlineStr">
        <is>
          <t>SÖDERTÄLJE</t>
        </is>
      </c>
      <c r="F1293" t="inlineStr">
        <is>
          <t>Kommuner</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50497-2020</t>
        </is>
      </c>
      <c r="B1294" s="1" t="n">
        <v>44110</v>
      </c>
      <c r="C1294" s="1" t="n">
        <v>45180</v>
      </c>
      <c r="D1294" t="inlineStr">
        <is>
          <t>STOCKHOLMS LÄN</t>
        </is>
      </c>
      <c r="E1294" t="inlineStr">
        <is>
          <t>NORRTÄLJE</t>
        </is>
      </c>
      <c r="F1294" t="inlineStr">
        <is>
          <t>Holmen skog AB</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50585-2020</t>
        </is>
      </c>
      <c r="B1295" s="1" t="n">
        <v>44110</v>
      </c>
      <c r="C1295" s="1" t="n">
        <v>45180</v>
      </c>
      <c r="D1295" t="inlineStr">
        <is>
          <t>STOCKHOLMS LÄN</t>
        </is>
      </c>
      <c r="E1295" t="inlineStr">
        <is>
          <t>SIGTUNA</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50523-2020</t>
        </is>
      </c>
      <c r="B1296" s="1" t="n">
        <v>44110</v>
      </c>
      <c r="C1296" s="1" t="n">
        <v>45180</v>
      </c>
      <c r="D1296" t="inlineStr">
        <is>
          <t>STOCKHOLMS LÄN</t>
        </is>
      </c>
      <c r="E1296" t="inlineStr">
        <is>
          <t>SÖDERTÄLJE</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50529-2020</t>
        </is>
      </c>
      <c r="B1297" s="1" t="n">
        <v>44110</v>
      </c>
      <c r="C1297" s="1" t="n">
        <v>45180</v>
      </c>
      <c r="D1297" t="inlineStr">
        <is>
          <t>STOCKHOLMS LÄN</t>
        </is>
      </c>
      <c r="E1297" t="inlineStr">
        <is>
          <t>SÖDERTÄLJE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50524-2020</t>
        </is>
      </c>
      <c r="B1298" s="1" t="n">
        <v>44110</v>
      </c>
      <c r="C1298" s="1" t="n">
        <v>45180</v>
      </c>
      <c r="D1298" t="inlineStr">
        <is>
          <t>STOCKHOLMS LÄN</t>
        </is>
      </c>
      <c r="E1298" t="inlineStr">
        <is>
          <t>SÖDERTÄLJE</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50520-2020</t>
        </is>
      </c>
      <c r="B1299" s="1" t="n">
        <v>44110</v>
      </c>
      <c r="C1299" s="1" t="n">
        <v>45180</v>
      </c>
      <c r="D1299" t="inlineStr">
        <is>
          <t>STOCKHOLMS LÄN</t>
        </is>
      </c>
      <c r="E1299" t="inlineStr">
        <is>
          <t>SÖDERTÄLJE</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50527-2020</t>
        </is>
      </c>
      <c r="B1300" s="1" t="n">
        <v>44110</v>
      </c>
      <c r="C1300" s="1" t="n">
        <v>45180</v>
      </c>
      <c r="D1300" t="inlineStr">
        <is>
          <t>STOCKHOLMS LÄN</t>
        </is>
      </c>
      <c r="E1300" t="inlineStr">
        <is>
          <t>SÖDERTÄLJE</t>
        </is>
      </c>
      <c r="G1300" t="n">
        <v>3.3</v>
      </c>
      <c r="H1300" t="n">
        <v>0</v>
      </c>
      <c r="I1300" t="n">
        <v>0</v>
      </c>
      <c r="J1300" t="n">
        <v>0</v>
      </c>
      <c r="K1300" t="n">
        <v>0</v>
      </c>
      <c r="L1300" t="n">
        <v>0</v>
      </c>
      <c r="M1300" t="n">
        <v>0</v>
      </c>
      <c r="N1300" t="n">
        <v>0</v>
      </c>
      <c r="O1300" t="n">
        <v>0</v>
      </c>
      <c r="P1300" t="n">
        <v>0</v>
      </c>
      <c r="Q1300" t="n">
        <v>0</v>
      </c>
      <c r="R1300" s="2" t="inlineStr"/>
    </row>
    <row r="1301" ht="15" customHeight="1">
      <c r="A1301" t="inlineStr">
        <is>
          <t>A 50698-2020</t>
        </is>
      </c>
      <c r="B1301" s="1" t="n">
        <v>44111</v>
      </c>
      <c r="C1301" s="1" t="n">
        <v>45180</v>
      </c>
      <c r="D1301" t="inlineStr">
        <is>
          <t>STOCKHOLMS LÄN</t>
        </is>
      </c>
      <c r="E1301" t="inlineStr">
        <is>
          <t>UPPLANDS-BRO</t>
        </is>
      </c>
      <c r="F1301" t="inlineStr">
        <is>
          <t>Övriga statliga verk och myndigheter</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50746-2020</t>
        </is>
      </c>
      <c r="B1302" s="1" t="n">
        <v>44111</v>
      </c>
      <c r="C1302" s="1" t="n">
        <v>45180</v>
      </c>
      <c r="D1302" t="inlineStr">
        <is>
          <t>STOCKHOLMS LÄN</t>
        </is>
      </c>
      <c r="E1302" t="inlineStr">
        <is>
          <t>NORRTÄLJE</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51203-2020</t>
        </is>
      </c>
      <c r="B1303" s="1" t="n">
        <v>44112</v>
      </c>
      <c r="C1303" s="1" t="n">
        <v>45180</v>
      </c>
      <c r="D1303" t="inlineStr">
        <is>
          <t>STOCKHOLMS LÄN</t>
        </is>
      </c>
      <c r="E1303" t="inlineStr">
        <is>
          <t>SÖDERTÄLJE</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51098-2020</t>
        </is>
      </c>
      <c r="B1304" s="1" t="n">
        <v>44112</v>
      </c>
      <c r="C1304" s="1" t="n">
        <v>45180</v>
      </c>
      <c r="D1304" t="inlineStr">
        <is>
          <t>STOCKHOLMS LÄN</t>
        </is>
      </c>
      <c r="E1304" t="inlineStr">
        <is>
          <t>NACKA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51720-2020</t>
        </is>
      </c>
      <c r="B1305" s="1" t="n">
        <v>44113</v>
      </c>
      <c r="C1305" s="1" t="n">
        <v>45180</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51798-2020</t>
        </is>
      </c>
      <c r="B1306" s="1" t="n">
        <v>44116</v>
      </c>
      <c r="C1306" s="1" t="n">
        <v>45180</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51787-2020</t>
        </is>
      </c>
      <c r="B1307" s="1" t="n">
        <v>44116</v>
      </c>
      <c r="C1307" s="1" t="n">
        <v>45180</v>
      </c>
      <c r="D1307" t="inlineStr">
        <is>
          <t>STOCKHOLMS LÄN</t>
        </is>
      </c>
      <c r="E1307" t="inlineStr">
        <is>
          <t>NORRTÄLJE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52727-2020</t>
        </is>
      </c>
      <c r="B1308" s="1" t="n">
        <v>44117</v>
      </c>
      <c r="C1308" s="1" t="n">
        <v>45180</v>
      </c>
      <c r="D1308" t="inlineStr">
        <is>
          <t>STOCKHOLMS LÄN</t>
        </is>
      </c>
      <c r="E1308" t="inlineStr">
        <is>
          <t>STOCKHOLM</t>
        </is>
      </c>
      <c r="F1308" t="inlineStr">
        <is>
          <t>Kommuner</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52806-2020</t>
        </is>
      </c>
      <c r="B1309" s="1" t="n">
        <v>44119</v>
      </c>
      <c r="C1309" s="1" t="n">
        <v>45180</v>
      </c>
      <c r="D1309" t="inlineStr">
        <is>
          <t>STOCKHOLMS LÄN</t>
        </is>
      </c>
      <c r="E1309" t="inlineStr">
        <is>
          <t>NYNÄSHAMN</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53768-2020</t>
        </is>
      </c>
      <c r="B1310" s="1" t="n">
        <v>44123</v>
      </c>
      <c r="C1310" s="1" t="n">
        <v>45180</v>
      </c>
      <c r="D1310" t="inlineStr">
        <is>
          <t>STOCKHOLMS LÄN</t>
        </is>
      </c>
      <c r="E1310" t="inlineStr">
        <is>
          <t>NORRTÄLJE</t>
        </is>
      </c>
      <c r="F1310" t="inlineStr">
        <is>
          <t>Kommuner</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53607-2020</t>
        </is>
      </c>
      <c r="B1311" s="1" t="n">
        <v>44124</v>
      </c>
      <c r="C1311" s="1" t="n">
        <v>45180</v>
      </c>
      <c r="D1311" t="inlineStr">
        <is>
          <t>STOCKHOLMS LÄN</t>
        </is>
      </c>
      <c r="E1311" t="inlineStr">
        <is>
          <t>NORRTÄLJE</t>
        </is>
      </c>
      <c r="F1311" t="inlineStr">
        <is>
          <t>Holmen skog AB</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53750-2020</t>
        </is>
      </c>
      <c r="B1312" s="1" t="n">
        <v>44124</v>
      </c>
      <c r="C1312" s="1" t="n">
        <v>45180</v>
      </c>
      <c r="D1312" t="inlineStr">
        <is>
          <t>STOCKHOLMS LÄN</t>
        </is>
      </c>
      <c r="E1312" t="inlineStr">
        <is>
          <t>SÖDERTÄLJE</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53690-2020</t>
        </is>
      </c>
      <c r="B1313" s="1" t="n">
        <v>44124</v>
      </c>
      <c r="C1313" s="1" t="n">
        <v>45180</v>
      </c>
      <c r="D1313" t="inlineStr">
        <is>
          <t>STOCKHOLMS LÄN</t>
        </is>
      </c>
      <c r="E1313" t="inlineStr">
        <is>
          <t>NORRTÄLJE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53652-2020</t>
        </is>
      </c>
      <c r="B1314" s="1" t="n">
        <v>44124</v>
      </c>
      <c r="C1314" s="1" t="n">
        <v>45180</v>
      </c>
      <c r="D1314" t="inlineStr">
        <is>
          <t>STOCKHOLMS LÄN</t>
        </is>
      </c>
      <c r="E1314" t="inlineStr">
        <is>
          <t>NORRTÄLJE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54002-2020</t>
        </is>
      </c>
      <c r="B1315" s="1" t="n">
        <v>44125</v>
      </c>
      <c r="C1315" s="1" t="n">
        <v>45180</v>
      </c>
      <c r="D1315" t="inlineStr">
        <is>
          <t>STOCKHOLMS LÄN</t>
        </is>
      </c>
      <c r="E1315" t="inlineStr">
        <is>
          <t>BOTKYRKA</t>
        </is>
      </c>
      <c r="F1315" t="inlineStr">
        <is>
          <t>Övriga Aktiebolag</t>
        </is>
      </c>
      <c r="G1315" t="n">
        <v>9</v>
      </c>
      <c r="H1315" t="n">
        <v>0</v>
      </c>
      <c r="I1315" t="n">
        <v>0</v>
      </c>
      <c r="J1315" t="n">
        <v>0</v>
      </c>
      <c r="K1315" t="n">
        <v>0</v>
      </c>
      <c r="L1315" t="n">
        <v>0</v>
      </c>
      <c r="M1315" t="n">
        <v>0</v>
      </c>
      <c r="N1315" t="n">
        <v>0</v>
      </c>
      <c r="O1315" t="n">
        <v>0</v>
      </c>
      <c r="P1315" t="n">
        <v>0</v>
      </c>
      <c r="Q1315" t="n">
        <v>0</v>
      </c>
      <c r="R1315" s="2" t="inlineStr"/>
    </row>
    <row r="1316" ht="15" customHeight="1">
      <c r="A1316" t="inlineStr">
        <is>
          <t>A 53979-2020</t>
        </is>
      </c>
      <c r="B1316" s="1" t="n">
        <v>44125</v>
      </c>
      <c r="C1316" s="1" t="n">
        <v>45180</v>
      </c>
      <c r="D1316" t="inlineStr">
        <is>
          <t>STOCKHOLMS LÄN</t>
        </is>
      </c>
      <c r="E1316" t="inlineStr">
        <is>
          <t>BOTKYRKA</t>
        </is>
      </c>
      <c r="F1316" t="inlineStr">
        <is>
          <t>Övriga Aktiebolag</t>
        </is>
      </c>
      <c r="G1316" t="n">
        <v>6.3</v>
      </c>
      <c r="H1316" t="n">
        <v>0</v>
      </c>
      <c r="I1316" t="n">
        <v>0</v>
      </c>
      <c r="J1316" t="n">
        <v>0</v>
      </c>
      <c r="K1316" t="n">
        <v>0</v>
      </c>
      <c r="L1316" t="n">
        <v>0</v>
      </c>
      <c r="M1316" t="n">
        <v>0</v>
      </c>
      <c r="N1316" t="n">
        <v>0</v>
      </c>
      <c r="O1316" t="n">
        <v>0</v>
      </c>
      <c r="P1316" t="n">
        <v>0</v>
      </c>
      <c r="Q1316" t="n">
        <v>0</v>
      </c>
      <c r="R1316" s="2" t="inlineStr"/>
    </row>
    <row r="1317" ht="15" customHeight="1">
      <c r="A1317" t="inlineStr">
        <is>
          <t>A 55200-2020</t>
        </is>
      </c>
      <c r="B1317" s="1" t="n">
        <v>44130</v>
      </c>
      <c r="C1317" s="1" t="n">
        <v>45180</v>
      </c>
      <c r="D1317" t="inlineStr">
        <is>
          <t>STOCKHOLMS LÄN</t>
        </is>
      </c>
      <c r="E1317" t="inlineStr">
        <is>
          <t>BOTKYRKA</t>
        </is>
      </c>
      <c r="G1317" t="n">
        <v>5.4</v>
      </c>
      <c r="H1317" t="n">
        <v>0</v>
      </c>
      <c r="I1317" t="n">
        <v>0</v>
      </c>
      <c r="J1317" t="n">
        <v>0</v>
      </c>
      <c r="K1317" t="n">
        <v>0</v>
      </c>
      <c r="L1317" t="n">
        <v>0</v>
      </c>
      <c r="M1317" t="n">
        <v>0</v>
      </c>
      <c r="N1317" t="n">
        <v>0</v>
      </c>
      <c r="O1317" t="n">
        <v>0</v>
      </c>
      <c r="P1317" t="n">
        <v>0</v>
      </c>
      <c r="Q1317" t="n">
        <v>0</v>
      </c>
      <c r="R1317" s="2" t="inlineStr"/>
    </row>
    <row r="1318" ht="15" customHeight="1">
      <c r="A1318" t="inlineStr">
        <is>
          <t>A 55464-2020</t>
        </is>
      </c>
      <c r="B1318" s="1" t="n">
        <v>44130</v>
      </c>
      <c r="C1318" s="1" t="n">
        <v>45180</v>
      </c>
      <c r="D1318" t="inlineStr">
        <is>
          <t>STOCKHOLMS LÄN</t>
        </is>
      </c>
      <c r="E1318" t="inlineStr">
        <is>
          <t>SÖDERTÄLJE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55466-2020</t>
        </is>
      </c>
      <c r="B1319" s="1" t="n">
        <v>44130</v>
      </c>
      <c r="C1319" s="1" t="n">
        <v>45180</v>
      </c>
      <c r="D1319" t="inlineStr">
        <is>
          <t>STOCKHOLMS LÄN</t>
        </is>
      </c>
      <c r="E1319" t="inlineStr">
        <is>
          <t>SÖDERTÄLJE</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55089-2020</t>
        </is>
      </c>
      <c r="B1320" s="1" t="n">
        <v>44130</v>
      </c>
      <c r="C1320" s="1" t="n">
        <v>45180</v>
      </c>
      <c r="D1320" t="inlineStr">
        <is>
          <t>STOCKHOLMS LÄN</t>
        </is>
      </c>
      <c r="E1320" t="inlineStr">
        <is>
          <t>NORRTÄLJE</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55541-2020</t>
        </is>
      </c>
      <c r="B1321" s="1" t="n">
        <v>44131</v>
      </c>
      <c r="C1321" s="1" t="n">
        <v>45180</v>
      </c>
      <c r="D1321" t="inlineStr">
        <is>
          <t>STOCKHOLMS LÄN</t>
        </is>
      </c>
      <c r="E1321" t="inlineStr">
        <is>
          <t>UPPLANDS-BRO</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55895-2020</t>
        </is>
      </c>
      <c r="B1322" s="1" t="n">
        <v>44132</v>
      </c>
      <c r="C1322" s="1" t="n">
        <v>45180</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55982-2020</t>
        </is>
      </c>
      <c r="B1323" s="1" t="n">
        <v>44132</v>
      </c>
      <c r="C1323" s="1" t="n">
        <v>45180</v>
      </c>
      <c r="D1323" t="inlineStr">
        <is>
          <t>STOCKHOLMS LÄN</t>
        </is>
      </c>
      <c r="E1323" t="inlineStr">
        <is>
          <t>NORRTÄLJE</t>
        </is>
      </c>
      <c r="G1323" t="n">
        <v>11.3</v>
      </c>
      <c r="H1323" t="n">
        <v>0</v>
      </c>
      <c r="I1323" t="n">
        <v>0</v>
      </c>
      <c r="J1323" t="n">
        <v>0</v>
      </c>
      <c r="K1323" t="n">
        <v>0</v>
      </c>
      <c r="L1323" t="n">
        <v>0</v>
      </c>
      <c r="M1323" t="n">
        <v>0</v>
      </c>
      <c r="N1323" t="n">
        <v>0</v>
      </c>
      <c r="O1323" t="n">
        <v>0</v>
      </c>
      <c r="P1323" t="n">
        <v>0</v>
      </c>
      <c r="Q1323" t="n">
        <v>0</v>
      </c>
      <c r="R1323" s="2" t="inlineStr"/>
    </row>
    <row r="1324" ht="15" customHeight="1">
      <c r="A1324" t="inlineStr">
        <is>
          <t>A 55890-2020</t>
        </is>
      </c>
      <c r="B1324" s="1" t="n">
        <v>44132</v>
      </c>
      <c r="C1324" s="1" t="n">
        <v>45180</v>
      </c>
      <c r="D1324" t="inlineStr">
        <is>
          <t>STOCKHOLMS LÄN</t>
        </is>
      </c>
      <c r="E1324" t="inlineStr">
        <is>
          <t>NORRTÄLJE</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56166-2020</t>
        </is>
      </c>
      <c r="B1325" s="1" t="n">
        <v>44133</v>
      </c>
      <c r="C1325" s="1" t="n">
        <v>45180</v>
      </c>
      <c r="D1325" t="inlineStr">
        <is>
          <t>STOCKHOLMS LÄN</t>
        </is>
      </c>
      <c r="E1325" t="inlineStr">
        <is>
          <t>NORRTÄLJE</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56608-2020</t>
        </is>
      </c>
      <c r="B1326" s="1" t="n">
        <v>44133</v>
      </c>
      <c r="C1326" s="1" t="n">
        <v>45180</v>
      </c>
      <c r="D1326" t="inlineStr">
        <is>
          <t>STOCKHOLMS LÄN</t>
        </is>
      </c>
      <c r="E1326" t="inlineStr">
        <is>
          <t>NYNÄSHAMN</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56323-2020</t>
        </is>
      </c>
      <c r="B1327" s="1" t="n">
        <v>44134</v>
      </c>
      <c r="C1327" s="1" t="n">
        <v>45180</v>
      </c>
      <c r="D1327" t="inlineStr">
        <is>
          <t>STOCKHOLMS LÄN</t>
        </is>
      </c>
      <c r="E1327" t="inlineStr">
        <is>
          <t>NORRTÄLJE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57552-2020</t>
        </is>
      </c>
      <c r="B1328" s="1" t="n">
        <v>44140</v>
      </c>
      <c r="C1328" s="1" t="n">
        <v>45180</v>
      </c>
      <c r="D1328" t="inlineStr">
        <is>
          <t>STOCKHOLMS LÄN</t>
        </is>
      </c>
      <c r="E1328" t="inlineStr">
        <is>
          <t>SIGTUNA</t>
        </is>
      </c>
      <c r="G1328" t="n">
        <v>17.9</v>
      </c>
      <c r="H1328" t="n">
        <v>0</v>
      </c>
      <c r="I1328" t="n">
        <v>0</v>
      </c>
      <c r="J1328" t="n">
        <v>0</v>
      </c>
      <c r="K1328" t="n">
        <v>0</v>
      </c>
      <c r="L1328" t="n">
        <v>0</v>
      </c>
      <c r="M1328" t="n">
        <v>0</v>
      </c>
      <c r="N1328" t="n">
        <v>0</v>
      </c>
      <c r="O1328" t="n">
        <v>0</v>
      </c>
      <c r="P1328" t="n">
        <v>0</v>
      </c>
      <c r="Q1328" t="n">
        <v>0</v>
      </c>
      <c r="R1328" s="2" t="inlineStr"/>
    </row>
    <row r="1329" ht="15" customHeight="1">
      <c r="A1329" t="inlineStr">
        <is>
          <t>A 57809-2020</t>
        </is>
      </c>
      <c r="B1329" s="1" t="n">
        <v>44141</v>
      </c>
      <c r="C1329" s="1" t="n">
        <v>45180</v>
      </c>
      <c r="D1329" t="inlineStr">
        <is>
          <t>STOCKHOLMS LÄN</t>
        </is>
      </c>
      <c r="E1329" t="inlineStr">
        <is>
          <t>BOTKYRKA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57992-2020</t>
        </is>
      </c>
      <c r="B1330" s="1" t="n">
        <v>44143</v>
      </c>
      <c r="C1330" s="1" t="n">
        <v>45180</v>
      </c>
      <c r="D1330" t="inlineStr">
        <is>
          <t>STOCKHOLMS LÄN</t>
        </is>
      </c>
      <c r="E1330" t="inlineStr">
        <is>
          <t>SÖDERTÄLJE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57957-2020</t>
        </is>
      </c>
      <c r="B1331" s="1" t="n">
        <v>44143</v>
      </c>
      <c r="C1331" s="1" t="n">
        <v>45180</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57987-2020</t>
        </is>
      </c>
      <c r="B1332" s="1" t="n">
        <v>44143</v>
      </c>
      <c r="C1332" s="1" t="n">
        <v>45180</v>
      </c>
      <c r="D1332" t="inlineStr">
        <is>
          <t>STOCKHOLMS LÄN</t>
        </is>
      </c>
      <c r="E1332" t="inlineStr">
        <is>
          <t>NORRTÄLJE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58260-2020</t>
        </is>
      </c>
      <c r="B1333" s="1" t="n">
        <v>44144</v>
      </c>
      <c r="C1333" s="1" t="n">
        <v>45180</v>
      </c>
      <c r="D1333" t="inlineStr">
        <is>
          <t>STOCKHOLMS LÄN</t>
        </is>
      </c>
      <c r="E1333" t="inlineStr">
        <is>
          <t>HUDDINGE</t>
        </is>
      </c>
      <c r="F1333" t="inlineStr">
        <is>
          <t>Kommuner</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58661-2020</t>
        </is>
      </c>
      <c r="B1334" s="1" t="n">
        <v>44145</v>
      </c>
      <c r="C1334" s="1" t="n">
        <v>45180</v>
      </c>
      <c r="D1334" t="inlineStr">
        <is>
          <t>STOCKHOLMS LÄN</t>
        </is>
      </c>
      <c r="E1334" t="inlineStr">
        <is>
          <t>NORRTÄLJE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58531-2020</t>
        </is>
      </c>
      <c r="B1335" s="1" t="n">
        <v>44145</v>
      </c>
      <c r="C1335" s="1" t="n">
        <v>45180</v>
      </c>
      <c r="D1335" t="inlineStr">
        <is>
          <t>STOCKHOLMS LÄN</t>
        </is>
      </c>
      <c r="E1335" t="inlineStr">
        <is>
          <t>BOTKYRKA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58665-2020</t>
        </is>
      </c>
      <c r="B1336" s="1" t="n">
        <v>44145</v>
      </c>
      <c r="C1336" s="1" t="n">
        <v>45180</v>
      </c>
      <c r="D1336" t="inlineStr">
        <is>
          <t>STOCKHOLMS LÄN</t>
        </is>
      </c>
      <c r="E1336" t="inlineStr">
        <is>
          <t>NORRTÄLJE</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58493-2020</t>
        </is>
      </c>
      <c r="B1337" s="1" t="n">
        <v>44145</v>
      </c>
      <c r="C1337" s="1" t="n">
        <v>45180</v>
      </c>
      <c r="D1337" t="inlineStr">
        <is>
          <t>STOCKHOLMS LÄN</t>
        </is>
      </c>
      <c r="E1337" t="inlineStr">
        <is>
          <t>NORRTÄLJE</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58517-2020</t>
        </is>
      </c>
      <c r="B1338" s="1" t="n">
        <v>44145</v>
      </c>
      <c r="C1338" s="1" t="n">
        <v>45180</v>
      </c>
      <c r="D1338" t="inlineStr">
        <is>
          <t>STOCKHOLMS LÄN</t>
        </is>
      </c>
      <c r="E1338" t="inlineStr">
        <is>
          <t>BOTKYRKA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58888-2020</t>
        </is>
      </c>
      <c r="B1339" s="1" t="n">
        <v>44146</v>
      </c>
      <c r="C1339" s="1" t="n">
        <v>45180</v>
      </c>
      <c r="D1339" t="inlineStr">
        <is>
          <t>STOCKHOLMS LÄN</t>
        </is>
      </c>
      <c r="E1339" t="inlineStr">
        <is>
          <t>NORRTÄLJE</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59570-2020</t>
        </is>
      </c>
      <c r="B1340" s="1" t="n">
        <v>44148</v>
      </c>
      <c r="C1340" s="1" t="n">
        <v>45180</v>
      </c>
      <c r="D1340" t="inlineStr">
        <is>
          <t>STOCKHOLMS LÄN</t>
        </is>
      </c>
      <c r="E1340" t="inlineStr">
        <is>
          <t>NYKVARN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60321-2020</t>
        </is>
      </c>
      <c r="B1341" s="1" t="n">
        <v>44152</v>
      </c>
      <c r="C1341" s="1" t="n">
        <v>45180</v>
      </c>
      <c r="D1341" t="inlineStr">
        <is>
          <t>STOCKHOLMS LÄN</t>
        </is>
      </c>
      <c r="E1341" t="inlineStr">
        <is>
          <t>NORRTÄLJE</t>
        </is>
      </c>
      <c r="F1341" t="inlineStr">
        <is>
          <t>Holmen skog AB</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61048-2020</t>
        </is>
      </c>
      <c r="B1342" s="1" t="n">
        <v>44153</v>
      </c>
      <c r="C1342" s="1" t="n">
        <v>45180</v>
      </c>
      <c r="D1342" t="inlineStr">
        <is>
          <t>STOCKHOLMS LÄN</t>
        </is>
      </c>
      <c r="E1342" t="inlineStr">
        <is>
          <t>VÄRMDÖ</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60542-2020</t>
        </is>
      </c>
      <c r="B1343" s="1" t="n">
        <v>44153</v>
      </c>
      <c r="C1343" s="1" t="n">
        <v>45180</v>
      </c>
      <c r="D1343" t="inlineStr">
        <is>
          <t>STOCKHOLMS LÄN</t>
        </is>
      </c>
      <c r="E1343" t="inlineStr">
        <is>
          <t>NORRTÄLJE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60891-2020</t>
        </is>
      </c>
      <c r="B1344" s="1" t="n">
        <v>44154</v>
      </c>
      <c r="C1344" s="1" t="n">
        <v>45180</v>
      </c>
      <c r="D1344" t="inlineStr">
        <is>
          <t>STOCKHOLMS LÄN</t>
        </is>
      </c>
      <c r="E1344" t="inlineStr">
        <is>
          <t>NORRTÄLJE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60961-2020</t>
        </is>
      </c>
      <c r="B1345" s="1" t="n">
        <v>44154</v>
      </c>
      <c r="C1345" s="1" t="n">
        <v>45180</v>
      </c>
      <c r="D1345" t="inlineStr">
        <is>
          <t>STOCKHOLMS LÄN</t>
        </is>
      </c>
      <c r="E1345" t="inlineStr">
        <is>
          <t>NORRTÄLJE</t>
        </is>
      </c>
      <c r="F1345" t="inlineStr">
        <is>
          <t>Holmen skog AB</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60977-2020</t>
        </is>
      </c>
      <c r="B1346" s="1" t="n">
        <v>44154</v>
      </c>
      <c r="C1346" s="1" t="n">
        <v>45180</v>
      </c>
      <c r="D1346" t="inlineStr">
        <is>
          <t>STOCKHOLMS LÄN</t>
        </is>
      </c>
      <c r="E1346" t="inlineStr">
        <is>
          <t>NORRTÄLJE</t>
        </is>
      </c>
      <c r="F1346" t="inlineStr">
        <is>
          <t>Holmen skog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61192-2020</t>
        </is>
      </c>
      <c r="B1347" s="1" t="n">
        <v>44155</v>
      </c>
      <c r="C1347" s="1" t="n">
        <v>45180</v>
      </c>
      <c r="D1347" t="inlineStr">
        <is>
          <t>STOCKHOLMS LÄN</t>
        </is>
      </c>
      <c r="E1347" t="inlineStr">
        <is>
          <t>NORRTÄLJE</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61195-2020</t>
        </is>
      </c>
      <c r="B1348" s="1" t="n">
        <v>44155</v>
      </c>
      <c r="C1348" s="1" t="n">
        <v>45180</v>
      </c>
      <c r="D1348" t="inlineStr">
        <is>
          <t>STOCKHOLMS LÄN</t>
        </is>
      </c>
      <c r="E1348" t="inlineStr">
        <is>
          <t>NORRTÄLJE</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61221-2020</t>
        </is>
      </c>
      <c r="B1349" s="1" t="n">
        <v>44155</v>
      </c>
      <c r="C1349" s="1" t="n">
        <v>45180</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61469-2020</t>
        </is>
      </c>
      <c r="B1350" s="1" t="n">
        <v>44155</v>
      </c>
      <c r="C1350" s="1" t="n">
        <v>45180</v>
      </c>
      <c r="D1350" t="inlineStr">
        <is>
          <t>STOCKHOLMS LÄN</t>
        </is>
      </c>
      <c r="E1350" t="inlineStr">
        <is>
          <t>NORRTÄLJE</t>
        </is>
      </c>
      <c r="F1350" t="inlineStr">
        <is>
          <t>Övriga Aktiebolag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61655-2020</t>
        </is>
      </c>
      <c r="B1351" s="1" t="n">
        <v>44158</v>
      </c>
      <c r="C1351" s="1" t="n">
        <v>45180</v>
      </c>
      <c r="D1351" t="inlineStr">
        <is>
          <t>STOCKHOLMS LÄN</t>
        </is>
      </c>
      <c r="E1351" t="inlineStr">
        <is>
          <t>VALLENTUNA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62460-2020</t>
        </is>
      </c>
      <c r="B1352" s="1" t="n">
        <v>44160</v>
      </c>
      <c r="C1352" s="1" t="n">
        <v>45180</v>
      </c>
      <c r="D1352" t="inlineStr">
        <is>
          <t>STOCKHOLMS LÄN</t>
        </is>
      </c>
      <c r="E1352" t="inlineStr">
        <is>
          <t>NORRTÄLJE</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62854-2020</t>
        </is>
      </c>
      <c r="B1353" s="1" t="n">
        <v>44161</v>
      </c>
      <c r="C1353" s="1" t="n">
        <v>45180</v>
      </c>
      <c r="D1353" t="inlineStr">
        <is>
          <t>STOCKHOLMS LÄN</t>
        </is>
      </c>
      <c r="E1353" t="inlineStr">
        <is>
          <t>NORRTÄLJE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63492-2020</t>
        </is>
      </c>
      <c r="B1354" s="1" t="n">
        <v>44161</v>
      </c>
      <c r="C1354" s="1" t="n">
        <v>45180</v>
      </c>
      <c r="D1354" t="inlineStr">
        <is>
          <t>STOCKHOLMS LÄN</t>
        </is>
      </c>
      <c r="E1354" t="inlineStr">
        <is>
          <t>VÄRMDÖ</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63824-2020</t>
        </is>
      </c>
      <c r="B1355" s="1" t="n">
        <v>44162</v>
      </c>
      <c r="C1355" s="1" t="n">
        <v>45180</v>
      </c>
      <c r="D1355" t="inlineStr">
        <is>
          <t>STOCKHOLMS LÄN</t>
        </is>
      </c>
      <c r="E1355" t="inlineStr">
        <is>
          <t>NORRTÄLJE</t>
        </is>
      </c>
      <c r="F1355" t="inlineStr">
        <is>
          <t>Övriga Aktiebolag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63894-2020</t>
        </is>
      </c>
      <c r="B1356" s="1" t="n">
        <v>44166</v>
      </c>
      <c r="C1356" s="1" t="n">
        <v>45180</v>
      </c>
      <c r="D1356" t="inlineStr">
        <is>
          <t>STOCKHOLMS LÄN</t>
        </is>
      </c>
      <c r="E1356" t="inlineStr">
        <is>
          <t>VALLENTUNA</t>
        </is>
      </c>
      <c r="G1356" t="n">
        <v>14.8</v>
      </c>
      <c r="H1356" t="n">
        <v>0</v>
      </c>
      <c r="I1356" t="n">
        <v>0</v>
      </c>
      <c r="J1356" t="n">
        <v>0</v>
      </c>
      <c r="K1356" t="n">
        <v>0</v>
      </c>
      <c r="L1356" t="n">
        <v>0</v>
      </c>
      <c r="M1356" t="n">
        <v>0</v>
      </c>
      <c r="N1356" t="n">
        <v>0</v>
      </c>
      <c r="O1356" t="n">
        <v>0</v>
      </c>
      <c r="P1356" t="n">
        <v>0</v>
      </c>
      <c r="Q1356" t="n">
        <v>0</v>
      </c>
      <c r="R1356" s="2" t="inlineStr"/>
    </row>
    <row r="1357" ht="15" customHeight="1">
      <c r="A1357" t="inlineStr">
        <is>
          <t>A 64548-2020</t>
        </is>
      </c>
      <c r="B1357" s="1" t="n">
        <v>44166</v>
      </c>
      <c r="C1357" s="1" t="n">
        <v>45180</v>
      </c>
      <c r="D1357" t="inlineStr">
        <is>
          <t>STOCKHOLMS LÄN</t>
        </is>
      </c>
      <c r="E1357" t="inlineStr">
        <is>
          <t>HANINGE</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64015-2020</t>
        </is>
      </c>
      <c r="B1358" s="1" t="n">
        <v>44167</v>
      </c>
      <c r="C1358" s="1" t="n">
        <v>45180</v>
      </c>
      <c r="D1358" t="inlineStr">
        <is>
          <t>STOCKHOLMS LÄN</t>
        </is>
      </c>
      <c r="E1358" t="inlineStr">
        <is>
          <t>UPPLANDS-BRO</t>
        </is>
      </c>
      <c r="F1358" t="inlineStr">
        <is>
          <t>Övriga statliga verk och myndigheter</t>
        </is>
      </c>
      <c r="G1358" t="n">
        <v>8.1</v>
      </c>
      <c r="H1358" t="n">
        <v>0</v>
      </c>
      <c r="I1358" t="n">
        <v>0</v>
      </c>
      <c r="J1358" t="n">
        <v>0</v>
      </c>
      <c r="K1358" t="n">
        <v>0</v>
      </c>
      <c r="L1358" t="n">
        <v>0</v>
      </c>
      <c r="M1358" t="n">
        <v>0</v>
      </c>
      <c r="N1358" t="n">
        <v>0</v>
      </c>
      <c r="O1358" t="n">
        <v>0</v>
      </c>
      <c r="P1358" t="n">
        <v>0</v>
      </c>
      <c r="Q1358" t="n">
        <v>0</v>
      </c>
      <c r="R1358" s="2" t="inlineStr"/>
    </row>
    <row r="1359" ht="15" customHeight="1">
      <c r="A1359" t="inlineStr">
        <is>
          <t>A 64372-2020</t>
        </is>
      </c>
      <c r="B1359" s="1" t="n">
        <v>44168</v>
      </c>
      <c r="C1359" s="1" t="n">
        <v>45180</v>
      </c>
      <c r="D1359" t="inlineStr">
        <is>
          <t>STOCKHOLMS LÄN</t>
        </is>
      </c>
      <c r="E1359" t="inlineStr">
        <is>
          <t>SIGTUNA</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64395-2020</t>
        </is>
      </c>
      <c r="B1360" s="1" t="n">
        <v>44168</v>
      </c>
      <c r="C1360" s="1" t="n">
        <v>45180</v>
      </c>
      <c r="D1360" t="inlineStr">
        <is>
          <t>STOCKHOLMS LÄN</t>
        </is>
      </c>
      <c r="E1360" t="inlineStr">
        <is>
          <t>HANINGE</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64981-2020</t>
        </is>
      </c>
      <c r="B1361" s="1" t="n">
        <v>44172</v>
      </c>
      <c r="C1361" s="1" t="n">
        <v>45180</v>
      </c>
      <c r="D1361" t="inlineStr">
        <is>
          <t>STOCKHOLMS LÄN</t>
        </is>
      </c>
      <c r="E1361" t="inlineStr">
        <is>
          <t>SIGTUNA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65118-2020</t>
        </is>
      </c>
      <c r="B1362" s="1" t="n">
        <v>44172</v>
      </c>
      <c r="C1362" s="1" t="n">
        <v>45180</v>
      </c>
      <c r="D1362" t="inlineStr">
        <is>
          <t>STOCKHOLMS LÄN</t>
        </is>
      </c>
      <c r="E1362" t="inlineStr">
        <is>
          <t>NYNÄSHAMN</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65804-2020</t>
        </is>
      </c>
      <c r="B1363" s="1" t="n">
        <v>44172</v>
      </c>
      <c r="C1363" s="1" t="n">
        <v>45180</v>
      </c>
      <c r="D1363" t="inlineStr">
        <is>
          <t>STOCKHOLMS LÄN</t>
        </is>
      </c>
      <c r="E1363" t="inlineStr">
        <is>
          <t>VALLENTUNA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65916-2020</t>
        </is>
      </c>
      <c r="B1364" s="1" t="n">
        <v>44175</v>
      </c>
      <c r="C1364" s="1" t="n">
        <v>45180</v>
      </c>
      <c r="D1364" t="inlineStr">
        <is>
          <t>STOCKHOLMS LÄN</t>
        </is>
      </c>
      <c r="E1364" t="inlineStr">
        <is>
          <t>SALEM</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65954-2020</t>
        </is>
      </c>
      <c r="B1365" s="1" t="n">
        <v>44175</v>
      </c>
      <c r="C1365" s="1" t="n">
        <v>45180</v>
      </c>
      <c r="D1365" t="inlineStr">
        <is>
          <t>STOCKHOLMS LÄN</t>
        </is>
      </c>
      <c r="E1365" t="inlineStr">
        <is>
          <t>UPPLANDS-BRO</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66372-2020</t>
        </is>
      </c>
      <c r="B1366" s="1" t="n">
        <v>44176</v>
      </c>
      <c r="C1366" s="1" t="n">
        <v>45180</v>
      </c>
      <c r="D1366" t="inlineStr">
        <is>
          <t>STOCKHOLMS LÄN</t>
        </is>
      </c>
      <c r="E1366" t="inlineStr">
        <is>
          <t>NORRTÄLJE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66907-2020</t>
        </is>
      </c>
      <c r="B1367" s="1" t="n">
        <v>44176</v>
      </c>
      <c r="C1367" s="1" t="n">
        <v>45180</v>
      </c>
      <c r="D1367" t="inlineStr">
        <is>
          <t>STOCKHOLMS LÄN</t>
        </is>
      </c>
      <c r="E1367" t="inlineStr">
        <is>
          <t>NORRTÄLJE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66726-2020</t>
        </is>
      </c>
      <c r="B1368" s="1" t="n">
        <v>44179</v>
      </c>
      <c r="C1368" s="1" t="n">
        <v>45180</v>
      </c>
      <c r="D1368" t="inlineStr">
        <is>
          <t>STOCKHOLMS LÄN</t>
        </is>
      </c>
      <c r="E1368" t="inlineStr">
        <is>
          <t>HANINGE</t>
        </is>
      </c>
      <c r="F1368" t="inlineStr">
        <is>
          <t>Övriga statliga verk och myndigheter</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66926-2020</t>
        </is>
      </c>
      <c r="B1369" s="1" t="n">
        <v>44180</v>
      </c>
      <c r="C1369" s="1" t="n">
        <v>45180</v>
      </c>
      <c r="D1369" t="inlineStr">
        <is>
          <t>STOCKHOLMS LÄN</t>
        </is>
      </c>
      <c r="E1369" t="inlineStr">
        <is>
          <t>UPPLANDS-BRO</t>
        </is>
      </c>
      <c r="F1369" t="inlineStr">
        <is>
          <t>Övriga statliga verk och myndigheter</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66949-2020</t>
        </is>
      </c>
      <c r="B1370" s="1" t="n">
        <v>44180</v>
      </c>
      <c r="C1370" s="1" t="n">
        <v>45180</v>
      </c>
      <c r="D1370" t="inlineStr">
        <is>
          <t>STOCKHOLMS LÄN</t>
        </is>
      </c>
      <c r="E1370" t="inlineStr">
        <is>
          <t>UPPLANDS-BRO</t>
        </is>
      </c>
      <c r="F1370" t="inlineStr">
        <is>
          <t>Övriga statliga verk och myndigheter</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66960-2020</t>
        </is>
      </c>
      <c r="B1371" s="1" t="n">
        <v>44180</v>
      </c>
      <c r="C1371" s="1" t="n">
        <v>45180</v>
      </c>
      <c r="D1371" t="inlineStr">
        <is>
          <t>STOCKHOLMS LÄN</t>
        </is>
      </c>
      <c r="E1371" t="inlineStr">
        <is>
          <t>UPPLANDS-BRO</t>
        </is>
      </c>
      <c r="F1371" t="inlineStr">
        <is>
          <t>Övriga statliga verk och myndigheter</t>
        </is>
      </c>
      <c r="G1371" t="n">
        <v>15.2</v>
      </c>
      <c r="H1371" t="n">
        <v>0</v>
      </c>
      <c r="I1371" t="n">
        <v>0</v>
      </c>
      <c r="J1371" t="n">
        <v>0</v>
      </c>
      <c r="K1371" t="n">
        <v>0</v>
      </c>
      <c r="L1371" t="n">
        <v>0</v>
      </c>
      <c r="M1371" t="n">
        <v>0</v>
      </c>
      <c r="N1371" t="n">
        <v>0</v>
      </c>
      <c r="O1371" t="n">
        <v>0</v>
      </c>
      <c r="P1371" t="n">
        <v>0</v>
      </c>
      <c r="Q1371" t="n">
        <v>0</v>
      </c>
      <c r="R1371" s="2" t="inlineStr"/>
    </row>
    <row r="1372" ht="15" customHeight="1">
      <c r="A1372" t="inlineStr">
        <is>
          <t>A 67275-2020</t>
        </is>
      </c>
      <c r="B1372" s="1" t="n">
        <v>44181</v>
      </c>
      <c r="C1372" s="1" t="n">
        <v>45180</v>
      </c>
      <c r="D1372" t="inlineStr">
        <is>
          <t>STOCKHOLMS LÄN</t>
        </is>
      </c>
      <c r="E1372" t="inlineStr">
        <is>
          <t>UPPLANDS-BRO</t>
        </is>
      </c>
      <c r="F1372" t="inlineStr">
        <is>
          <t>Övriga statliga verk och myndigheter</t>
        </is>
      </c>
      <c r="G1372" t="n">
        <v>19.7</v>
      </c>
      <c r="H1372" t="n">
        <v>0</v>
      </c>
      <c r="I1372" t="n">
        <v>0</v>
      </c>
      <c r="J1372" t="n">
        <v>0</v>
      </c>
      <c r="K1372" t="n">
        <v>0</v>
      </c>
      <c r="L1372" t="n">
        <v>0</v>
      </c>
      <c r="M1372" t="n">
        <v>0</v>
      </c>
      <c r="N1372" t="n">
        <v>0</v>
      </c>
      <c r="O1372" t="n">
        <v>0</v>
      </c>
      <c r="P1372" t="n">
        <v>0</v>
      </c>
      <c r="Q1372" t="n">
        <v>0</v>
      </c>
      <c r="R1372" s="2" t="inlineStr"/>
    </row>
    <row r="1373" ht="15" customHeight="1">
      <c r="A1373" t="inlineStr">
        <is>
          <t>A 67286-2020</t>
        </is>
      </c>
      <c r="B1373" s="1" t="n">
        <v>44181</v>
      </c>
      <c r="C1373" s="1" t="n">
        <v>45180</v>
      </c>
      <c r="D1373" t="inlineStr">
        <is>
          <t>STOCKHOLMS LÄN</t>
        </is>
      </c>
      <c r="E1373" t="inlineStr">
        <is>
          <t>UPPLANDS-BRO</t>
        </is>
      </c>
      <c r="F1373" t="inlineStr">
        <is>
          <t>Övriga statliga verk och myndigheter</t>
        </is>
      </c>
      <c r="G1373" t="n">
        <v>7.3</v>
      </c>
      <c r="H1373" t="n">
        <v>0</v>
      </c>
      <c r="I1373" t="n">
        <v>0</v>
      </c>
      <c r="J1373" t="n">
        <v>0</v>
      </c>
      <c r="K1373" t="n">
        <v>0</v>
      </c>
      <c r="L1373" t="n">
        <v>0</v>
      </c>
      <c r="M1373" t="n">
        <v>0</v>
      </c>
      <c r="N1373" t="n">
        <v>0</v>
      </c>
      <c r="O1373" t="n">
        <v>0</v>
      </c>
      <c r="P1373" t="n">
        <v>0</v>
      </c>
      <c r="Q1373" t="n">
        <v>0</v>
      </c>
      <c r="R1373" s="2" t="inlineStr"/>
    </row>
    <row r="1374" ht="15" customHeight="1">
      <c r="A1374" t="inlineStr">
        <is>
          <t>A 67393-2020</t>
        </is>
      </c>
      <c r="B1374" s="1" t="n">
        <v>44181</v>
      </c>
      <c r="C1374" s="1" t="n">
        <v>45180</v>
      </c>
      <c r="D1374" t="inlineStr">
        <is>
          <t>STOCKHOLMS LÄN</t>
        </is>
      </c>
      <c r="E1374" t="inlineStr">
        <is>
          <t>NORRTÄLJE</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68268-2020</t>
        </is>
      </c>
      <c r="B1375" s="1" t="n">
        <v>44183</v>
      </c>
      <c r="C1375" s="1" t="n">
        <v>45180</v>
      </c>
      <c r="D1375" t="inlineStr">
        <is>
          <t>STOCKHOLMS LÄN</t>
        </is>
      </c>
      <c r="E1375" t="inlineStr">
        <is>
          <t>NYKVARN</t>
        </is>
      </c>
      <c r="F1375" t="inlineStr">
        <is>
          <t>Allmännings- och besparingsskogar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68081-2020</t>
        </is>
      </c>
      <c r="B1376" s="1" t="n">
        <v>44183</v>
      </c>
      <c r="C1376" s="1" t="n">
        <v>45180</v>
      </c>
      <c r="D1376" t="inlineStr">
        <is>
          <t>STOCKHOLMS LÄN</t>
        </is>
      </c>
      <c r="E1376" t="inlineStr">
        <is>
          <t>NORRTÄLJE</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68721-2020</t>
        </is>
      </c>
      <c r="B1377" s="1" t="n">
        <v>44187</v>
      </c>
      <c r="C1377" s="1" t="n">
        <v>45180</v>
      </c>
      <c r="D1377" t="inlineStr">
        <is>
          <t>STOCKHOLMS LÄN</t>
        </is>
      </c>
      <c r="E1377" t="inlineStr">
        <is>
          <t>SÖDERTÄLJE</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45180</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68935-2020</t>
        </is>
      </c>
      <c r="B1379" s="1" t="n">
        <v>44187</v>
      </c>
      <c r="C1379" s="1" t="n">
        <v>45180</v>
      </c>
      <c r="D1379" t="inlineStr">
        <is>
          <t>STOCKHOLMS LÄN</t>
        </is>
      </c>
      <c r="E1379" t="inlineStr">
        <is>
          <t>VALLENTUNA</t>
        </is>
      </c>
      <c r="G1379" t="n">
        <v>7.8</v>
      </c>
      <c r="H1379" t="n">
        <v>0</v>
      </c>
      <c r="I1379" t="n">
        <v>0</v>
      </c>
      <c r="J1379" t="n">
        <v>0</v>
      </c>
      <c r="K1379" t="n">
        <v>0</v>
      </c>
      <c r="L1379" t="n">
        <v>0</v>
      </c>
      <c r="M1379" t="n">
        <v>0</v>
      </c>
      <c r="N1379" t="n">
        <v>0</v>
      </c>
      <c r="O1379" t="n">
        <v>0</v>
      </c>
      <c r="P1379" t="n">
        <v>0</v>
      </c>
      <c r="Q1379" t="n">
        <v>0</v>
      </c>
      <c r="R1379" s="2" t="inlineStr"/>
    </row>
    <row r="1380" ht="15" customHeight="1">
      <c r="A1380" t="inlineStr">
        <is>
          <t>A 69183-2020</t>
        </is>
      </c>
      <c r="B1380" s="1" t="n">
        <v>44190</v>
      </c>
      <c r="C1380" s="1" t="n">
        <v>45180</v>
      </c>
      <c r="D1380" t="inlineStr">
        <is>
          <t>STOCKHOLMS LÄN</t>
        </is>
      </c>
      <c r="E1380" t="inlineStr">
        <is>
          <t>NYNÄSHAMN</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177-2021</t>
        </is>
      </c>
      <c r="B1381" s="1" t="n">
        <v>44200</v>
      </c>
      <c r="C1381" s="1" t="n">
        <v>45180</v>
      </c>
      <c r="D1381" t="inlineStr">
        <is>
          <t>STOCKHOLMS LÄN</t>
        </is>
      </c>
      <c r="E1381" t="inlineStr">
        <is>
          <t>BOTKYRKA</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348-2021</t>
        </is>
      </c>
      <c r="B1382" s="1" t="n">
        <v>44201</v>
      </c>
      <c r="C1382" s="1" t="n">
        <v>45180</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367-2021</t>
        </is>
      </c>
      <c r="B1383" s="1" t="n">
        <v>44201</v>
      </c>
      <c r="C1383" s="1" t="n">
        <v>45180</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1418-2021</t>
        </is>
      </c>
      <c r="B1384" s="1" t="n">
        <v>44208</v>
      </c>
      <c r="C1384" s="1" t="n">
        <v>45180</v>
      </c>
      <c r="D1384" t="inlineStr">
        <is>
          <t>STOCKHOLMS LÄN</t>
        </is>
      </c>
      <c r="E1384" t="inlineStr">
        <is>
          <t>HANINGE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1438-2021</t>
        </is>
      </c>
      <c r="B1385" s="1" t="n">
        <v>44208</v>
      </c>
      <c r="C1385" s="1" t="n">
        <v>45180</v>
      </c>
      <c r="D1385" t="inlineStr">
        <is>
          <t>STOCKHOLMS LÄN</t>
        </is>
      </c>
      <c r="E1385" t="inlineStr">
        <is>
          <t>HANINGE</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1420-2021</t>
        </is>
      </c>
      <c r="B1386" s="1" t="n">
        <v>44208</v>
      </c>
      <c r="C1386" s="1" t="n">
        <v>45180</v>
      </c>
      <c r="D1386" t="inlineStr">
        <is>
          <t>STOCKHOLMS LÄN</t>
        </is>
      </c>
      <c r="E1386" t="inlineStr">
        <is>
          <t>HANINGE</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1637-2021</t>
        </is>
      </c>
      <c r="B1387" s="1" t="n">
        <v>44209</v>
      </c>
      <c r="C1387" s="1" t="n">
        <v>45180</v>
      </c>
      <c r="D1387" t="inlineStr">
        <is>
          <t>STOCKHOLMS LÄN</t>
        </is>
      </c>
      <c r="E1387" t="inlineStr">
        <is>
          <t>NORRTÄLJE</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1553-2021</t>
        </is>
      </c>
      <c r="B1388" s="1" t="n">
        <v>44209</v>
      </c>
      <c r="C1388" s="1" t="n">
        <v>45180</v>
      </c>
      <c r="D1388" t="inlineStr">
        <is>
          <t>STOCKHOLMS LÄN</t>
        </is>
      </c>
      <c r="E1388" t="inlineStr">
        <is>
          <t>EKERÖ</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1970-2021</t>
        </is>
      </c>
      <c r="B1389" s="1" t="n">
        <v>44210</v>
      </c>
      <c r="C1389" s="1" t="n">
        <v>45180</v>
      </c>
      <c r="D1389" t="inlineStr">
        <is>
          <t>STOCKHOLMS LÄN</t>
        </is>
      </c>
      <c r="E1389" t="inlineStr">
        <is>
          <t>NORRTÄLJE</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2295-2021</t>
        </is>
      </c>
      <c r="B1390" s="1" t="n">
        <v>44212</v>
      </c>
      <c r="C1390" s="1" t="n">
        <v>45180</v>
      </c>
      <c r="D1390" t="inlineStr">
        <is>
          <t>STOCKHOLMS LÄN</t>
        </is>
      </c>
      <c r="E1390" t="inlineStr">
        <is>
          <t>NYNÄSHAMN</t>
        </is>
      </c>
      <c r="G1390" t="n">
        <v>10.2</v>
      </c>
      <c r="H1390" t="n">
        <v>0</v>
      </c>
      <c r="I1390" t="n">
        <v>0</v>
      </c>
      <c r="J1390" t="n">
        <v>0</v>
      </c>
      <c r="K1390" t="n">
        <v>0</v>
      </c>
      <c r="L1390" t="n">
        <v>0</v>
      </c>
      <c r="M1390" t="n">
        <v>0</v>
      </c>
      <c r="N1390" t="n">
        <v>0</v>
      </c>
      <c r="O1390" t="n">
        <v>0</v>
      </c>
      <c r="P1390" t="n">
        <v>0</v>
      </c>
      <c r="Q1390" t="n">
        <v>0</v>
      </c>
      <c r="R1390" s="2" t="inlineStr"/>
    </row>
    <row r="1391" ht="15" customHeight="1">
      <c r="A1391" t="inlineStr">
        <is>
          <t>A 2447-2021</t>
        </is>
      </c>
      <c r="B1391" s="1" t="n">
        <v>44214</v>
      </c>
      <c r="C1391" s="1" t="n">
        <v>45180</v>
      </c>
      <c r="D1391" t="inlineStr">
        <is>
          <t>STOCKHOLMS LÄN</t>
        </is>
      </c>
      <c r="E1391" t="inlineStr">
        <is>
          <t>NORRTÄLJE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2751-2021</t>
        </is>
      </c>
      <c r="B1392" s="1" t="n">
        <v>44215</v>
      </c>
      <c r="C1392" s="1" t="n">
        <v>45180</v>
      </c>
      <c r="D1392" t="inlineStr">
        <is>
          <t>STOCKHOLMS LÄN</t>
        </is>
      </c>
      <c r="E1392" t="inlineStr">
        <is>
          <t>NYNÄSHAMN</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2867-2021</t>
        </is>
      </c>
      <c r="B1393" s="1" t="n">
        <v>44216</v>
      </c>
      <c r="C1393" s="1" t="n">
        <v>45180</v>
      </c>
      <c r="D1393" t="inlineStr">
        <is>
          <t>STOCKHOLMS LÄN</t>
        </is>
      </c>
      <c r="E1393" t="inlineStr">
        <is>
          <t>NYNÄSHAMN</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2976-2021</t>
        </is>
      </c>
      <c r="B1394" s="1" t="n">
        <v>44216</v>
      </c>
      <c r="C1394" s="1" t="n">
        <v>45180</v>
      </c>
      <c r="D1394" t="inlineStr">
        <is>
          <t>STOCKHOLMS LÄN</t>
        </is>
      </c>
      <c r="E1394" t="inlineStr">
        <is>
          <t>NORRTÄLJE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2858-2021</t>
        </is>
      </c>
      <c r="B1395" s="1" t="n">
        <v>44216</v>
      </c>
      <c r="C1395" s="1" t="n">
        <v>45180</v>
      </c>
      <c r="D1395" t="inlineStr">
        <is>
          <t>STOCKHOLMS LÄN</t>
        </is>
      </c>
      <c r="E1395" t="inlineStr">
        <is>
          <t>NYNÄSHAMN</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3386-2021</t>
        </is>
      </c>
      <c r="B1396" s="1" t="n">
        <v>44218</v>
      </c>
      <c r="C1396" s="1" t="n">
        <v>45180</v>
      </c>
      <c r="D1396" t="inlineStr">
        <is>
          <t>STOCKHOLMS LÄN</t>
        </is>
      </c>
      <c r="E1396" t="inlineStr">
        <is>
          <t>NORRTÄLJE</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3702-2021</t>
        </is>
      </c>
      <c r="B1397" s="1" t="n">
        <v>44221</v>
      </c>
      <c r="C1397" s="1" t="n">
        <v>45180</v>
      </c>
      <c r="D1397" t="inlineStr">
        <is>
          <t>STOCKHOLMS LÄN</t>
        </is>
      </c>
      <c r="E1397" t="inlineStr">
        <is>
          <t>EKERÖ</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4281-2021</t>
        </is>
      </c>
      <c r="B1398" s="1" t="n">
        <v>44223</v>
      </c>
      <c r="C1398" s="1" t="n">
        <v>45180</v>
      </c>
      <c r="D1398" t="inlineStr">
        <is>
          <t>STOCKHOLMS LÄN</t>
        </is>
      </c>
      <c r="E1398" t="inlineStr">
        <is>
          <t>BOTKYRKA</t>
        </is>
      </c>
      <c r="F1398" t="inlineStr">
        <is>
          <t>Övriga Aktiebolag</t>
        </is>
      </c>
      <c r="G1398" t="n">
        <v>6.4</v>
      </c>
      <c r="H1398" t="n">
        <v>0</v>
      </c>
      <c r="I1398" t="n">
        <v>0</v>
      </c>
      <c r="J1398" t="n">
        <v>0</v>
      </c>
      <c r="K1398" t="n">
        <v>0</v>
      </c>
      <c r="L1398" t="n">
        <v>0</v>
      </c>
      <c r="M1398" t="n">
        <v>0</v>
      </c>
      <c r="N1398" t="n">
        <v>0</v>
      </c>
      <c r="O1398" t="n">
        <v>0</v>
      </c>
      <c r="P1398" t="n">
        <v>0</v>
      </c>
      <c r="Q1398" t="n">
        <v>0</v>
      </c>
      <c r="R1398" s="2" t="inlineStr"/>
    </row>
    <row r="1399" ht="15" customHeight="1">
      <c r="A1399" t="inlineStr">
        <is>
          <t>A 4354-2021</t>
        </is>
      </c>
      <c r="B1399" s="1" t="n">
        <v>44223</v>
      </c>
      <c r="C1399" s="1" t="n">
        <v>45180</v>
      </c>
      <c r="D1399" t="inlineStr">
        <is>
          <t>STOCKHOLMS LÄN</t>
        </is>
      </c>
      <c r="E1399" t="inlineStr">
        <is>
          <t>NYNÄSHAMN</t>
        </is>
      </c>
      <c r="G1399" t="n">
        <v>14.5</v>
      </c>
      <c r="H1399" t="n">
        <v>0</v>
      </c>
      <c r="I1399" t="n">
        <v>0</v>
      </c>
      <c r="J1399" t="n">
        <v>0</v>
      </c>
      <c r="K1399" t="n">
        <v>0</v>
      </c>
      <c r="L1399" t="n">
        <v>0</v>
      </c>
      <c r="M1399" t="n">
        <v>0</v>
      </c>
      <c r="N1399" t="n">
        <v>0</v>
      </c>
      <c r="O1399" t="n">
        <v>0</v>
      </c>
      <c r="P1399" t="n">
        <v>0</v>
      </c>
      <c r="Q1399" t="n">
        <v>0</v>
      </c>
      <c r="R1399" s="2" t="inlineStr"/>
    </row>
    <row r="1400" ht="15" customHeight="1">
      <c r="A1400" t="inlineStr">
        <is>
          <t>A 4634-2021</t>
        </is>
      </c>
      <c r="B1400" s="1" t="n">
        <v>44224</v>
      </c>
      <c r="C1400" s="1" t="n">
        <v>45180</v>
      </c>
      <c r="D1400" t="inlineStr">
        <is>
          <t>STOCKHOLMS LÄN</t>
        </is>
      </c>
      <c r="E1400" t="inlineStr">
        <is>
          <t>NORRTÄLJE</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4632-2021</t>
        </is>
      </c>
      <c r="B1401" s="1" t="n">
        <v>44224</v>
      </c>
      <c r="C1401" s="1" t="n">
        <v>45180</v>
      </c>
      <c r="D1401" t="inlineStr">
        <is>
          <t>STOCKHOLMS LÄN</t>
        </is>
      </c>
      <c r="E1401" t="inlineStr">
        <is>
          <t>NORRTÄLJE</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5037-2021</t>
        </is>
      </c>
      <c r="B1402" s="1" t="n">
        <v>44228</v>
      </c>
      <c r="C1402" s="1" t="n">
        <v>45180</v>
      </c>
      <c r="D1402" t="inlineStr">
        <is>
          <t>STOCKHOLMS LÄN</t>
        </is>
      </c>
      <c r="E1402" t="inlineStr">
        <is>
          <t>NORRTÄLJE</t>
        </is>
      </c>
      <c r="F1402" t="inlineStr">
        <is>
          <t>Holmen skog AB</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5562-2021</t>
        </is>
      </c>
      <c r="B1403" s="1" t="n">
        <v>44230</v>
      </c>
      <c r="C1403" s="1" t="n">
        <v>45180</v>
      </c>
      <c r="D1403" t="inlineStr">
        <is>
          <t>STOCKHOLMS LÄN</t>
        </is>
      </c>
      <c r="E1403" t="inlineStr">
        <is>
          <t>NORRTÄLJE</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5566-2021</t>
        </is>
      </c>
      <c r="B1404" s="1" t="n">
        <v>44230</v>
      </c>
      <c r="C1404" s="1" t="n">
        <v>45180</v>
      </c>
      <c r="D1404" t="inlineStr">
        <is>
          <t>STOCKHOLMS LÄN</t>
        </is>
      </c>
      <c r="E1404" t="inlineStr">
        <is>
          <t>NORRTÄLJE</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6049-2021</t>
        </is>
      </c>
      <c r="B1405" s="1" t="n">
        <v>44231</v>
      </c>
      <c r="C1405" s="1" t="n">
        <v>45180</v>
      </c>
      <c r="D1405" t="inlineStr">
        <is>
          <t>STOCKHOLMS LÄN</t>
        </is>
      </c>
      <c r="E1405" t="inlineStr">
        <is>
          <t>NORRTÄLJE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5950-2021</t>
        </is>
      </c>
      <c r="B1406" s="1" t="n">
        <v>44231</v>
      </c>
      <c r="C1406" s="1" t="n">
        <v>45180</v>
      </c>
      <c r="D1406" t="inlineStr">
        <is>
          <t>STOCKHOLMS LÄN</t>
        </is>
      </c>
      <c r="E1406" t="inlineStr">
        <is>
          <t>NORRTÄLJE</t>
        </is>
      </c>
      <c r="F1406" t="inlineStr">
        <is>
          <t>Holmen skog AB</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6080-2021</t>
        </is>
      </c>
      <c r="B1407" s="1" t="n">
        <v>44232</v>
      </c>
      <c r="C1407" s="1" t="n">
        <v>45180</v>
      </c>
      <c r="D1407" t="inlineStr">
        <is>
          <t>STOCKHOLMS LÄN</t>
        </is>
      </c>
      <c r="E1407" t="inlineStr">
        <is>
          <t>ÖSTERÅKER</t>
        </is>
      </c>
      <c r="G1407" t="n">
        <v>5.1</v>
      </c>
      <c r="H1407" t="n">
        <v>0</v>
      </c>
      <c r="I1407" t="n">
        <v>0</v>
      </c>
      <c r="J1407" t="n">
        <v>0</v>
      </c>
      <c r="K1407" t="n">
        <v>0</v>
      </c>
      <c r="L1407" t="n">
        <v>0</v>
      </c>
      <c r="M1407" t="n">
        <v>0</v>
      </c>
      <c r="N1407" t="n">
        <v>0</v>
      </c>
      <c r="O1407" t="n">
        <v>0</v>
      </c>
      <c r="P1407" t="n">
        <v>0</v>
      </c>
      <c r="Q1407" t="n">
        <v>0</v>
      </c>
      <c r="R1407" s="2" t="inlineStr"/>
    </row>
    <row r="1408" ht="15" customHeight="1">
      <c r="A1408" t="inlineStr">
        <is>
          <t>A 6430-2021</t>
        </is>
      </c>
      <c r="B1408" s="1" t="n">
        <v>44235</v>
      </c>
      <c r="C1408" s="1" t="n">
        <v>45180</v>
      </c>
      <c r="D1408" t="inlineStr">
        <is>
          <t>STOCKHOLMS LÄN</t>
        </is>
      </c>
      <c r="E1408" t="inlineStr">
        <is>
          <t>SIGTUNA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6593-2021</t>
        </is>
      </c>
      <c r="B1409" s="1" t="n">
        <v>44236</v>
      </c>
      <c r="C1409" s="1" t="n">
        <v>45180</v>
      </c>
      <c r="D1409" t="inlineStr">
        <is>
          <t>STOCKHOLMS LÄN</t>
        </is>
      </c>
      <c r="E1409" t="inlineStr">
        <is>
          <t>VALLENTUNA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7683-2021</t>
        </is>
      </c>
      <c r="B1410" s="1" t="n">
        <v>44242</v>
      </c>
      <c r="C1410" s="1" t="n">
        <v>45180</v>
      </c>
      <c r="D1410" t="inlineStr">
        <is>
          <t>STOCKHOLMS LÄN</t>
        </is>
      </c>
      <c r="E1410" t="inlineStr">
        <is>
          <t>NYNÄSHAMN</t>
        </is>
      </c>
      <c r="F1410" t="inlineStr">
        <is>
          <t>Kommuner</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7999-2021</t>
        </is>
      </c>
      <c r="B1411" s="1" t="n">
        <v>44243</v>
      </c>
      <c r="C1411" s="1" t="n">
        <v>45180</v>
      </c>
      <c r="D1411" t="inlineStr">
        <is>
          <t>STOCKHOLMS LÄN</t>
        </is>
      </c>
      <c r="E1411" t="inlineStr">
        <is>
          <t>NORRTÄLJE</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8338-2021</t>
        </is>
      </c>
      <c r="B1412" s="1" t="n">
        <v>44244</v>
      </c>
      <c r="C1412" s="1" t="n">
        <v>45180</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8791-2021</t>
        </is>
      </c>
      <c r="B1413" s="1" t="n">
        <v>44246</v>
      </c>
      <c r="C1413" s="1" t="n">
        <v>45180</v>
      </c>
      <c r="D1413" t="inlineStr">
        <is>
          <t>STOCKHOLMS LÄN</t>
        </is>
      </c>
      <c r="E1413" t="inlineStr">
        <is>
          <t>VALLENTUNA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9331-2021</t>
        </is>
      </c>
      <c r="B1414" s="1" t="n">
        <v>44250</v>
      </c>
      <c r="C1414" s="1" t="n">
        <v>45180</v>
      </c>
      <c r="D1414" t="inlineStr">
        <is>
          <t>STOCKHOLMS LÄN</t>
        </is>
      </c>
      <c r="E1414" t="inlineStr">
        <is>
          <t>VALLENTUNA</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9446-2021</t>
        </is>
      </c>
      <c r="B1415" s="1" t="n">
        <v>44251</v>
      </c>
      <c r="C1415" s="1" t="n">
        <v>45180</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9469-2021</t>
        </is>
      </c>
      <c r="B1416" s="1" t="n">
        <v>44251</v>
      </c>
      <c r="C1416" s="1" t="n">
        <v>45180</v>
      </c>
      <c r="D1416" t="inlineStr">
        <is>
          <t>STOCKHOLMS LÄN</t>
        </is>
      </c>
      <c r="E1416" t="inlineStr">
        <is>
          <t>NORRTÄLJE</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9477-2021</t>
        </is>
      </c>
      <c r="B1417" s="1" t="n">
        <v>44251</v>
      </c>
      <c r="C1417" s="1" t="n">
        <v>45180</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9475-2021</t>
        </is>
      </c>
      <c r="B1418" s="1" t="n">
        <v>44251</v>
      </c>
      <c r="C1418" s="1" t="n">
        <v>45180</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9703-2021</t>
        </is>
      </c>
      <c r="B1419" s="1" t="n">
        <v>44252</v>
      </c>
      <c r="C1419" s="1" t="n">
        <v>45180</v>
      </c>
      <c r="D1419" t="inlineStr">
        <is>
          <t>STOCKHOLMS LÄN</t>
        </is>
      </c>
      <c r="E1419" t="inlineStr">
        <is>
          <t>NORRTÄLJE</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9719-2021</t>
        </is>
      </c>
      <c r="B1420" s="1" t="n">
        <v>44252</v>
      </c>
      <c r="C1420" s="1" t="n">
        <v>45180</v>
      </c>
      <c r="D1420" t="inlineStr">
        <is>
          <t>STOCKHOLMS LÄN</t>
        </is>
      </c>
      <c r="E1420" t="inlineStr">
        <is>
          <t>NORRTÄLJE</t>
        </is>
      </c>
      <c r="F1420" t="inlineStr">
        <is>
          <t>Holmen skog AB</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9939-2021</t>
        </is>
      </c>
      <c r="B1421" s="1" t="n">
        <v>44253</v>
      </c>
      <c r="C1421" s="1" t="n">
        <v>45180</v>
      </c>
      <c r="D1421" t="inlineStr">
        <is>
          <t>STOCKHOLMS LÄN</t>
        </is>
      </c>
      <c r="E1421" t="inlineStr">
        <is>
          <t>HUDDINGE</t>
        </is>
      </c>
      <c r="F1421" t="inlineStr">
        <is>
          <t>Kommuner</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9945-2021</t>
        </is>
      </c>
      <c r="B1422" s="1" t="n">
        <v>44253</v>
      </c>
      <c r="C1422" s="1" t="n">
        <v>45180</v>
      </c>
      <c r="D1422" t="inlineStr">
        <is>
          <t>STOCKHOLMS LÄN</t>
        </is>
      </c>
      <c r="E1422" t="inlineStr">
        <is>
          <t>HUDDINGE</t>
        </is>
      </c>
      <c r="F1422" t="inlineStr">
        <is>
          <t>Kommuner</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9986-2021</t>
        </is>
      </c>
      <c r="B1423" s="1" t="n">
        <v>44254</v>
      </c>
      <c r="C1423" s="1" t="n">
        <v>45180</v>
      </c>
      <c r="D1423" t="inlineStr">
        <is>
          <t>STOCKHOLMS LÄN</t>
        </is>
      </c>
      <c r="E1423" t="inlineStr">
        <is>
          <t>SÖDERTÄLJE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10684-2021</t>
        </is>
      </c>
      <c r="B1424" s="1" t="n">
        <v>44258</v>
      </c>
      <c r="C1424" s="1" t="n">
        <v>45180</v>
      </c>
      <c r="D1424" t="inlineStr">
        <is>
          <t>STOCKHOLMS LÄN</t>
        </is>
      </c>
      <c r="E1424" t="inlineStr">
        <is>
          <t>NORRTÄLJE</t>
        </is>
      </c>
      <c r="F1424" t="inlineStr">
        <is>
          <t>Holmen skog AB</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10527-2021</t>
        </is>
      </c>
      <c r="B1425" s="1" t="n">
        <v>44258</v>
      </c>
      <c r="C1425" s="1" t="n">
        <v>45180</v>
      </c>
      <c r="D1425" t="inlineStr">
        <is>
          <t>STOCKHOLMS LÄN</t>
        </is>
      </c>
      <c r="E1425" t="inlineStr">
        <is>
          <t>NYNÄSHAMN</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10525-2021</t>
        </is>
      </c>
      <c r="B1426" s="1" t="n">
        <v>44258</v>
      </c>
      <c r="C1426" s="1" t="n">
        <v>45180</v>
      </c>
      <c r="D1426" t="inlineStr">
        <is>
          <t>STOCKHOLMS LÄN</t>
        </is>
      </c>
      <c r="E1426" t="inlineStr">
        <is>
          <t>NYNÄSHAMN</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10677-2021</t>
        </is>
      </c>
      <c r="B1427" s="1" t="n">
        <v>44258</v>
      </c>
      <c r="C1427" s="1" t="n">
        <v>45180</v>
      </c>
      <c r="D1427" t="inlineStr">
        <is>
          <t>STOCKHOLMS LÄN</t>
        </is>
      </c>
      <c r="E1427" t="inlineStr">
        <is>
          <t>HANINGE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10687-2021</t>
        </is>
      </c>
      <c r="B1428" s="1" t="n">
        <v>44258</v>
      </c>
      <c r="C1428" s="1" t="n">
        <v>45180</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10815-2021</t>
        </is>
      </c>
      <c r="B1429" s="1" t="n">
        <v>44259</v>
      </c>
      <c r="C1429" s="1" t="n">
        <v>45180</v>
      </c>
      <c r="D1429" t="inlineStr">
        <is>
          <t>STOCKHOLMS LÄN</t>
        </is>
      </c>
      <c r="E1429" t="inlineStr">
        <is>
          <t>BOTKYRKA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10808-2021</t>
        </is>
      </c>
      <c r="B1430" s="1" t="n">
        <v>44259</v>
      </c>
      <c r="C1430" s="1" t="n">
        <v>45180</v>
      </c>
      <c r="D1430" t="inlineStr">
        <is>
          <t>STOCKHOLMS LÄN</t>
        </is>
      </c>
      <c r="E1430" t="inlineStr">
        <is>
          <t>BOTKYRKA</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10817-2021</t>
        </is>
      </c>
      <c r="B1431" s="1" t="n">
        <v>44259</v>
      </c>
      <c r="C1431" s="1" t="n">
        <v>45180</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11122-2021</t>
        </is>
      </c>
      <c r="B1432" s="1" t="n">
        <v>44260</v>
      </c>
      <c r="C1432" s="1" t="n">
        <v>45180</v>
      </c>
      <c r="D1432" t="inlineStr">
        <is>
          <t>STOCKHOLMS LÄN</t>
        </is>
      </c>
      <c r="E1432" t="inlineStr">
        <is>
          <t>NORRTÄLJE</t>
        </is>
      </c>
      <c r="F1432" t="inlineStr">
        <is>
          <t>Holmen skog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11126-2021</t>
        </is>
      </c>
      <c r="B1433" s="1" t="n">
        <v>44260</v>
      </c>
      <c r="C1433" s="1" t="n">
        <v>45180</v>
      </c>
      <c r="D1433" t="inlineStr">
        <is>
          <t>STOCKHOLMS LÄN</t>
        </is>
      </c>
      <c r="E1433" t="inlineStr">
        <is>
          <t>SÖDERTÄLJE</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11267-2021</t>
        </is>
      </c>
      <c r="B1434" s="1" t="n">
        <v>44263</v>
      </c>
      <c r="C1434" s="1" t="n">
        <v>45180</v>
      </c>
      <c r="D1434" t="inlineStr">
        <is>
          <t>STOCKHOLMS LÄN</t>
        </is>
      </c>
      <c r="E1434" t="inlineStr">
        <is>
          <t>NACKA</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11360-2021</t>
        </is>
      </c>
      <c r="B1435" s="1" t="n">
        <v>44263</v>
      </c>
      <c r="C1435" s="1" t="n">
        <v>45180</v>
      </c>
      <c r="D1435" t="inlineStr">
        <is>
          <t>STOCKHOLMS LÄN</t>
        </is>
      </c>
      <c r="E1435" t="inlineStr">
        <is>
          <t>SÖDERTÄLJE</t>
        </is>
      </c>
      <c r="G1435" t="n">
        <v>6</v>
      </c>
      <c r="H1435" t="n">
        <v>0</v>
      </c>
      <c r="I1435" t="n">
        <v>0</v>
      </c>
      <c r="J1435" t="n">
        <v>0</v>
      </c>
      <c r="K1435" t="n">
        <v>0</v>
      </c>
      <c r="L1435" t="n">
        <v>0</v>
      </c>
      <c r="M1435" t="n">
        <v>0</v>
      </c>
      <c r="N1435" t="n">
        <v>0</v>
      </c>
      <c r="O1435" t="n">
        <v>0</v>
      </c>
      <c r="P1435" t="n">
        <v>0</v>
      </c>
      <c r="Q1435" t="n">
        <v>0</v>
      </c>
      <c r="R1435" s="2" t="inlineStr"/>
    </row>
    <row r="1436" ht="15" customHeight="1">
      <c r="A1436" t="inlineStr">
        <is>
          <t>A 11368-2021</t>
        </is>
      </c>
      <c r="B1436" s="1" t="n">
        <v>44263</v>
      </c>
      <c r="C1436" s="1" t="n">
        <v>45180</v>
      </c>
      <c r="D1436" t="inlineStr">
        <is>
          <t>STOCKHOLMS LÄN</t>
        </is>
      </c>
      <c r="E1436" t="inlineStr">
        <is>
          <t>SÖDERTÄLJE</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11195-2021</t>
        </is>
      </c>
      <c r="B1437" s="1" t="n">
        <v>44263</v>
      </c>
      <c r="C1437" s="1" t="n">
        <v>45180</v>
      </c>
      <c r="D1437" t="inlineStr">
        <is>
          <t>STOCKHOLMS LÄN</t>
        </is>
      </c>
      <c r="E1437" t="inlineStr">
        <is>
          <t>SIGTUNA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11361-2021</t>
        </is>
      </c>
      <c r="B1438" s="1" t="n">
        <v>44263</v>
      </c>
      <c r="C1438" s="1" t="n">
        <v>45180</v>
      </c>
      <c r="D1438" t="inlineStr">
        <is>
          <t>STOCKHOLMS LÄN</t>
        </is>
      </c>
      <c r="E1438" t="inlineStr">
        <is>
          <t>SÖDERTÄLJE</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11477-2021</t>
        </is>
      </c>
      <c r="B1439" s="1" t="n">
        <v>44264</v>
      </c>
      <c r="C1439" s="1" t="n">
        <v>45180</v>
      </c>
      <c r="D1439" t="inlineStr">
        <is>
          <t>STOCKHOLMS LÄN</t>
        </is>
      </c>
      <c r="E1439" t="inlineStr">
        <is>
          <t>SIGTUNA</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11718-2021</t>
        </is>
      </c>
      <c r="B1440" s="1" t="n">
        <v>44265</v>
      </c>
      <c r="C1440" s="1" t="n">
        <v>45180</v>
      </c>
      <c r="D1440" t="inlineStr">
        <is>
          <t>STOCKHOLMS LÄN</t>
        </is>
      </c>
      <c r="E1440" t="inlineStr">
        <is>
          <t>SIGTUNA</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11841-2021</t>
        </is>
      </c>
      <c r="B1441" s="1" t="n">
        <v>44265</v>
      </c>
      <c r="C1441" s="1" t="n">
        <v>45180</v>
      </c>
      <c r="D1441" t="inlineStr">
        <is>
          <t>STOCKHOLMS LÄN</t>
        </is>
      </c>
      <c r="E1441" t="inlineStr">
        <is>
          <t>NYNÄSHAMN</t>
        </is>
      </c>
      <c r="G1441" t="n">
        <v>9.9</v>
      </c>
      <c r="H1441" t="n">
        <v>0</v>
      </c>
      <c r="I1441" t="n">
        <v>0</v>
      </c>
      <c r="J1441" t="n">
        <v>0</v>
      </c>
      <c r="K1441" t="n">
        <v>0</v>
      </c>
      <c r="L1441" t="n">
        <v>0</v>
      </c>
      <c r="M1441" t="n">
        <v>0</v>
      </c>
      <c r="N1441" t="n">
        <v>0</v>
      </c>
      <c r="O1441" t="n">
        <v>0</v>
      </c>
      <c r="P1441" t="n">
        <v>0</v>
      </c>
      <c r="Q1441" t="n">
        <v>0</v>
      </c>
      <c r="R1441" s="2" t="inlineStr"/>
    </row>
    <row r="1442" ht="15" customHeight="1">
      <c r="A1442" t="inlineStr">
        <is>
          <t>A 12111-2021</t>
        </is>
      </c>
      <c r="B1442" s="1" t="n">
        <v>44266</v>
      </c>
      <c r="C1442" s="1" t="n">
        <v>45180</v>
      </c>
      <c r="D1442" t="inlineStr">
        <is>
          <t>STOCKHOLMS LÄN</t>
        </is>
      </c>
      <c r="E1442" t="inlineStr">
        <is>
          <t>NORRTÄLJE</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12031-2021</t>
        </is>
      </c>
      <c r="B1443" s="1" t="n">
        <v>44266</v>
      </c>
      <c r="C1443" s="1" t="n">
        <v>45180</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11988-2021</t>
        </is>
      </c>
      <c r="B1444" s="1" t="n">
        <v>44266</v>
      </c>
      <c r="C1444" s="1" t="n">
        <v>45180</v>
      </c>
      <c r="D1444" t="inlineStr">
        <is>
          <t>STOCKHOLMS LÄN</t>
        </is>
      </c>
      <c r="E1444" t="inlineStr">
        <is>
          <t>NORRTÄLJE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12126-2021</t>
        </is>
      </c>
      <c r="B1445" s="1" t="n">
        <v>44266</v>
      </c>
      <c r="C1445" s="1" t="n">
        <v>45180</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12132-2021</t>
        </is>
      </c>
      <c r="B1446" s="1" t="n">
        <v>44266</v>
      </c>
      <c r="C1446" s="1" t="n">
        <v>45180</v>
      </c>
      <c r="D1446" t="inlineStr">
        <is>
          <t>STOCKHOLMS LÄN</t>
        </is>
      </c>
      <c r="E1446" t="inlineStr">
        <is>
          <t>NORRTÄLJE</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12564-2021</t>
        </is>
      </c>
      <c r="B1447" s="1" t="n">
        <v>44270</v>
      </c>
      <c r="C1447" s="1" t="n">
        <v>45180</v>
      </c>
      <c r="D1447" t="inlineStr">
        <is>
          <t>STOCKHOLMS LÄN</t>
        </is>
      </c>
      <c r="E1447" t="inlineStr">
        <is>
          <t>NORRTÄLJE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12782-2021</t>
        </is>
      </c>
      <c r="B1448" s="1" t="n">
        <v>44270</v>
      </c>
      <c r="C1448" s="1" t="n">
        <v>45180</v>
      </c>
      <c r="D1448" t="inlineStr">
        <is>
          <t>STOCKHOLMS LÄN</t>
        </is>
      </c>
      <c r="E1448" t="inlineStr">
        <is>
          <t>NORRTÄLJE</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12779-2021</t>
        </is>
      </c>
      <c r="B1449" s="1" t="n">
        <v>44270</v>
      </c>
      <c r="C1449" s="1" t="n">
        <v>45180</v>
      </c>
      <c r="D1449" t="inlineStr">
        <is>
          <t>STOCKHOLMS LÄN</t>
        </is>
      </c>
      <c r="E1449" t="inlineStr">
        <is>
          <t>NORRTÄLJE</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12901-2021</t>
        </is>
      </c>
      <c r="B1450" s="1" t="n">
        <v>44271</v>
      </c>
      <c r="C1450" s="1" t="n">
        <v>45180</v>
      </c>
      <c r="D1450" t="inlineStr">
        <is>
          <t>STOCKHOLMS LÄN</t>
        </is>
      </c>
      <c r="E1450" t="inlineStr">
        <is>
          <t>SÖDERTÄLJE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45180</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13051-2021</t>
        </is>
      </c>
      <c r="B1452" s="1" t="n">
        <v>44272</v>
      </c>
      <c r="C1452" s="1" t="n">
        <v>45180</v>
      </c>
      <c r="D1452" t="inlineStr">
        <is>
          <t>STOCKHOLMS LÄN</t>
        </is>
      </c>
      <c r="E1452" t="inlineStr">
        <is>
          <t>NORRTÄLJE</t>
        </is>
      </c>
      <c r="G1452" t="n">
        <v>9.1</v>
      </c>
      <c r="H1452" t="n">
        <v>0</v>
      </c>
      <c r="I1452" t="n">
        <v>0</v>
      </c>
      <c r="J1452" t="n">
        <v>0</v>
      </c>
      <c r="K1452" t="n">
        <v>0</v>
      </c>
      <c r="L1452" t="n">
        <v>0</v>
      </c>
      <c r="M1452" t="n">
        <v>0</v>
      </c>
      <c r="N1452" t="n">
        <v>0</v>
      </c>
      <c r="O1452" t="n">
        <v>0</v>
      </c>
      <c r="P1452" t="n">
        <v>0</v>
      </c>
      <c r="Q1452" t="n">
        <v>0</v>
      </c>
      <c r="R1452" s="2" t="inlineStr"/>
    </row>
    <row r="1453" ht="15" customHeight="1">
      <c r="A1453" t="inlineStr">
        <is>
          <t>A 13118-2021</t>
        </is>
      </c>
      <c r="B1453" s="1" t="n">
        <v>44272</v>
      </c>
      <c r="C1453" s="1" t="n">
        <v>45180</v>
      </c>
      <c r="D1453" t="inlineStr">
        <is>
          <t>STOCKHOLMS LÄN</t>
        </is>
      </c>
      <c r="E1453" t="inlineStr">
        <is>
          <t>ÖSTERÅKER</t>
        </is>
      </c>
      <c r="F1453" t="inlineStr">
        <is>
          <t>Kyrkan</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13351-2021</t>
        </is>
      </c>
      <c r="B1454" s="1" t="n">
        <v>44273</v>
      </c>
      <c r="C1454" s="1" t="n">
        <v>45180</v>
      </c>
      <c r="D1454" t="inlineStr">
        <is>
          <t>STOCKHOLMS LÄN</t>
        </is>
      </c>
      <c r="E1454" t="inlineStr">
        <is>
          <t>SALEM</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13736-2021</t>
        </is>
      </c>
      <c r="B1455" s="1" t="n">
        <v>44274</v>
      </c>
      <c r="C1455" s="1" t="n">
        <v>45180</v>
      </c>
      <c r="D1455" t="inlineStr">
        <is>
          <t>STOCKHOLMS LÄN</t>
        </is>
      </c>
      <c r="E1455" t="inlineStr">
        <is>
          <t>NORRTÄLJE</t>
        </is>
      </c>
      <c r="F1455" t="inlineStr">
        <is>
          <t>Holmen skog AB</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14014-2021</t>
        </is>
      </c>
      <c r="B1456" s="1" t="n">
        <v>44277</v>
      </c>
      <c r="C1456" s="1" t="n">
        <v>45180</v>
      </c>
      <c r="D1456" t="inlineStr">
        <is>
          <t>STOCKHOLMS LÄN</t>
        </is>
      </c>
      <c r="E1456" t="inlineStr">
        <is>
          <t>VÄRMDÖ</t>
        </is>
      </c>
      <c r="F1456" t="inlineStr">
        <is>
          <t>Övriga statliga verk och myndigheter</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13921-2021</t>
        </is>
      </c>
      <c r="B1457" s="1" t="n">
        <v>44277</v>
      </c>
      <c r="C1457" s="1" t="n">
        <v>45180</v>
      </c>
      <c r="D1457" t="inlineStr">
        <is>
          <t>STOCKHOLMS LÄN</t>
        </is>
      </c>
      <c r="E1457" t="inlineStr">
        <is>
          <t>ÖSTERÅKER</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14006-2021</t>
        </is>
      </c>
      <c r="B1458" s="1" t="n">
        <v>44277</v>
      </c>
      <c r="C1458" s="1" t="n">
        <v>45180</v>
      </c>
      <c r="D1458" t="inlineStr">
        <is>
          <t>STOCKHOLMS LÄN</t>
        </is>
      </c>
      <c r="E1458" t="inlineStr">
        <is>
          <t>VÄRMDÖ</t>
        </is>
      </c>
      <c r="F1458" t="inlineStr">
        <is>
          <t>Övriga statliga verk och myndigheter</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14008-2021</t>
        </is>
      </c>
      <c r="B1459" s="1" t="n">
        <v>44277</v>
      </c>
      <c r="C1459" s="1" t="n">
        <v>45180</v>
      </c>
      <c r="D1459" t="inlineStr">
        <is>
          <t>STOCKHOLMS LÄN</t>
        </is>
      </c>
      <c r="E1459" t="inlineStr">
        <is>
          <t>VÄRMDÖ</t>
        </is>
      </c>
      <c r="F1459" t="inlineStr">
        <is>
          <t>Övriga statliga verk och myndigheter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14381-2021</t>
        </is>
      </c>
      <c r="B1460" s="1" t="n">
        <v>44279</v>
      </c>
      <c r="C1460" s="1" t="n">
        <v>45180</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14434-2021</t>
        </is>
      </c>
      <c r="B1461" s="1" t="n">
        <v>44279</v>
      </c>
      <c r="C1461" s="1" t="n">
        <v>45180</v>
      </c>
      <c r="D1461" t="inlineStr">
        <is>
          <t>STOCKHOLMS LÄN</t>
        </is>
      </c>
      <c r="E1461" t="inlineStr">
        <is>
          <t>VALLENTUNA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14447-2021</t>
        </is>
      </c>
      <c r="B1462" s="1" t="n">
        <v>44279</v>
      </c>
      <c r="C1462" s="1" t="n">
        <v>45180</v>
      </c>
      <c r="D1462" t="inlineStr">
        <is>
          <t>STOCKHOLMS LÄN</t>
        </is>
      </c>
      <c r="E1462" t="inlineStr">
        <is>
          <t>VALLENTUNA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14443-2021</t>
        </is>
      </c>
      <c r="B1463" s="1" t="n">
        <v>44279</v>
      </c>
      <c r="C1463" s="1" t="n">
        <v>45180</v>
      </c>
      <c r="D1463" t="inlineStr">
        <is>
          <t>STOCKHOLMS LÄN</t>
        </is>
      </c>
      <c r="E1463" t="inlineStr">
        <is>
          <t>VALLENTUNA</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14635-2021</t>
        </is>
      </c>
      <c r="B1464" s="1" t="n">
        <v>44280</v>
      </c>
      <c r="C1464" s="1" t="n">
        <v>45180</v>
      </c>
      <c r="D1464" t="inlineStr">
        <is>
          <t>STOCKHOLMS LÄN</t>
        </is>
      </c>
      <c r="E1464" t="inlineStr">
        <is>
          <t>SÖDERTÄLJE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14664-2021</t>
        </is>
      </c>
      <c r="B1465" s="1" t="n">
        <v>44280</v>
      </c>
      <c r="C1465" s="1" t="n">
        <v>45180</v>
      </c>
      <c r="D1465" t="inlineStr">
        <is>
          <t>STOCKHOLMS LÄN</t>
        </is>
      </c>
      <c r="E1465" t="inlineStr">
        <is>
          <t>SÖDERTÄLJE</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14933-2021</t>
        </is>
      </c>
      <c r="B1466" s="1" t="n">
        <v>44281</v>
      </c>
      <c r="C1466" s="1" t="n">
        <v>45180</v>
      </c>
      <c r="D1466" t="inlineStr">
        <is>
          <t>STOCKHOLMS LÄN</t>
        </is>
      </c>
      <c r="E1466" t="inlineStr">
        <is>
          <t>NORRTÄLJE</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14922-2021</t>
        </is>
      </c>
      <c r="B1467" s="1" t="n">
        <v>44281</v>
      </c>
      <c r="C1467" s="1" t="n">
        <v>45180</v>
      </c>
      <c r="D1467" t="inlineStr">
        <is>
          <t>STOCKHOLMS LÄN</t>
        </is>
      </c>
      <c r="E1467" t="inlineStr">
        <is>
          <t>NORRTÄLJE</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15441-2021</t>
        </is>
      </c>
      <c r="B1468" s="1" t="n">
        <v>44284</v>
      </c>
      <c r="C1468" s="1" t="n">
        <v>45180</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15560-2021</t>
        </is>
      </c>
      <c r="B1469" s="1" t="n">
        <v>44285</v>
      </c>
      <c r="C1469" s="1" t="n">
        <v>45180</v>
      </c>
      <c r="D1469" t="inlineStr">
        <is>
          <t>STOCKHOLMS LÄN</t>
        </is>
      </c>
      <c r="E1469" t="inlineStr">
        <is>
          <t>NYNÄSHAMN</t>
        </is>
      </c>
      <c r="F1469" t="inlineStr">
        <is>
          <t>Kommuner</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15428-2021</t>
        </is>
      </c>
      <c r="B1470" s="1" t="n">
        <v>44285</v>
      </c>
      <c r="C1470" s="1" t="n">
        <v>45180</v>
      </c>
      <c r="D1470" t="inlineStr">
        <is>
          <t>STOCKHOLMS LÄN</t>
        </is>
      </c>
      <c r="E1470" t="inlineStr">
        <is>
          <t>SIGTUNA</t>
        </is>
      </c>
      <c r="F1470" t="inlineStr">
        <is>
          <t>Sveaskog</t>
        </is>
      </c>
      <c r="G1470" t="n">
        <v>4.9</v>
      </c>
      <c r="H1470" t="n">
        <v>0</v>
      </c>
      <c r="I1470" t="n">
        <v>0</v>
      </c>
      <c r="J1470" t="n">
        <v>0</v>
      </c>
      <c r="K1470" t="n">
        <v>0</v>
      </c>
      <c r="L1470" t="n">
        <v>0</v>
      </c>
      <c r="M1470" t="n">
        <v>0</v>
      </c>
      <c r="N1470" t="n">
        <v>0</v>
      </c>
      <c r="O1470" t="n">
        <v>0</v>
      </c>
      <c r="P1470" t="n">
        <v>0</v>
      </c>
      <c r="Q1470" t="n">
        <v>0</v>
      </c>
      <c r="R1470" s="2" t="inlineStr"/>
    </row>
    <row r="1471" ht="15" customHeight="1">
      <c r="A1471" t="inlineStr">
        <is>
          <t>A 15552-2021</t>
        </is>
      </c>
      <c r="B1471" s="1" t="n">
        <v>44285</v>
      </c>
      <c r="C1471" s="1" t="n">
        <v>45180</v>
      </c>
      <c r="D1471" t="inlineStr">
        <is>
          <t>STOCKHOLMS LÄN</t>
        </is>
      </c>
      <c r="E1471" t="inlineStr">
        <is>
          <t>NORRTÄLJE</t>
        </is>
      </c>
      <c r="G1471" t="n">
        <v>10</v>
      </c>
      <c r="H1471" t="n">
        <v>0</v>
      </c>
      <c r="I1471" t="n">
        <v>0</v>
      </c>
      <c r="J1471" t="n">
        <v>0</v>
      </c>
      <c r="K1471" t="n">
        <v>0</v>
      </c>
      <c r="L1471" t="n">
        <v>0</v>
      </c>
      <c r="M1471" t="n">
        <v>0</v>
      </c>
      <c r="N1471" t="n">
        <v>0</v>
      </c>
      <c r="O1471" t="n">
        <v>0</v>
      </c>
      <c r="P1471" t="n">
        <v>0</v>
      </c>
      <c r="Q1471" t="n">
        <v>0</v>
      </c>
      <c r="R1471" s="2" t="inlineStr"/>
    </row>
    <row r="1472" ht="15" customHeight="1">
      <c r="A1472" t="inlineStr">
        <is>
          <t>A 15609-2021</t>
        </is>
      </c>
      <c r="B1472" s="1" t="n">
        <v>44285</v>
      </c>
      <c r="C1472" s="1" t="n">
        <v>45180</v>
      </c>
      <c r="D1472" t="inlineStr">
        <is>
          <t>STOCKHOLMS LÄN</t>
        </is>
      </c>
      <c r="E1472" t="inlineStr">
        <is>
          <t>NYNÄSHAMN</t>
        </is>
      </c>
      <c r="F1472" t="inlineStr">
        <is>
          <t>Kommuner</t>
        </is>
      </c>
      <c r="G1472" t="n">
        <v>9.6</v>
      </c>
      <c r="H1472" t="n">
        <v>0</v>
      </c>
      <c r="I1472" t="n">
        <v>0</v>
      </c>
      <c r="J1472" t="n">
        <v>0</v>
      </c>
      <c r="K1472" t="n">
        <v>0</v>
      </c>
      <c r="L1472" t="n">
        <v>0</v>
      </c>
      <c r="M1472" t="n">
        <v>0</v>
      </c>
      <c r="N1472" t="n">
        <v>0</v>
      </c>
      <c r="O1472" t="n">
        <v>0</v>
      </c>
      <c r="P1472" t="n">
        <v>0</v>
      </c>
      <c r="Q1472" t="n">
        <v>0</v>
      </c>
      <c r="R1472" s="2" t="inlineStr"/>
    </row>
    <row r="1473" ht="15" customHeight="1">
      <c r="A1473" t="inlineStr">
        <is>
          <t>A 15926-2021</t>
        </is>
      </c>
      <c r="B1473" s="1" t="n">
        <v>44287</v>
      </c>
      <c r="C1473" s="1" t="n">
        <v>45180</v>
      </c>
      <c r="D1473" t="inlineStr">
        <is>
          <t>STOCKHOLMS LÄN</t>
        </is>
      </c>
      <c r="E1473" t="inlineStr">
        <is>
          <t>VÄRMDÖ</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16090-2021</t>
        </is>
      </c>
      <c r="B1474" s="1" t="n">
        <v>44288</v>
      </c>
      <c r="C1474" s="1" t="n">
        <v>45180</v>
      </c>
      <c r="D1474" t="inlineStr">
        <is>
          <t>STOCKHOLMS LÄN</t>
        </is>
      </c>
      <c r="E1474" t="inlineStr">
        <is>
          <t>VÄRMDÖ</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16086-2021</t>
        </is>
      </c>
      <c r="B1475" s="1" t="n">
        <v>44288</v>
      </c>
      <c r="C1475" s="1" t="n">
        <v>45180</v>
      </c>
      <c r="D1475" t="inlineStr">
        <is>
          <t>STOCKHOLMS LÄN</t>
        </is>
      </c>
      <c r="E1475" t="inlineStr">
        <is>
          <t>VÄRMDÖ</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16085-2021</t>
        </is>
      </c>
      <c r="B1476" s="1" t="n">
        <v>44288</v>
      </c>
      <c r="C1476" s="1" t="n">
        <v>45180</v>
      </c>
      <c r="D1476" t="inlineStr">
        <is>
          <t>STOCKHOLMS LÄN</t>
        </is>
      </c>
      <c r="E1476" t="inlineStr">
        <is>
          <t>VÄRMDÖ</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16091-2021</t>
        </is>
      </c>
      <c r="B1477" s="1" t="n">
        <v>44288</v>
      </c>
      <c r="C1477" s="1" t="n">
        <v>45180</v>
      </c>
      <c r="D1477" t="inlineStr">
        <is>
          <t>STOCKHOLMS LÄN</t>
        </is>
      </c>
      <c r="E1477" t="inlineStr">
        <is>
          <t>VÄRMDÖ</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16087-2021</t>
        </is>
      </c>
      <c r="B1478" s="1" t="n">
        <v>44288</v>
      </c>
      <c r="C1478" s="1" t="n">
        <v>45180</v>
      </c>
      <c r="D1478" t="inlineStr">
        <is>
          <t>STOCKHOLMS LÄN</t>
        </is>
      </c>
      <c r="E1478" t="inlineStr">
        <is>
          <t>VÄRMDÖ</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16668-2021</t>
        </is>
      </c>
      <c r="B1479" s="1" t="n">
        <v>44294</v>
      </c>
      <c r="C1479" s="1" t="n">
        <v>45180</v>
      </c>
      <c r="D1479" t="inlineStr">
        <is>
          <t>STOCKHOLMS LÄN</t>
        </is>
      </c>
      <c r="E1479" t="inlineStr">
        <is>
          <t>NORRTÄLJE</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18280-2021</t>
        </is>
      </c>
      <c r="B1480" s="1" t="n">
        <v>44298</v>
      </c>
      <c r="C1480" s="1" t="n">
        <v>45180</v>
      </c>
      <c r="D1480" t="inlineStr">
        <is>
          <t>STOCKHOLMS LÄN</t>
        </is>
      </c>
      <c r="E1480" t="inlineStr">
        <is>
          <t>NACKA</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17460-2021</t>
        </is>
      </c>
      <c r="B1481" s="1" t="n">
        <v>44299</v>
      </c>
      <c r="C1481" s="1" t="n">
        <v>45180</v>
      </c>
      <c r="D1481" t="inlineStr">
        <is>
          <t>STOCKHOLMS LÄN</t>
        </is>
      </c>
      <c r="E1481" t="inlineStr">
        <is>
          <t>NORRTÄLJE</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17703-2021</t>
        </is>
      </c>
      <c r="B1482" s="1" t="n">
        <v>44300</v>
      </c>
      <c r="C1482" s="1" t="n">
        <v>45180</v>
      </c>
      <c r="D1482" t="inlineStr">
        <is>
          <t>STOCKHOLMS LÄN</t>
        </is>
      </c>
      <c r="E1482" t="inlineStr">
        <is>
          <t>NORRTÄLJE</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17825-2021</t>
        </is>
      </c>
      <c r="B1483" s="1" t="n">
        <v>44300</v>
      </c>
      <c r="C1483" s="1" t="n">
        <v>45180</v>
      </c>
      <c r="D1483" t="inlineStr">
        <is>
          <t>STOCKHOLMS LÄN</t>
        </is>
      </c>
      <c r="E1483" t="inlineStr">
        <is>
          <t>HANINGE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17835-2021</t>
        </is>
      </c>
      <c r="B1484" s="1" t="n">
        <v>44300</v>
      </c>
      <c r="C1484" s="1" t="n">
        <v>45180</v>
      </c>
      <c r="D1484" t="inlineStr">
        <is>
          <t>STOCKHOLMS LÄN</t>
        </is>
      </c>
      <c r="E1484" t="inlineStr">
        <is>
          <t>NYNÄSHAMN</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18609-2021</t>
        </is>
      </c>
      <c r="B1485" s="1" t="n">
        <v>44306</v>
      </c>
      <c r="C1485" s="1" t="n">
        <v>45180</v>
      </c>
      <c r="D1485" t="inlineStr">
        <is>
          <t>STOCKHOLMS LÄN</t>
        </is>
      </c>
      <c r="E1485" t="inlineStr">
        <is>
          <t>NORRTÄLJE</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18539-2021</t>
        </is>
      </c>
      <c r="B1486" s="1" t="n">
        <v>44306</v>
      </c>
      <c r="C1486" s="1" t="n">
        <v>45180</v>
      </c>
      <c r="D1486" t="inlineStr">
        <is>
          <t>STOCKHOLMS LÄN</t>
        </is>
      </c>
      <c r="E1486" t="inlineStr">
        <is>
          <t>NORRTÄLJE</t>
        </is>
      </c>
      <c r="F1486" t="inlineStr">
        <is>
          <t>Holmen skog AB</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18580-2021</t>
        </is>
      </c>
      <c r="B1487" s="1" t="n">
        <v>44306</v>
      </c>
      <c r="C1487" s="1" t="n">
        <v>45180</v>
      </c>
      <c r="D1487" t="inlineStr">
        <is>
          <t>STOCKHOLMS LÄN</t>
        </is>
      </c>
      <c r="E1487" t="inlineStr">
        <is>
          <t>NORRTÄLJE</t>
        </is>
      </c>
      <c r="F1487" t="inlineStr">
        <is>
          <t>Holmen skog AB</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18760-2021</t>
        </is>
      </c>
      <c r="B1488" s="1" t="n">
        <v>44307</v>
      </c>
      <c r="C1488" s="1" t="n">
        <v>45180</v>
      </c>
      <c r="D1488" t="inlineStr">
        <is>
          <t>STOCKHOLMS LÄN</t>
        </is>
      </c>
      <c r="E1488" t="inlineStr">
        <is>
          <t>UPPLANDS-BRO</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19398-2021</t>
        </is>
      </c>
      <c r="B1489" s="1" t="n">
        <v>44309</v>
      </c>
      <c r="C1489" s="1" t="n">
        <v>45180</v>
      </c>
      <c r="D1489" t="inlineStr">
        <is>
          <t>STOCKHOLMS LÄN</t>
        </is>
      </c>
      <c r="E1489" t="inlineStr">
        <is>
          <t>NORRTÄLJE</t>
        </is>
      </c>
      <c r="F1489" t="inlineStr">
        <is>
          <t>Kommuner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20210-2021</t>
        </is>
      </c>
      <c r="B1490" s="1" t="n">
        <v>44314</v>
      </c>
      <c r="C1490" s="1" t="n">
        <v>45180</v>
      </c>
      <c r="D1490" t="inlineStr">
        <is>
          <t>STOCKHOLMS LÄN</t>
        </is>
      </c>
      <c r="E1490" t="inlineStr">
        <is>
          <t>BOTKYRKA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20073-2021</t>
        </is>
      </c>
      <c r="B1491" s="1" t="n">
        <v>44314</v>
      </c>
      <c r="C1491" s="1" t="n">
        <v>45180</v>
      </c>
      <c r="D1491" t="inlineStr">
        <is>
          <t>STOCKHOLMS LÄN</t>
        </is>
      </c>
      <c r="E1491" t="inlineStr">
        <is>
          <t>NORRTÄLJE</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20473-2021</t>
        </is>
      </c>
      <c r="B1492" s="1" t="n">
        <v>44315</v>
      </c>
      <c r="C1492" s="1" t="n">
        <v>45180</v>
      </c>
      <c r="D1492" t="inlineStr">
        <is>
          <t>STOCKHOLMS LÄN</t>
        </is>
      </c>
      <c r="E1492" t="inlineStr">
        <is>
          <t>NORRTÄLJE</t>
        </is>
      </c>
      <c r="F1492" t="inlineStr">
        <is>
          <t>Övriga Aktiebolag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20612-2021</t>
        </is>
      </c>
      <c r="B1493" s="1" t="n">
        <v>44315</v>
      </c>
      <c r="C1493" s="1" t="n">
        <v>45180</v>
      </c>
      <c r="D1493" t="inlineStr">
        <is>
          <t>STOCKHOLMS LÄN</t>
        </is>
      </c>
      <c r="E1493" t="inlineStr">
        <is>
          <t>VALLENTUNA</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20711-2021</t>
        </is>
      </c>
      <c r="B1494" s="1" t="n">
        <v>44316</v>
      </c>
      <c r="C1494" s="1" t="n">
        <v>45180</v>
      </c>
      <c r="D1494" t="inlineStr">
        <is>
          <t>STOCKHOLMS LÄN</t>
        </is>
      </c>
      <c r="E1494" t="inlineStr">
        <is>
          <t>NYKVARN</t>
        </is>
      </c>
      <c r="G1494" t="n">
        <v>9.699999999999999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21291-2021</t>
        </is>
      </c>
      <c r="B1495" s="1" t="n">
        <v>44319</v>
      </c>
      <c r="C1495" s="1" t="n">
        <v>45180</v>
      </c>
      <c r="D1495" t="inlineStr">
        <is>
          <t>STOCKHOLMS LÄN</t>
        </is>
      </c>
      <c r="E1495" t="inlineStr">
        <is>
          <t>NORRTÄLJE</t>
        </is>
      </c>
      <c r="G1495" t="n">
        <v>12.7</v>
      </c>
      <c r="H1495" t="n">
        <v>0</v>
      </c>
      <c r="I1495" t="n">
        <v>0</v>
      </c>
      <c r="J1495" t="n">
        <v>0</v>
      </c>
      <c r="K1495" t="n">
        <v>0</v>
      </c>
      <c r="L1495" t="n">
        <v>0</v>
      </c>
      <c r="M1495" t="n">
        <v>0</v>
      </c>
      <c r="N1495" t="n">
        <v>0</v>
      </c>
      <c r="O1495" t="n">
        <v>0</v>
      </c>
      <c r="P1495" t="n">
        <v>0</v>
      </c>
      <c r="Q1495" t="n">
        <v>0</v>
      </c>
      <c r="R1495" s="2" t="inlineStr"/>
    </row>
    <row r="1496" ht="15" customHeight="1">
      <c r="A1496" t="inlineStr">
        <is>
          <t>A 21612-2021</t>
        </is>
      </c>
      <c r="B1496" s="1" t="n">
        <v>44321</v>
      </c>
      <c r="C1496" s="1" t="n">
        <v>45180</v>
      </c>
      <c r="D1496" t="inlineStr">
        <is>
          <t>STOCKHOLMS LÄN</t>
        </is>
      </c>
      <c r="E1496" t="inlineStr">
        <is>
          <t>VALLENTUNA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21560-2021</t>
        </is>
      </c>
      <c r="B1497" s="1" t="n">
        <v>44321</v>
      </c>
      <c r="C1497" s="1" t="n">
        <v>45180</v>
      </c>
      <c r="D1497" t="inlineStr">
        <is>
          <t>STOCKHOLMS LÄN</t>
        </is>
      </c>
      <c r="E1497" t="inlineStr">
        <is>
          <t>UPPLANDS-BRO</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21529-2021</t>
        </is>
      </c>
      <c r="B1498" s="1" t="n">
        <v>44321</v>
      </c>
      <c r="C1498" s="1" t="n">
        <v>45180</v>
      </c>
      <c r="D1498" t="inlineStr">
        <is>
          <t>STOCKHOLMS LÄN</t>
        </is>
      </c>
      <c r="E1498" t="inlineStr">
        <is>
          <t>NORRTÄLJE</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22479-2021</t>
        </is>
      </c>
      <c r="B1499" s="1" t="n">
        <v>44322</v>
      </c>
      <c r="C1499" s="1" t="n">
        <v>45180</v>
      </c>
      <c r="D1499" t="inlineStr">
        <is>
          <t>STOCKHOLMS LÄN</t>
        </is>
      </c>
      <c r="E1499" t="inlineStr">
        <is>
          <t>VÄRMDÖ</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22060-2021</t>
        </is>
      </c>
      <c r="B1500" s="1" t="n">
        <v>44323</v>
      </c>
      <c r="C1500" s="1" t="n">
        <v>45180</v>
      </c>
      <c r="D1500" t="inlineStr">
        <is>
          <t>STOCKHOLMS LÄN</t>
        </is>
      </c>
      <c r="E1500" t="inlineStr">
        <is>
          <t>VALLENTUNA</t>
        </is>
      </c>
      <c r="G1500" t="n">
        <v>3</v>
      </c>
      <c r="H1500" t="n">
        <v>0</v>
      </c>
      <c r="I1500" t="n">
        <v>0</v>
      </c>
      <c r="J1500" t="n">
        <v>0</v>
      </c>
      <c r="K1500" t="n">
        <v>0</v>
      </c>
      <c r="L1500" t="n">
        <v>0</v>
      </c>
      <c r="M1500" t="n">
        <v>0</v>
      </c>
      <c r="N1500" t="n">
        <v>0</v>
      </c>
      <c r="O1500" t="n">
        <v>0</v>
      </c>
      <c r="P1500" t="n">
        <v>0</v>
      </c>
      <c r="Q1500" t="n">
        <v>0</v>
      </c>
      <c r="R1500" s="2" t="inlineStr"/>
    </row>
    <row r="1501" ht="15" customHeight="1">
      <c r="A1501" t="inlineStr">
        <is>
          <t>A 22816-2021</t>
        </is>
      </c>
      <c r="B1501" s="1" t="n">
        <v>44325</v>
      </c>
      <c r="C1501" s="1" t="n">
        <v>45180</v>
      </c>
      <c r="D1501" t="inlineStr">
        <is>
          <t>STOCKHOLMS LÄN</t>
        </is>
      </c>
      <c r="E1501" t="inlineStr">
        <is>
          <t>NORRTÄLJE</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22832-2021</t>
        </is>
      </c>
      <c r="B1502" s="1" t="n">
        <v>44325</v>
      </c>
      <c r="C1502" s="1" t="n">
        <v>45180</v>
      </c>
      <c r="D1502" t="inlineStr">
        <is>
          <t>STOCKHOLMS LÄN</t>
        </is>
      </c>
      <c r="E1502" t="inlineStr">
        <is>
          <t>NORRTÄLJE</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22369-2021</t>
        </is>
      </c>
      <c r="B1503" s="1" t="n">
        <v>44326</v>
      </c>
      <c r="C1503" s="1" t="n">
        <v>45180</v>
      </c>
      <c r="D1503" t="inlineStr">
        <is>
          <t>STOCKHOLMS LÄN</t>
        </is>
      </c>
      <c r="E1503" t="inlineStr">
        <is>
          <t>NORRTÄLJE</t>
        </is>
      </c>
      <c r="F1503" t="inlineStr">
        <is>
          <t>Holmen skog AB</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22421-2021</t>
        </is>
      </c>
      <c r="B1504" s="1" t="n">
        <v>44326</v>
      </c>
      <c r="C1504" s="1" t="n">
        <v>45180</v>
      </c>
      <c r="D1504" t="inlineStr">
        <is>
          <t>STOCKHOLMS LÄN</t>
        </is>
      </c>
      <c r="E1504" t="inlineStr">
        <is>
          <t>NORRTÄLJE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22708-2021</t>
        </is>
      </c>
      <c r="B1505" s="1" t="n">
        <v>44327</v>
      </c>
      <c r="C1505" s="1" t="n">
        <v>45180</v>
      </c>
      <c r="D1505" t="inlineStr">
        <is>
          <t>STOCKHOLMS LÄN</t>
        </is>
      </c>
      <c r="E1505" t="inlineStr">
        <is>
          <t>VÄRMDÖ</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23123-2021</t>
        </is>
      </c>
      <c r="B1506" s="1" t="n">
        <v>44330</v>
      </c>
      <c r="C1506" s="1" t="n">
        <v>45180</v>
      </c>
      <c r="D1506" t="inlineStr">
        <is>
          <t>STOCKHOLMS LÄN</t>
        </is>
      </c>
      <c r="E1506" t="inlineStr">
        <is>
          <t>NORRTÄLJE</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23096-2021</t>
        </is>
      </c>
      <c r="B1507" s="1" t="n">
        <v>44330</v>
      </c>
      <c r="C1507" s="1" t="n">
        <v>45180</v>
      </c>
      <c r="D1507" t="inlineStr">
        <is>
          <t>STOCKHOLMS LÄN</t>
        </is>
      </c>
      <c r="E1507" t="inlineStr">
        <is>
          <t>NORRTÄLJE</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23122-2021</t>
        </is>
      </c>
      <c r="B1508" s="1" t="n">
        <v>44330</v>
      </c>
      <c r="C1508" s="1" t="n">
        <v>45180</v>
      </c>
      <c r="D1508" t="inlineStr">
        <is>
          <t>STOCKHOLMS LÄN</t>
        </is>
      </c>
      <c r="E1508" t="inlineStr">
        <is>
          <t>NORRTÄLJE</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23152-2021</t>
        </is>
      </c>
      <c r="B1509" s="1" t="n">
        <v>44332</v>
      </c>
      <c r="C1509" s="1" t="n">
        <v>45180</v>
      </c>
      <c r="D1509" t="inlineStr">
        <is>
          <t>STOCKHOLMS LÄN</t>
        </is>
      </c>
      <c r="E1509" t="inlineStr">
        <is>
          <t>NYKVARN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23339-2021</t>
        </is>
      </c>
      <c r="B1510" s="1" t="n">
        <v>44333</v>
      </c>
      <c r="C1510" s="1" t="n">
        <v>45180</v>
      </c>
      <c r="D1510" t="inlineStr">
        <is>
          <t>STOCKHOLMS LÄN</t>
        </is>
      </c>
      <c r="E1510" t="inlineStr">
        <is>
          <t>NYNÄSHAMN</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23453-2021</t>
        </is>
      </c>
      <c r="B1511" s="1" t="n">
        <v>44333</v>
      </c>
      <c r="C1511" s="1" t="n">
        <v>45180</v>
      </c>
      <c r="D1511" t="inlineStr">
        <is>
          <t>STOCKHOLMS LÄN</t>
        </is>
      </c>
      <c r="E1511" t="inlineStr">
        <is>
          <t>NORRTÄLJE</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24308-2021</t>
        </is>
      </c>
      <c r="B1512" s="1" t="n">
        <v>44336</v>
      </c>
      <c r="C1512" s="1" t="n">
        <v>45180</v>
      </c>
      <c r="D1512" t="inlineStr">
        <is>
          <t>STOCKHOLMS LÄN</t>
        </is>
      </c>
      <c r="E1512" t="inlineStr">
        <is>
          <t>UPPLANDS-BRO</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24994-2021</t>
        </is>
      </c>
      <c r="B1513" s="1" t="n">
        <v>44341</v>
      </c>
      <c r="C1513" s="1" t="n">
        <v>45180</v>
      </c>
      <c r="D1513" t="inlineStr">
        <is>
          <t>STOCKHOLMS LÄN</t>
        </is>
      </c>
      <c r="E1513" t="inlineStr">
        <is>
          <t>VALLENTUNA</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25334-2021</t>
        </is>
      </c>
      <c r="B1514" s="1" t="n">
        <v>44342</v>
      </c>
      <c r="C1514" s="1" t="n">
        <v>45180</v>
      </c>
      <c r="D1514" t="inlineStr">
        <is>
          <t>STOCKHOLMS LÄN</t>
        </is>
      </c>
      <c r="E1514" t="inlineStr">
        <is>
          <t>NYNÄSHAMN</t>
        </is>
      </c>
      <c r="F1514" t="inlineStr">
        <is>
          <t>Kommuner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25463-2021</t>
        </is>
      </c>
      <c r="B1515" s="1" t="n">
        <v>44342</v>
      </c>
      <c r="C1515" s="1" t="n">
        <v>45180</v>
      </c>
      <c r="D1515" t="inlineStr">
        <is>
          <t>STOCKHOLMS LÄN</t>
        </is>
      </c>
      <c r="E1515" t="inlineStr">
        <is>
          <t>NORRTÄLJE</t>
        </is>
      </c>
      <c r="F1515" t="inlineStr">
        <is>
          <t>Holmen skog AB</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25873-2021</t>
        </is>
      </c>
      <c r="B1516" s="1" t="n">
        <v>44344</v>
      </c>
      <c r="C1516" s="1" t="n">
        <v>45180</v>
      </c>
      <c r="D1516" t="inlineStr">
        <is>
          <t>STOCKHOLMS LÄN</t>
        </is>
      </c>
      <c r="E1516" t="inlineStr">
        <is>
          <t>SÖDERTÄLJE</t>
        </is>
      </c>
      <c r="G1516" t="n">
        <v>7.3</v>
      </c>
      <c r="H1516" t="n">
        <v>0</v>
      </c>
      <c r="I1516" t="n">
        <v>0</v>
      </c>
      <c r="J1516" t="n">
        <v>0</v>
      </c>
      <c r="K1516" t="n">
        <v>0</v>
      </c>
      <c r="L1516" t="n">
        <v>0</v>
      </c>
      <c r="M1516" t="n">
        <v>0</v>
      </c>
      <c r="N1516" t="n">
        <v>0</v>
      </c>
      <c r="O1516" t="n">
        <v>0</v>
      </c>
      <c r="P1516" t="n">
        <v>0</v>
      </c>
      <c r="Q1516" t="n">
        <v>0</v>
      </c>
      <c r="R1516" s="2" t="inlineStr"/>
    </row>
    <row r="1517" ht="15" customHeight="1">
      <c r="A1517" t="inlineStr">
        <is>
          <t>A 25871-2021</t>
        </is>
      </c>
      <c r="B1517" s="1" t="n">
        <v>44344</v>
      </c>
      <c r="C1517" s="1" t="n">
        <v>45180</v>
      </c>
      <c r="D1517" t="inlineStr">
        <is>
          <t>STOCKHOLMS LÄN</t>
        </is>
      </c>
      <c r="E1517" t="inlineStr">
        <is>
          <t>SÖDERTÄLJE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26757-2021</t>
        </is>
      </c>
      <c r="B1518" s="1" t="n">
        <v>44349</v>
      </c>
      <c r="C1518" s="1" t="n">
        <v>45180</v>
      </c>
      <c r="D1518" t="inlineStr">
        <is>
          <t>STOCKHOLMS LÄN</t>
        </is>
      </c>
      <c r="E1518" t="inlineStr">
        <is>
          <t>NYNÄSHAMN</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26767-2021</t>
        </is>
      </c>
      <c r="B1519" s="1" t="n">
        <v>44349</v>
      </c>
      <c r="C1519" s="1" t="n">
        <v>45180</v>
      </c>
      <c r="D1519" t="inlineStr">
        <is>
          <t>STOCKHOLMS LÄN</t>
        </is>
      </c>
      <c r="E1519" t="inlineStr">
        <is>
          <t>NYNÄSHAMN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26750-2021</t>
        </is>
      </c>
      <c r="B1520" s="1" t="n">
        <v>44349</v>
      </c>
      <c r="C1520" s="1" t="n">
        <v>45180</v>
      </c>
      <c r="D1520" t="inlineStr">
        <is>
          <t>STOCKHOLMS LÄN</t>
        </is>
      </c>
      <c r="E1520" t="inlineStr">
        <is>
          <t>NYNÄSHAMN</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27214-2021</t>
        </is>
      </c>
      <c r="B1521" s="1" t="n">
        <v>44350</v>
      </c>
      <c r="C1521" s="1" t="n">
        <v>45180</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27217-2021</t>
        </is>
      </c>
      <c r="B1522" s="1" t="n">
        <v>44350</v>
      </c>
      <c r="C1522" s="1" t="n">
        <v>45180</v>
      </c>
      <c r="D1522" t="inlineStr">
        <is>
          <t>STOCKHOLMS LÄN</t>
        </is>
      </c>
      <c r="E1522" t="inlineStr">
        <is>
          <t>NORRTÄLJE</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27715-2021</t>
        </is>
      </c>
      <c r="B1523" s="1" t="n">
        <v>44354</v>
      </c>
      <c r="C1523" s="1" t="n">
        <v>45180</v>
      </c>
      <c r="D1523" t="inlineStr">
        <is>
          <t>STOCKHOLMS LÄN</t>
        </is>
      </c>
      <c r="E1523" t="inlineStr">
        <is>
          <t>SÖDERTÄLJE</t>
        </is>
      </c>
      <c r="F1523" t="inlineStr">
        <is>
          <t>Sveaskog</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27747-2021</t>
        </is>
      </c>
      <c r="B1524" s="1" t="n">
        <v>44354</v>
      </c>
      <c r="C1524" s="1" t="n">
        <v>45180</v>
      </c>
      <c r="D1524" t="inlineStr">
        <is>
          <t>STOCKHOLMS LÄN</t>
        </is>
      </c>
      <c r="E1524" t="inlineStr">
        <is>
          <t>SÖDERTÄLJE</t>
        </is>
      </c>
      <c r="F1524" t="inlineStr">
        <is>
          <t>Sveaskog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27769-2021</t>
        </is>
      </c>
      <c r="B1525" s="1" t="n">
        <v>44354</v>
      </c>
      <c r="C1525" s="1" t="n">
        <v>45180</v>
      </c>
      <c r="D1525" t="inlineStr">
        <is>
          <t>STOCKHOLMS LÄN</t>
        </is>
      </c>
      <c r="E1525" t="inlineStr">
        <is>
          <t>SÖDERTÄLJE</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27739-2021</t>
        </is>
      </c>
      <c r="B1526" s="1" t="n">
        <v>44354</v>
      </c>
      <c r="C1526" s="1" t="n">
        <v>45180</v>
      </c>
      <c r="D1526" t="inlineStr">
        <is>
          <t>STOCKHOLMS LÄN</t>
        </is>
      </c>
      <c r="E1526" t="inlineStr">
        <is>
          <t>SÖDERTÄLJE</t>
        </is>
      </c>
      <c r="F1526" t="inlineStr">
        <is>
          <t>Sveaskog</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27750-2021</t>
        </is>
      </c>
      <c r="B1527" s="1" t="n">
        <v>44354</v>
      </c>
      <c r="C1527" s="1" t="n">
        <v>45180</v>
      </c>
      <c r="D1527" t="inlineStr">
        <is>
          <t>STOCKHOLMS LÄN</t>
        </is>
      </c>
      <c r="E1527" t="inlineStr">
        <is>
          <t>SÖDERTÄLJE</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27771-2021</t>
        </is>
      </c>
      <c r="B1528" s="1" t="n">
        <v>44354</v>
      </c>
      <c r="C1528" s="1" t="n">
        <v>45180</v>
      </c>
      <c r="D1528" t="inlineStr">
        <is>
          <t>STOCKHOLMS LÄN</t>
        </is>
      </c>
      <c r="E1528" t="inlineStr">
        <is>
          <t>SÖDERTÄLJE</t>
        </is>
      </c>
      <c r="F1528" t="inlineStr">
        <is>
          <t>Sveaskog</t>
        </is>
      </c>
      <c r="G1528" t="n">
        <v>7.9</v>
      </c>
      <c r="H1528" t="n">
        <v>0</v>
      </c>
      <c r="I1528" t="n">
        <v>0</v>
      </c>
      <c r="J1528" t="n">
        <v>0</v>
      </c>
      <c r="K1528" t="n">
        <v>0</v>
      </c>
      <c r="L1528" t="n">
        <v>0</v>
      </c>
      <c r="M1528" t="n">
        <v>0</v>
      </c>
      <c r="N1528" t="n">
        <v>0</v>
      </c>
      <c r="O1528" t="n">
        <v>0</v>
      </c>
      <c r="P1528" t="n">
        <v>0</v>
      </c>
      <c r="Q1528" t="n">
        <v>0</v>
      </c>
      <c r="R1528" s="2" t="inlineStr"/>
    </row>
    <row r="1529" ht="15" customHeight="1">
      <c r="A1529" t="inlineStr">
        <is>
          <t>A 27791-2021</t>
        </is>
      </c>
      <c r="B1529" s="1" t="n">
        <v>44354</v>
      </c>
      <c r="C1529" s="1" t="n">
        <v>45180</v>
      </c>
      <c r="D1529" t="inlineStr">
        <is>
          <t>STOCKHOLMS LÄN</t>
        </is>
      </c>
      <c r="E1529" t="inlineStr">
        <is>
          <t>BOTKYRKA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27706-2021</t>
        </is>
      </c>
      <c r="B1530" s="1" t="n">
        <v>44354</v>
      </c>
      <c r="C1530" s="1" t="n">
        <v>45180</v>
      </c>
      <c r="D1530" t="inlineStr">
        <is>
          <t>STOCKHOLMS LÄN</t>
        </is>
      </c>
      <c r="E1530" t="inlineStr">
        <is>
          <t>SÖDERTÄLJE</t>
        </is>
      </c>
      <c r="F1530" t="inlineStr">
        <is>
          <t>Sveaskog</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27740-2021</t>
        </is>
      </c>
      <c r="B1531" s="1" t="n">
        <v>44354</v>
      </c>
      <c r="C1531" s="1" t="n">
        <v>45180</v>
      </c>
      <c r="D1531" t="inlineStr">
        <is>
          <t>STOCKHOLMS LÄN</t>
        </is>
      </c>
      <c r="E1531" t="inlineStr">
        <is>
          <t>SÖDERTÄLJE</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27753-2021</t>
        </is>
      </c>
      <c r="B1532" s="1" t="n">
        <v>44354</v>
      </c>
      <c r="C1532" s="1" t="n">
        <v>45180</v>
      </c>
      <c r="D1532" t="inlineStr">
        <is>
          <t>STOCKHOLMS LÄN</t>
        </is>
      </c>
      <c r="E1532" t="inlineStr">
        <is>
          <t>SÖDERTÄLJE</t>
        </is>
      </c>
      <c r="F1532" t="inlineStr">
        <is>
          <t>Sveaskog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27805-2021</t>
        </is>
      </c>
      <c r="B1533" s="1" t="n">
        <v>44354</v>
      </c>
      <c r="C1533" s="1" t="n">
        <v>45180</v>
      </c>
      <c r="D1533" t="inlineStr">
        <is>
          <t>STOCKHOLMS LÄN</t>
        </is>
      </c>
      <c r="E1533" t="inlineStr">
        <is>
          <t>UPPLANDS-BRO</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28136-2021</t>
        </is>
      </c>
      <c r="B1534" s="1" t="n">
        <v>44355</v>
      </c>
      <c r="C1534" s="1" t="n">
        <v>45180</v>
      </c>
      <c r="D1534" t="inlineStr">
        <is>
          <t>STOCKHOLMS LÄN</t>
        </is>
      </c>
      <c r="E1534" t="inlineStr">
        <is>
          <t>SÖDERTÄLJE</t>
        </is>
      </c>
      <c r="F1534" t="inlineStr">
        <is>
          <t>Kommuner</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28843-2021</t>
        </is>
      </c>
      <c r="B1535" s="1" t="n">
        <v>44357</v>
      </c>
      <c r="C1535" s="1" t="n">
        <v>45180</v>
      </c>
      <c r="D1535" t="inlineStr">
        <is>
          <t>STOCKHOLMS LÄN</t>
        </is>
      </c>
      <c r="E1535" t="inlineStr">
        <is>
          <t>SALEM</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28838-2021</t>
        </is>
      </c>
      <c r="B1536" s="1" t="n">
        <v>44357</v>
      </c>
      <c r="C1536" s="1" t="n">
        <v>45180</v>
      </c>
      <c r="D1536" t="inlineStr">
        <is>
          <t>STOCKHOLMS LÄN</t>
        </is>
      </c>
      <c r="E1536" t="inlineStr">
        <is>
          <t>SALEM</t>
        </is>
      </c>
      <c r="G1536" t="n">
        <v>6.4</v>
      </c>
      <c r="H1536" t="n">
        <v>0</v>
      </c>
      <c r="I1536" t="n">
        <v>0</v>
      </c>
      <c r="J1536" t="n">
        <v>0</v>
      </c>
      <c r="K1536" t="n">
        <v>0</v>
      </c>
      <c r="L1536" t="n">
        <v>0</v>
      </c>
      <c r="M1536" t="n">
        <v>0</v>
      </c>
      <c r="N1536" t="n">
        <v>0</v>
      </c>
      <c r="O1536" t="n">
        <v>0</v>
      </c>
      <c r="P1536" t="n">
        <v>0</v>
      </c>
      <c r="Q1536" t="n">
        <v>0</v>
      </c>
      <c r="R1536" s="2" t="inlineStr"/>
    </row>
    <row r="1537" ht="15" customHeight="1">
      <c r="A1537" t="inlineStr">
        <is>
          <t>A 29357-2021</t>
        </is>
      </c>
      <c r="B1537" s="1" t="n">
        <v>44361</v>
      </c>
      <c r="C1537" s="1" t="n">
        <v>45180</v>
      </c>
      <c r="D1537" t="inlineStr">
        <is>
          <t>STOCKHOLMS LÄN</t>
        </is>
      </c>
      <c r="E1537" t="inlineStr">
        <is>
          <t>NORRTÄLJE</t>
        </is>
      </c>
      <c r="F1537" t="inlineStr">
        <is>
          <t>Holmen skog AB</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29533-2021</t>
        </is>
      </c>
      <c r="B1538" s="1" t="n">
        <v>44361</v>
      </c>
      <c r="C1538" s="1" t="n">
        <v>45180</v>
      </c>
      <c r="D1538" t="inlineStr">
        <is>
          <t>STOCKHOLMS LÄN</t>
        </is>
      </c>
      <c r="E1538" t="inlineStr">
        <is>
          <t>EKERÖ</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30138-2021</t>
        </is>
      </c>
      <c r="B1539" s="1" t="n">
        <v>44363</v>
      </c>
      <c r="C1539" s="1" t="n">
        <v>45180</v>
      </c>
      <c r="D1539" t="inlineStr">
        <is>
          <t>STOCKHOLMS LÄN</t>
        </is>
      </c>
      <c r="E1539" t="inlineStr">
        <is>
          <t>NORRTÄLJE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30913-2021</t>
        </is>
      </c>
      <c r="B1540" s="1" t="n">
        <v>44365</v>
      </c>
      <c r="C1540" s="1" t="n">
        <v>45180</v>
      </c>
      <c r="D1540" t="inlineStr">
        <is>
          <t>STOCKHOLMS LÄN</t>
        </is>
      </c>
      <c r="E1540" t="inlineStr">
        <is>
          <t>VALLENTUNA</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31075-2021</t>
        </is>
      </c>
      <c r="B1541" s="1" t="n">
        <v>44368</v>
      </c>
      <c r="C1541" s="1" t="n">
        <v>45180</v>
      </c>
      <c r="D1541" t="inlineStr">
        <is>
          <t>STOCKHOLMS LÄN</t>
        </is>
      </c>
      <c r="E1541" t="inlineStr">
        <is>
          <t>ÖSTERÅKER</t>
        </is>
      </c>
      <c r="F1541" t="inlineStr">
        <is>
          <t>Övriga Aktiebolag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31370-2021</t>
        </is>
      </c>
      <c r="B1542" s="1" t="n">
        <v>44368</v>
      </c>
      <c r="C1542" s="1" t="n">
        <v>45180</v>
      </c>
      <c r="D1542" t="inlineStr">
        <is>
          <t>STOCKHOLMS LÄN</t>
        </is>
      </c>
      <c r="E1542" t="inlineStr">
        <is>
          <t>UPPLANDS-BRO</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31688-2021</t>
        </is>
      </c>
      <c r="B1543" s="1" t="n">
        <v>44369</v>
      </c>
      <c r="C1543" s="1" t="n">
        <v>45180</v>
      </c>
      <c r="D1543" t="inlineStr">
        <is>
          <t>STOCKHOLMS LÄN</t>
        </is>
      </c>
      <c r="E1543" t="inlineStr">
        <is>
          <t>NORRTÄLJE</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31780-2021</t>
        </is>
      </c>
      <c r="B1544" s="1" t="n">
        <v>44369</v>
      </c>
      <c r="C1544" s="1" t="n">
        <v>45180</v>
      </c>
      <c r="D1544" t="inlineStr">
        <is>
          <t>STOCKHOLMS LÄN</t>
        </is>
      </c>
      <c r="E1544" t="inlineStr">
        <is>
          <t>HANINGE</t>
        </is>
      </c>
      <c r="G1544" t="n">
        <v>11.5</v>
      </c>
      <c r="H1544" t="n">
        <v>0</v>
      </c>
      <c r="I1544" t="n">
        <v>0</v>
      </c>
      <c r="J1544" t="n">
        <v>0</v>
      </c>
      <c r="K1544" t="n">
        <v>0</v>
      </c>
      <c r="L1544" t="n">
        <v>0</v>
      </c>
      <c r="M1544" t="n">
        <v>0</v>
      </c>
      <c r="N1544" t="n">
        <v>0</v>
      </c>
      <c r="O1544" t="n">
        <v>0</v>
      </c>
      <c r="P1544" t="n">
        <v>0</v>
      </c>
      <c r="Q1544" t="n">
        <v>0</v>
      </c>
      <c r="R1544" s="2" t="inlineStr"/>
    </row>
    <row r="1545" ht="15" customHeight="1">
      <c r="A1545" t="inlineStr">
        <is>
          <t>A 32002-2021</t>
        </is>
      </c>
      <c r="B1545" s="1" t="n">
        <v>44370</v>
      </c>
      <c r="C1545" s="1" t="n">
        <v>45180</v>
      </c>
      <c r="D1545" t="inlineStr">
        <is>
          <t>STOCKHOLMS LÄN</t>
        </is>
      </c>
      <c r="E1545" t="inlineStr">
        <is>
          <t>NORRTÄLJE</t>
        </is>
      </c>
      <c r="F1545" t="inlineStr">
        <is>
          <t>Övriga Aktiebolag</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32857-2021</t>
        </is>
      </c>
      <c r="B1546" s="1" t="n">
        <v>44375</v>
      </c>
      <c r="C1546" s="1" t="n">
        <v>45180</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32561-2021</t>
        </is>
      </c>
      <c r="B1547" s="1" t="n">
        <v>44375</v>
      </c>
      <c r="C1547" s="1" t="n">
        <v>45180</v>
      </c>
      <c r="D1547" t="inlineStr">
        <is>
          <t>STOCKHOLMS LÄN</t>
        </is>
      </c>
      <c r="E1547" t="inlineStr">
        <is>
          <t>NORRTÄLJE</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33046-2021</t>
        </is>
      </c>
      <c r="B1548" s="1" t="n">
        <v>44376</v>
      </c>
      <c r="C1548" s="1" t="n">
        <v>45180</v>
      </c>
      <c r="D1548" t="inlineStr">
        <is>
          <t>STOCKHOLMS LÄN</t>
        </is>
      </c>
      <c r="E1548" t="inlineStr">
        <is>
          <t>NORRTÄLJE</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33015-2021</t>
        </is>
      </c>
      <c r="B1549" s="1" t="n">
        <v>44376</v>
      </c>
      <c r="C1549" s="1" t="n">
        <v>45180</v>
      </c>
      <c r="D1549" t="inlineStr">
        <is>
          <t>STOCKHOLMS LÄN</t>
        </is>
      </c>
      <c r="E1549" t="inlineStr">
        <is>
          <t>BOTKYRKA</t>
        </is>
      </c>
      <c r="G1549" t="n">
        <v>48.7</v>
      </c>
      <c r="H1549" t="n">
        <v>0</v>
      </c>
      <c r="I1549" t="n">
        <v>0</v>
      </c>
      <c r="J1549" t="n">
        <v>0</v>
      </c>
      <c r="K1549" t="n">
        <v>0</v>
      </c>
      <c r="L1549" t="n">
        <v>0</v>
      </c>
      <c r="M1549" t="n">
        <v>0</v>
      </c>
      <c r="N1549" t="n">
        <v>0</v>
      </c>
      <c r="O1549" t="n">
        <v>0</v>
      </c>
      <c r="P1549" t="n">
        <v>0</v>
      </c>
      <c r="Q1549" t="n">
        <v>0</v>
      </c>
      <c r="R1549" s="2" t="inlineStr"/>
    </row>
    <row r="1550" ht="15" customHeight="1">
      <c r="A1550" t="inlineStr">
        <is>
          <t>A 33053-2021</t>
        </is>
      </c>
      <c r="B1550" s="1" t="n">
        <v>44376</v>
      </c>
      <c r="C1550" s="1" t="n">
        <v>45180</v>
      </c>
      <c r="D1550" t="inlineStr">
        <is>
          <t>STOCKHOLMS LÄN</t>
        </is>
      </c>
      <c r="E1550" t="inlineStr">
        <is>
          <t>NORRTÄLJE</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33016-2021</t>
        </is>
      </c>
      <c r="B1551" s="1" t="n">
        <v>44376</v>
      </c>
      <c r="C1551" s="1" t="n">
        <v>45180</v>
      </c>
      <c r="D1551" t="inlineStr">
        <is>
          <t>STOCKHOLMS LÄN</t>
        </is>
      </c>
      <c r="E1551" t="inlineStr">
        <is>
          <t>BOTKYRKA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33246-2021</t>
        </is>
      </c>
      <c r="B1552" s="1" t="n">
        <v>44377</v>
      </c>
      <c r="C1552" s="1" t="n">
        <v>45180</v>
      </c>
      <c r="D1552" t="inlineStr">
        <is>
          <t>STOCKHOLMS LÄN</t>
        </is>
      </c>
      <c r="E1552" t="inlineStr">
        <is>
          <t>SALEM</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33729-2021</t>
        </is>
      </c>
      <c r="B1553" s="1" t="n">
        <v>44378</v>
      </c>
      <c r="C1553" s="1" t="n">
        <v>45180</v>
      </c>
      <c r="D1553" t="inlineStr">
        <is>
          <t>STOCKHOLMS LÄN</t>
        </is>
      </c>
      <c r="E1553" t="inlineStr">
        <is>
          <t>SALEM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34520-2021</t>
        </is>
      </c>
      <c r="B1554" s="1" t="n">
        <v>44379</v>
      </c>
      <c r="C1554" s="1" t="n">
        <v>45180</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34436-2021</t>
        </is>
      </c>
      <c r="B1555" s="1" t="n">
        <v>44380</v>
      </c>
      <c r="C1555" s="1" t="n">
        <v>45180</v>
      </c>
      <c r="D1555" t="inlineStr">
        <is>
          <t>STOCKHOLMS LÄN</t>
        </is>
      </c>
      <c r="E1555" t="inlineStr">
        <is>
          <t>NORRTÄLJE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34431-2021</t>
        </is>
      </c>
      <c r="B1556" s="1" t="n">
        <v>44380</v>
      </c>
      <c r="C1556" s="1" t="n">
        <v>45180</v>
      </c>
      <c r="D1556" t="inlineStr">
        <is>
          <t>STOCKHOLMS LÄN</t>
        </is>
      </c>
      <c r="E1556" t="inlineStr">
        <is>
          <t>NORRTÄLJE</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34452-2021</t>
        </is>
      </c>
      <c r="B1557" s="1" t="n">
        <v>44381</v>
      </c>
      <c r="C1557" s="1" t="n">
        <v>45180</v>
      </c>
      <c r="D1557" t="inlineStr">
        <is>
          <t>STOCKHOLMS LÄN</t>
        </is>
      </c>
      <c r="E1557" t="inlineStr">
        <is>
          <t>VALLENTUNA</t>
        </is>
      </c>
      <c r="G1557" t="n">
        <v>14.7</v>
      </c>
      <c r="H1557" t="n">
        <v>0</v>
      </c>
      <c r="I1557" t="n">
        <v>0</v>
      </c>
      <c r="J1557" t="n">
        <v>0</v>
      </c>
      <c r="K1557" t="n">
        <v>0</v>
      </c>
      <c r="L1557" t="n">
        <v>0</v>
      </c>
      <c r="M1557" t="n">
        <v>0</v>
      </c>
      <c r="N1557" t="n">
        <v>0</v>
      </c>
      <c r="O1557" t="n">
        <v>0</v>
      </c>
      <c r="P1557" t="n">
        <v>0</v>
      </c>
      <c r="Q1557" t="n">
        <v>0</v>
      </c>
      <c r="R1557" s="2" t="inlineStr"/>
    </row>
    <row r="1558" ht="15" customHeight="1">
      <c r="A1558" t="inlineStr">
        <is>
          <t>A 34450-2021</t>
        </is>
      </c>
      <c r="B1558" s="1" t="n">
        <v>44381</v>
      </c>
      <c r="C1558" s="1" t="n">
        <v>45180</v>
      </c>
      <c r="D1558" t="inlineStr">
        <is>
          <t>STOCKHOLMS LÄN</t>
        </is>
      </c>
      <c r="E1558" t="inlineStr">
        <is>
          <t>SÖDERTÄLJE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34731-2021</t>
        </is>
      </c>
      <c r="B1559" s="1" t="n">
        <v>44382</v>
      </c>
      <c r="C1559" s="1" t="n">
        <v>45180</v>
      </c>
      <c r="D1559" t="inlineStr">
        <is>
          <t>STOCKHOLMS LÄN</t>
        </is>
      </c>
      <c r="E1559" t="inlineStr">
        <is>
          <t>NORRTÄLJE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35953-2021</t>
        </is>
      </c>
      <c r="B1560" s="1" t="n">
        <v>44385</v>
      </c>
      <c r="C1560" s="1" t="n">
        <v>45180</v>
      </c>
      <c r="D1560" t="inlineStr">
        <is>
          <t>STOCKHOLMS LÄN</t>
        </is>
      </c>
      <c r="E1560" t="inlineStr">
        <is>
          <t>SIGTUNA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35492-2021</t>
        </is>
      </c>
      <c r="B1561" s="1" t="n">
        <v>44385</v>
      </c>
      <c r="C1561" s="1" t="n">
        <v>45180</v>
      </c>
      <c r="D1561" t="inlineStr">
        <is>
          <t>STOCKHOLMS LÄN</t>
        </is>
      </c>
      <c r="E1561" t="inlineStr">
        <is>
          <t>BOTKYRKA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36097-2021</t>
        </is>
      </c>
      <c r="B1562" s="1" t="n">
        <v>44389</v>
      </c>
      <c r="C1562" s="1" t="n">
        <v>45180</v>
      </c>
      <c r="D1562" t="inlineStr">
        <is>
          <t>STOCKHOLMS LÄN</t>
        </is>
      </c>
      <c r="E1562" t="inlineStr">
        <is>
          <t>BOTKYRKA</t>
        </is>
      </c>
      <c r="F1562" t="inlineStr">
        <is>
          <t>Övriga Aktiebolag</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36246-2021</t>
        </is>
      </c>
      <c r="B1563" s="1" t="n">
        <v>44390</v>
      </c>
      <c r="C1563" s="1" t="n">
        <v>45180</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37095-2021</t>
        </is>
      </c>
      <c r="B1564" s="1" t="n">
        <v>44395</v>
      </c>
      <c r="C1564" s="1" t="n">
        <v>45180</v>
      </c>
      <c r="D1564" t="inlineStr">
        <is>
          <t>STOCKHOLMS LÄN</t>
        </is>
      </c>
      <c r="E1564" t="inlineStr">
        <is>
          <t>BOTKYRKA</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37097-2021</t>
        </is>
      </c>
      <c r="B1565" s="1" t="n">
        <v>44395</v>
      </c>
      <c r="C1565" s="1" t="n">
        <v>45180</v>
      </c>
      <c r="D1565" t="inlineStr">
        <is>
          <t>STOCKHOLMS LÄN</t>
        </is>
      </c>
      <c r="E1565" t="inlineStr">
        <is>
          <t>NYNÄSHAMN</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37085-2021</t>
        </is>
      </c>
      <c r="B1566" s="1" t="n">
        <v>44395</v>
      </c>
      <c r="C1566" s="1" t="n">
        <v>45180</v>
      </c>
      <c r="D1566" t="inlineStr">
        <is>
          <t>STOCKHOLMS LÄN</t>
        </is>
      </c>
      <c r="E1566" t="inlineStr">
        <is>
          <t>NORRTÄLJE</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37099-2021</t>
        </is>
      </c>
      <c r="B1567" s="1" t="n">
        <v>44396</v>
      </c>
      <c r="C1567" s="1" t="n">
        <v>45180</v>
      </c>
      <c r="D1567" t="inlineStr">
        <is>
          <t>STOCKHOLMS LÄN</t>
        </is>
      </c>
      <c r="E1567" t="inlineStr">
        <is>
          <t>NYNÄSHAMN</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37104-2021</t>
        </is>
      </c>
      <c r="B1568" s="1" t="n">
        <v>44396</v>
      </c>
      <c r="C1568" s="1" t="n">
        <v>45180</v>
      </c>
      <c r="D1568" t="inlineStr">
        <is>
          <t>STOCKHOLMS LÄN</t>
        </is>
      </c>
      <c r="E1568" t="inlineStr">
        <is>
          <t>NYNÄSHAMN</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37098-2021</t>
        </is>
      </c>
      <c r="B1569" s="1" t="n">
        <v>44396</v>
      </c>
      <c r="C1569" s="1" t="n">
        <v>45180</v>
      </c>
      <c r="D1569" t="inlineStr">
        <is>
          <t>STOCKHOLMS LÄN</t>
        </is>
      </c>
      <c r="E1569" t="inlineStr">
        <is>
          <t>NYNÄSHAMN</t>
        </is>
      </c>
      <c r="G1569" t="n">
        <v>12.9</v>
      </c>
      <c r="H1569" t="n">
        <v>0</v>
      </c>
      <c r="I1569" t="n">
        <v>0</v>
      </c>
      <c r="J1569" t="n">
        <v>0</v>
      </c>
      <c r="K1569" t="n">
        <v>0</v>
      </c>
      <c r="L1569" t="n">
        <v>0</v>
      </c>
      <c r="M1569" t="n">
        <v>0</v>
      </c>
      <c r="N1569" t="n">
        <v>0</v>
      </c>
      <c r="O1569" t="n">
        <v>0</v>
      </c>
      <c r="P1569" t="n">
        <v>0</v>
      </c>
      <c r="Q1569" t="n">
        <v>0</v>
      </c>
      <c r="R1569" s="2" t="inlineStr"/>
    </row>
    <row r="1570" ht="15" customHeight="1">
      <c r="A1570" t="inlineStr">
        <is>
          <t>A 37103-2021</t>
        </is>
      </c>
      <c r="B1570" s="1" t="n">
        <v>44396</v>
      </c>
      <c r="C1570" s="1" t="n">
        <v>45180</v>
      </c>
      <c r="D1570" t="inlineStr">
        <is>
          <t>STOCKHOLMS LÄN</t>
        </is>
      </c>
      <c r="E1570" t="inlineStr">
        <is>
          <t>NYNÄSHAMN</t>
        </is>
      </c>
      <c r="G1570" t="n">
        <v>12.4</v>
      </c>
      <c r="H1570" t="n">
        <v>0</v>
      </c>
      <c r="I1570" t="n">
        <v>0</v>
      </c>
      <c r="J1570" t="n">
        <v>0</v>
      </c>
      <c r="K1570" t="n">
        <v>0</v>
      </c>
      <c r="L1570" t="n">
        <v>0</v>
      </c>
      <c r="M1570" t="n">
        <v>0</v>
      </c>
      <c r="N1570" t="n">
        <v>0</v>
      </c>
      <c r="O1570" t="n">
        <v>0</v>
      </c>
      <c r="P1570" t="n">
        <v>0</v>
      </c>
      <c r="Q1570" t="n">
        <v>0</v>
      </c>
      <c r="R1570" s="2" t="inlineStr"/>
    </row>
    <row r="1571" ht="15" customHeight="1">
      <c r="A1571" t="inlineStr">
        <is>
          <t>A 37101-2021</t>
        </is>
      </c>
      <c r="B1571" s="1" t="n">
        <v>44396</v>
      </c>
      <c r="C1571" s="1" t="n">
        <v>45180</v>
      </c>
      <c r="D1571" t="inlineStr">
        <is>
          <t>STOCKHOLMS LÄN</t>
        </is>
      </c>
      <c r="E1571" t="inlineStr">
        <is>
          <t>NYNÄSHAMN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37415-2021</t>
        </is>
      </c>
      <c r="B1572" s="1" t="n">
        <v>44397</v>
      </c>
      <c r="C1572" s="1" t="n">
        <v>45180</v>
      </c>
      <c r="D1572" t="inlineStr">
        <is>
          <t>STOCKHOLMS LÄN</t>
        </is>
      </c>
      <c r="E1572" t="inlineStr">
        <is>
          <t>NORRTÄLJE</t>
        </is>
      </c>
      <c r="F1572" t="inlineStr">
        <is>
          <t>Övriga Aktiebolag</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37335-2021</t>
        </is>
      </c>
      <c r="B1573" s="1" t="n">
        <v>44397</v>
      </c>
      <c r="C1573" s="1" t="n">
        <v>45180</v>
      </c>
      <c r="D1573" t="inlineStr">
        <is>
          <t>STOCKHOLMS LÄN</t>
        </is>
      </c>
      <c r="E1573" t="inlineStr">
        <is>
          <t>UPPLANDS-BRO</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37344-2021</t>
        </is>
      </c>
      <c r="B1574" s="1" t="n">
        <v>44397</v>
      </c>
      <c r="C1574" s="1" t="n">
        <v>45180</v>
      </c>
      <c r="D1574" t="inlineStr">
        <is>
          <t>STOCKHOLMS LÄN</t>
        </is>
      </c>
      <c r="E1574" t="inlineStr">
        <is>
          <t>NORRTÄLJE</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37421-2021</t>
        </is>
      </c>
      <c r="B1575" s="1" t="n">
        <v>44397</v>
      </c>
      <c r="C1575" s="1" t="n">
        <v>45180</v>
      </c>
      <c r="D1575" t="inlineStr">
        <is>
          <t>STOCKHOLMS LÄN</t>
        </is>
      </c>
      <c r="E1575" t="inlineStr">
        <is>
          <t>UPPLANDS-BRO</t>
        </is>
      </c>
      <c r="F1575" t="inlineStr">
        <is>
          <t>Allmännings- och besparingsskogar</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37444-2021</t>
        </is>
      </c>
      <c r="B1576" s="1" t="n">
        <v>44398</v>
      </c>
      <c r="C1576" s="1" t="n">
        <v>45180</v>
      </c>
      <c r="D1576" t="inlineStr">
        <is>
          <t>STOCKHOLMS LÄN</t>
        </is>
      </c>
      <c r="E1576" t="inlineStr">
        <is>
          <t>NORRTÄLJE</t>
        </is>
      </c>
      <c r="F1576" t="inlineStr">
        <is>
          <t>Holmen skog AB</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37462-2021</t>
        </is>
      </c>
      <c r="B1577" s="1" t="n">
        <v>44398</v>
      </c>
      <c r="C1577" s="1" t="n">
        <v>45180</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37422-2021</t>
        </is>
      </c>
      <c r="B1578" s="1" t="n">
        <v>44398</v>
      </c>
      <c r="C1578" s="1" t="n">
        <v>45180</v>
      </c>
      <c r="D1578" t="inlineStr">
        <is>
          <t>STOCKHOLMS LÄN</t>
        </is>
      </c>
      <c r="E1578" t="inlineStr">
        <is>
          <t>NYNÄSHAMN</t>
        </is>
      </c>
      <c r="G1578" t="n">
        <v>25.8</v>
      </c>
      <c r="H1578" t="n">
        <v>0</v>
      </c>
      <c r="I1578" t="n">
        <v>0</v>
      </c>
      <c r="J1578" t="n">
        <v>0</v>
      </c>
      <c r="K1578" t="n">
        <v>0</v>
      </c>
      <c r="L1578" t="n">
        <v>0</v>
      </c>
      <c r="M1578" t="n">
        <v>0</v>
      </c>
      <c r="N1578" t="n">
        <v>0</v>
      </c>
      <c r="O1578" t="n">
        <v>0</v>
      </c>
      <c r="P1578" t="n">
        <v>0</v>
      </c>
      <c r="Q1578" t="n">
        <v>0</v>
      </c>
      <c r="R1578" s="2" t="inlineStr"/>
    </row>
    <row r="1579" ht="15" customHeight="1">
      <c r="A1579" t="inlineStr">
        <is>
          <t>A 37657-2021</t>
        </is>
      </c>
      <c r="B1579" s="1" t="n">
        <v>44400</v>
      </c>
      <c r="C1579" s="1" t="n">
        <v>45180</v>
      </c>
      <c r="D1579" t="inlineStr">
        <is>
          <t>STOCKHOLMS LÄN</t>
        </is>
      </c>
      <c r="E1579" t="inlineStr">
        <is>
          <t>VALLENTUNA</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37712-2021</t>
        </is>
      </c>
      <c r="B1580" s="1" t="n">
        <v>44400</v>
      </c>
      <c r="C1580" s="1" t="n">
        <v>45180</v>
      </c>
      <c r="D1580" t="inlineStr">
        <is>
          <t>STOCKHOLMS LÄN</t>
        </is>
      </c>
      <c r="E1580" t="inlineStr">
        <is>
          <t>NORRTÄLJE</t>
        </is>
      </c>
      <c r="G1580" t="n">
        <v>22.9</v>
      </c>
      <c r="H1580" t="n">
        <v>0</v>
      </c>
      <c r="I1580" t="n">
        <v>0</v>
      </c>
      <c r="J1580" t="n">
        <v>0</v>
      </c>
      <c r="K1580" t="n">
        <v>0</v>
      </c>
      <c r="L1580" t="n">
        <v>0</v>
      </c>
      <c r="M1580" t="n">
        <v>0</v>
      </c>
      <c r="N1580" t="n">
        <v>0</v>
      </c>
      <c r="O1580" t="n">
        <v>0</v>
      </c>
      <c r="P1580" t="n">
        <v>0</v>
      </c>
      <c r="Q1580" t="n">
        <v>0</v>
      </c>
      <c r="R1580" s="2" t="inlineStr"/>
    </row>
    <row r="1581" ht="15" customHeight="1">
      <c r="A1581" t="inlineStr">
        <is>
          <t>A 37676-2021</t>
        </is>
      </c>
      <c r="B1581" s="1" t="n">
        <v>44400</v>
      </c>
      <c r="C1581" s="1" t="n">
        <v>45180</v>
      </c>
      <c r="D1581" t="inlineStr">
        <is>
          <t>STOCKHOLMS LÄN</t>
        </is>
      </c>
      <c r="E1581" t="inlineStr">
        <is>
          <t>SÖDERTÄLJE</t>
        </is>
      </c>
      <c r="F1581" t="inlineStr">
        <is>
          <t>Sveaskog</t>
        </is>
      </c>
      <c r="G1581" t="n">
        <v>7.1</v>
      </c>
      <c r="H1581" t="n">
        <v>0</v>
      </c>
      <c r="I1581" t="n">
        <v>0</v>
      </c>
      <c r="J1581" t="n">
        <v>0</v>
      </c>
      <c r="K1581" t="n">
        <v>0</v>
      </c>
      <c r="L1581" t="n">
        <v>0</v>
      </c>
      <c r="M1581" t="n">
        <v>0</v>
      </c>
      <c r="N1581" t="n">
        <v>0</v>
      </c>
      <c r="O1581" t="n">
        <v>0</v>
      </c>
      <c r="P1581" t="n">
        <v>0</v>
      </c>
      <c r="Q1581" t="n">
        <v>0</v>
      </c>
      <c r="R1581" s="2" t="inlineStr"/>
    </row>
    <row r="1582" ht="15" customHeight="1">
      <c r="A1582" t="inlineStr">
        <is>
          <t>A 37681-2021</t>
        </is>
      </c>
      <c r="B1582" s="1" t="n">
        <v>44400</v>
      </c>
      <c r="C1582" s="1" t="n">
        <v>45180</v>
      </c>
      <c r="D1582" t="inlineStr">
        <is>
          <t>STOCKHOLMS LÄN</t>
        </is>
      </c>
      <c r="E1582" t="inlineStr">
        <is>
          <t>SÖDERTÄLJE</t>
        </is>
      </c>
      <c r="F1582" t="inlineStr">
        <is>
          <t>Sveaskog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37859-2021</t>
        </is>
      </c>
      <c r="B1583" s="1" t="n">
        <v>44403</v>
      </c>
      <c r="C1583" s="1" t="n">
        <v>45180</v>
      </c>
      <c r="D1583" t="inlineStr">
        <is>
          <t>STOCKHOLMS LÄN</t>
        </is>
      </c>
      <c r="E1583" t="inlineStr">
        <is>
          <t>NORRTÄLJE</t>
        </is>
      </c>
      <c r="F1583" t="inlineStr">
        <is>
          <t>Holmen skog AB</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37967-2021</t>
        </is>
      </c>
      <c r="B1584" s="1" t="n">
        <v>44403</v>
      </c>
      <c r="C1584" s="1" t="n">
        <v>45180</v>
      </c>
      <c r="D1584" t="inlineStr">
        <is>
          <t>STOCKHOLMS LÄN</t>
        </is>
      </c>
      <c r="E1584" t="inlineStr">
        <is>
          <t>NYKVARN</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38595-2021</t>
        </is>
      </c>
      <c r="B1585" s="1" t="n">
        <v>44407</v>
      </c>
      <c r="C1585" s="1" t="n">
        <v>45180</v>
      </c>
      <c r="D1585" t="inlineStr">
        <is>
          <t>STOCKHOLMS LÄN</t>
        </is>
      </c>
      <c r="E1585" t="inlineStr">
        <is>
          <t>HANINGE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38771-2021</t>
        </is>
      </c>
      <c r="B1586" s="1" t="n">
        <v>44410</v>
      </c>
      <c r="C1586" s="1" t="n">
        <v>45180</v>
      </c>
      <c r="D1586" t="inlineStr">
        <is>
          <t>STOCKHOLMS LÄN</t>
        </is>
      </c>
      <c r="E1586" t="inlineStr">
        <is>
          <t>NYNÄSHAMN</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39157-2021</t>
        </is>
      </c>
      <c r="B1587" s="1" t="n">
        <v>44412</v>
      </c>
      <c r="C1587" s="1" t="n">
        <v>45180</v>
      </c>
      <c r="D1587" t="inlineStr">
        <is>
          <t>STOCKHOLMS LÄN</t>
        </is>
      </c>
      <c r="E1587" t="inlineStr">
        <is>
          <t>NORRTÄLJE</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39070-2021</t>
        </is>
      </c>
      <c r="B1588" s="1" t="n">
        <v>44412</v>
      </c>
      <c r="C1588" s="1" t="n">
        <v>45180</v>
      </c>
      <c r="D1588" t="inlineStr">
        <is>
          <t>STOCKHOLMS LÄN</t>
        </is>
      </c>
      <c r="E1588" t="inlineStr">
        <is>
          <t>VÄRMDÖ</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39133-2021</t>
        </is>
      </c>
      <c r="B1589" s="1" t="n">
        <v>44412</v>
      </c>
      <c r="C1589" s="1" t="n">
        <v>45180</v>
      </c>
      <c r="D1589" t="inlineStr">
        <is>
          <t>STOCKHOLMS LÄN</t>
        </is>
      </c>
      <c r="E1589" t="inlineStr">
        <is>
          <t>SÖDERTÄLJE</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39082-2021</t>
        </is>
      </c>
      <c r="B1590" s="1" t="n">
        <v>44412</v>
      </c>
      <c r="C1590" s="1" t="n">
        <v>45180</v>
      </c>
      <c r="D1590" t="inlineStr">
        <is>
          <t>STOCKHOLMS LÄN</t>
        </is>
      </c>
      <c r="E1590" t="inlineStr">
        <is>
          <t>VÄRMDÖ</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39651-2021</t>
        </is>
      </c>
      <c r="B1591" s="1" t="n">
        <v>44417</v>
      </c>
      <c r="C1591" s="1" t="n">
        <v>45180</v>
      </c>
      <c r="D1591" t="inlineStr">
        <is>
          <t>STOCKHOLMS LÄN</t>
        </is>
      </c>
      <c r="E1591" t="inlineStr">
        <is>
          <t>HANINGE</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40158-2021</t>
        </is>
      </c>
      <c r="B1592" s="1" t="n">
        <v>44418</v>
      </c>
      <c r="C1592" s="1" t="n">
        <v>45180</v>
      </c>
      <c r="D1592" t="inlineStr">
        <is>
          <t>STOCKHOLMS LÄN</t>
        </is>
      </c>
      <c r="E1592" t="inlineStr">
        <is>
          <t>NYNÄSHAMN</t>
        </is>
      </c>
      <c r="F1592" t="inlineStr">
        <is>
          <t>Kommuner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40143-2021</t>
        </is>
      </c>
      <c r="B1593" s="1" t="n">
        <v>44418</v>
      </c>
      <c r="C1593" s="1" t="n">
        <v>45180</v>
      </c>
      <c r="D1593" t="inlineStr">
        <is>
          <t>STOCKHOLMS LÄN</t>
        </is>
      </c>
      <c r="E1593" t="inlineStr">
        <is>
          <t>NYNÄSHAMN</t>
        </is>
      </c>
      <c r="F1593" t="inlineStr">
        <is>
          <t>Kommuner</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40183-2021</t>
        </is>
      </c>
      <c r="B1594" s="1" t="n">
        <v>44418</v>
      </c>
      <c r="C1594" s="1" t="n">
        <v>45180</v>
      </c>
      <c r="D1594" t="inlineStr">
        <is>
          <t>STOCKHOLMS LÄN</t>
        </is>
      </c>
      <c r="E1594" t="inlineStr">
        <is>
          <t>NYNÄSHAMN</t>
        </is>
      </c>
      <c r="F1594" t="inlineStr">
        <is>
          <t>Kommuner</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40425-2021</t>
        </is>
      </c>
      <c r="B1595" s="1" t="n">
        <v>44419</v>
      </c>
      <c r="C1595" s="1" t="n">
        <v>45180</v>
      </c>
      <c r="D1595" t="inlineStr">
        <is>
          <t>STOCKHOLMS LÄN</t>
        </is>
      </c>
      <c r="E1595" t="inlineStr">
        <is>
          <t>NORRTÄLJE</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40542-2021</t>
        </is>
      </c>
      <c r="B1596" s="1" t="n">
        <v>44420</v>
      </c>
      <c r="C1596" s="1" t="n">
        <v>45180</v>
      </c>
      <c r="D1596" t="inlineStr">
        <is>
          <t>STOCKHOLMS LÄN</t>
        </is>
      </c>
      <c r="E1596" t="inlineStr">
        <is>
          <t>NORRTÄLJE</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40753-2021</t>
        </is>
      </c>
      <c r="B1597" s="1" t="n">
        <v>44420</v>
      </c>
      <c r="C1597" s="1" t="n">
        <v>45180</v>
      </c>
      <c r="D1597" t="inlineStr">
        <is>
          <t>STOCKHOLMS LÄN</t>
        </is>
      </c>
      <c r="E1597" t="inlineStr">
        <is>
          <t>NYNÄSHAMN</t>
        </is>
      </c>
      <c r="F1597" t="inlineStr">
        <is>
          <t>Kommuner</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40546-2021</t>
        </is>
      </c>
      <c r="B1598" s="1" t="n">
        <v>44420</v>
      </c>
      <c r="C1598" s="1" t="n">
        <v>45180</v>
      </c>
      <c r="D1598" t="inlineStr">
        <is>
          <t>STOCKHOLMS LÄN</t>
        </is>
      </c>
      <c r="E1598" t="inlineStr">
        <is>
          <t>NORRTÄLJE</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40514-2021</t>
        </is>
      </c>
      <c r="B1599" s="1" t="n">
        <v>44420</v>
      </c>
      <c r="C1599" s="1" t="n">
        <v>45180</v>
      </c>
      <c r="D1599" t="inlineStr">
        <is>
          <t>STOCKHOLMS LÄN</t>
        </is>
      </c>
      <c r="E1599" t="inlineStr">
        <is>
          <t>UPPLANDS-BRO</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40510-2021</t>
        </is>
      </c>
      <c r="B1600" s="1" t="n">
        <v>44420</v>
      </c>
      <c r="C1600" s="1" t="n">
        <v>45180</v>
      </c>
      <c r="D1600" t="inlineStr">
        <is>
          <t>STOCKHOLMS LÄN</t>
        </is>
      </c>
      <c r="E1600" t="inlineStr">
        <is>
          <t>UPPLANDS-BRO</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40751-2021</t>
        </is>
      </c>
      <c r="B1601" s="1" t="n">
        <v>44420</v>
      </c>
      <c r="C1601" s="1" t="n">
        <v>45180</v>
      </c>
      <c r="D1601" t="inlineStr">
        <is>
          <t>STOCKHOLMS LÄN</t>
        </is>
      </c>
      <c r="E1601" t="inlineStr">
        <is>
          <t>SÖDERTÄLJE</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41465-2021</t>
        </is>
      </c>
      <c r="B1602" s="1" t="n">
        <v>44424</v>
      </c>
      <c r="C1602" s="1" t="n">
        <v>45180</v>
      </c>
      <c r="D1602" t="inlineStr">
        <is>
          <t>STOCKHOLMS LÄN</t>
        </is>
      </c>
      <c r="E1602" t="inlineStr">
        <is>
          <t>UPPLANDS-BRO</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41378-2021</t>
        </is>
      </c>
      <c r="B1603" s="1" t="n">
        <v>44424</v>
      </c>
      <c r="C1603" s="1" t="n">
        <v>45180</v>
      </c>
      <c r="D1603" t="inlineStr">
        <is>
          <t>STOCKHOLMS LÄN</t>
        </is>
      </c>
      <c r="E1603" t="inlineStr">
        <is>
          <t>NYNÄSHAMN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41281-2021</t>
        </is>
      </c>
      <c r="B1604" s="1" t="n">
        <v>44424</v>
      </c>
      <c r="C1604" s="1" t="n">
        <v>45180</v>
      </c>
      <c r="D1604" t="inlineStr">
        <is>
          <t>STOCKHOLMS LÄN</t>
        </is>
      </c>
      <c r="E1604" t="inlineStr">
        <is>
          <t>NYNÄSHAMN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41463-2021</t>
        </is>
      </c>
      <c r="B1605" s="1" t="n">
        <v>44424</v>
      </c>
      <c r="C1605" s="1" t="n">
        <v>45180</v>
      </c>
      <c r="D1605" t="inlineStr">
        <is>
          <t>STOCKHOLMS LÄN</t>
        </is>
      </c>
      <c r="E1605" t="inlineStr">
        <is>
          <t>UPPLANDS-BRO</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41822-2021</t>
        </is>
      </c>
      <c r="B1606" s="1" t="n">
        <v>44425</v>
      </c>
      <c r="C1606" s="1" t="n">
        <v>45180</v>
      </c>
      <c r="D1606" t="inlineStr">
        <is>
          <t>STOCKHOLMS LÄN</t>
        </is>
      </c>
      <c r="E1606" t="inlineStr">
        <is>
          <t>NORRTÄLJE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41595-2021</t>
        </is>
      </c>
      <c r="B1607" s="1" t="n">
        <v>44425</v>
      </c>
      <c r="C1607" s="1" t="n">
        <v>45180</v>
      </c>
      <c r="D1607" t="inlineStr">
        <is>
          <t>STOCKHOLMS LÄN</t>
        </is>
      </c>
      <c r="E1607" t="inlineStr">
        <is>
          <t>NORRTÄLJE</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41809-2021</t>
        </is>
      </c>
      <c r="B1608" s="1" t="n">
        <v>44425</v>
      </c>
      <c r="C1608" s="1" t="n">
        <v>45180</v>
      </c>
      <c r="D1608" t="inlineStr">
        <is>
          <t>STOCKHOLMS LÄN</t>
        </is>
      </c>
      <c r="E1608" t="inlineStr">
        <is>
          <t>HANINGE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41823-2021</t>
        </is>
      </c>
      <c r="B1609" s="1" t="n">
        <v>44425</v>
      </c>
      <c r="C1609" s="1" t="n">
        <v>45180</v>
      </c>
      <c r="D1609" t="inlineStr">
        <is>
          <t>STOCKHOLMS LÄN</t>
        </is>
      </c>
      <c r="E1609" t="inlineStr">
        <is>
          <t>NORRTÄLJE</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42396-2021</t>
        </is>
      </c>
      <c r="B1610" s="1" t="n">
        <v>44427</v>
      </c>
      <c r="C1610" s="1" t="n">
        <v>45180</v>
      </c>
      <c r="D1610" t="inlineStr">
        <is>
          <t>STOCKHOLMS LÄN</t>
        </is>
      </c>
      <c r="E1610" t="inlineStr">
        <is>
          <t>NORRTÄLJE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42624-2021</t>
        </is>
      </c>
      <c r="B1611" s="1" t="n">
        <v>44428</v>
      </c>
      <c r="C1611" s="1" t="n">
        <v>45180</v>
      </c>
      <c r="D1611" t="inlineStr">
        <is>
          <t>STOCKHOLMS LÄN</t>
        </is>
      </c>
      <c r="E1611" t="inlineStr">
        <is>
          <t>VALLENTUNA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44346-2021</t>
        </is>
      </c>
      <c r="B1612" s="1" t="n">
        <v>44434</v>
      </c>
      <c r="C1612" s="1" t="n">
        <v>45180</v>
      </c>
      <c r="D1612" t="inlineStr">
        <is>
          <t>STOCKHOLMS LÄN</t>
        </is>
      </c>
      <c r="E1612" t="inlineStr">
        <is>
          <t>VALLENTUNA</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43893-2021</t>
        </is>
      </c>
      <c r="B1613" s="1" t="n">
        <v>44434</v>
      </c>
      <c r="C1613" s="1" t="n">
        <v>45180</v>
      </c>
      <c r="D1613" t="inlineStr">
        <is>
          <t>STOCKHOLMS LÄN</t>
        </is>
      </c>
      <c r="E1613" t="inlineStr">
        <is>
          <t>SALEM</t>
        </is>
      </c>
      <c r="F1613" t="inlineStr">
        <is>
          <t>Kommuner</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43922-2021</t>
        </is>
      </c>
      <c r="B1614" s="1" t="n">
        <v>44434</v>
      </c>
      <c r="C1614" s="1" t="n">
        <v>45180</v>
      </c>
      <c r="D1614" t="inlineStr">
        <is>
          <t>STOCKHOLMS LÄN</t>
        </is>
      </c>
      <c r="E1614" t="inlineStr">
        <is>
          <t>NYKVARN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44274-2021</t>
        </is>
      </c>
      <c r="B1615" s="1" t="n">
        <v>44435</v>
      </c>
      <c r="C1615" s="1" t="n">
        <v>45180</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44650-2021</t>
        </is>
      </c>
      <c r="B1616" s="1" t="n">
        <v>44437</v>
      </c>
      <c r="C1616" s="1" t="n">
        <v>45180</v>
      </c>
      <c r="D1616" t="inlineStr">
        <is>
          <t>STOCKHOLMS LÄN</t>
        </is>
      </c>
      <c r="E1616" t="inlineStr">
        <is>
          <t>SÖDERTÄLJE</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45572-2021</t>
        </is>
      </c>
      <c r="B1617" s="1" t="n">
        <v>44440</v>
      </c>
      <c r="C1617" s="1" t="n">
        <v>45180</v>
      </c>
      <c r="D1617" t="inlineStr">
        <is>
          <t>STOCKHOLMS LÄN</t>
        </is>
      </c>
      <c r="E1617" t="inlineStr">
        <is>
          <t>VÄRMDÖ</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45395-2021</t>
        </is>
      </c>
      <c r="B1618" s="1" t="n">
        <v>44440</v>
      </c>
      <c r="C1618" s="1" t="n">
        <v>45180</v>
      </c>
      <c r="D1618" t="inlineStr">
        <is>
          <t>STOCKHOLMS LÄN</t>
        </is>
      </c>
      <c r="E1618" t="inlineStr">
        <is>
          <t>HANINGE</t>
        </is>
      </c>
      <c r="F1618" t="inlineStr">
        <is>
          <t>Övriga statliga verk och myndigheter</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45674-2021</t>
        </is>
      </c>
      <c r="B1619" s="1" t="n">
        <v>44441</v>
      </c>
      <c r="C1619" s="1" t="n">
        <v>45180</v>
      </c>
      <c r="D1619" t="inlineStr">
        <is>
          <t>STOCKHOLMS LÄN</t>
        </is>
      </c>
      <c r="E1619" t="inlineStr">
        <is>
          <t>SÖDERTÄLJE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46244-2021</t>
        </is>
      </c>
      <c r="B1620" s="1" t="n">
        <v>44442</v>
      </c>
      <c r="C1620" s="1" t="n">
        <v>45180</v>
      </c>
      <c r="D1620" t="inlineStr">
        <is>
          <t>STOCKHOLMS LÄN</t>
        </is>
      </c>
      <c r="E1620" t="inlineStr">
        <is>
          <t>UPPLANDS-BRO</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46671-2021</t>
        </is>
      </c>
      <c r="B1621" s="1" t="n">
        <v>44445</v>
      </c>
      <c r="C1621" s="1" t="n">
        <v>45180</v>
      </c>
      <c r="D1621" t="inlineStr">
        <is>
          <t>STOCKHOLMS LÄN</t>
        </is>
      </c>
      <c r="E1621" t="inlineStr">
        <is>
          <t>SÖDERTÄLJE</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46924-2021</t>
        </is>
      </c>
      <c r="B1622" s="1" t="n">
        <v>44446</v>
      </c>
      <c r="C1622" s="1" t="n">
        <v>45180</v>
      </c>
      <c r="D1622" t="inlineStr">
        <is>
          <t>STOCKHOLMS LÄN</t>
        </is>
      </c>
      <c r="E1622" t="inlineStr">
        <is>
          <t>VALLENTUNA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46935-2021</t>
        </is>
      </c>
      <c r="B1623" s="1" t="n">
        <v>44446</v>
      </c>
      <c r="C1623" s="1" t="n">
        <v>45180</v>
      </c>
      <c r="D1623" t="inlineStr">
        <is>
          <t>STOCKHOLMS LÄN</t>
        </is>
      </c>
      <c r="E1623" t="inlineStr">
        <is>
          <t>VALLENTUNA</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47344-2021</t>
        </is>
      </c>
      <c r="B1624" s="1" t="n">
        <v>44447</v>
      </c>
      <c r="C1624" s="1" t="n">
        <v>45180</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47349-2021</t>
        </is>
      </c>
      <c r="B1625" s="1" t="n">
        <v>44447</v>
      </c>
      <c r="C1625" s="1" t="n">
        <v>45180</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47691-2021</t>
        </is>
      </c>
      <c r="B1626" s="1" t="n">
        <v>44448</v>
      </c>
      <c r="C1626" s="1" t="n">
        <v>45180</v>
      </c>
      <c r="D1626" t="inlineStr">
        <is>
          <t>STOCKHOLMS LÄN</t>
        </is>
      </c>
      <c r="E1626" t="inlineStr">
        <is>
          <t>NORRTÄLJE</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48387-2021</t>
        </is>
      </c>
      <c r="B1627" s="1" t="n">
        <v>44451</v>
      </c>
      <c r="C1627" s="1" t="n">
        <v>45180</v>
      </c>
      <c r="D1627" t="inlineStr">
        <is>
          <t>STOCKHOLMS LÄN</t>
        </is>
      </c>
      <c r="E1627" t="inlineStr">
        <is>
          <t>SÖDERTÄLJE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48384-2021</t>
        </is>
      </c>
      <c r="B1628" s="1" t="n">
        <v>44451</v>
      </c>
      <c r="C1628" s="1" t="n">
        <v>45180</v>
      </c>
      <c r="D1628" t="inlineStr">
        <is>
          <t>STOCKHOLMS LÄN</t>
        </is>
      </c>
      <c r="E1628" t="inlineStr">
        <is>
          <t>NORRTÄLJE</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48798-2021</t>
        </is>
      </c>
      <c r="B1629" s="1" t="n">
        <v>44452</v>
      </c>
      <c r="C1629" s="1" t="n">
        <v>45180</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48932-2021</t>
        </is>
      </c>
      <c r="B1630" s="1" t="n">
        <v>44453</v>
      </c>
      <c r="C1630" s="1" t="n">
        <v>45180</v>
      </c>
      <c r="D1630" t="inlineStr">
        <is>
          <t>STOCKHOLMS LÄN</t>
        </is>
      </c>
      <c r="E1630" t="inlineStr">
        <is>
          <t>NORRTÄLJE</t>
        </is>
      </c>
      <c r="G1630" t="n">
        <v>11.2</v>
      </c>
      <c r="H1630" t="n">
        <v>0</v>
      </c>
      <c r="I1630" t="n">
        <v>0</v>
      </c>
      <c r="J1630" t="n">
        <v>0</v>
      </c>
      <c r="K1630" t="n">
        <v>0</v>
      </c>
      <c r="L1630" t="n">
        <v>0</v>
      </c>
      <c r="M1630" t="n">
        <v>0</v>
      </c>
      <c r="N1630" t="n">
        <v>0</v>
      </c>
      <c r="O1630" t="n">
        <v>0</v>
      </c>
      <c r="P1630" t="n">
        <v>0</v>
      </c>
      <c r="Q1630" t="n">
        <v>0</v>
      </c>
      <c r="R1630" s="2" t="inlineStr"/>
    </row>
    <row r="1631" ht="15" customHeight="1">
      <c r="A1631" t="inlineStr">
        <is>
          <t>A 49113-2021</t>
        </is>
      </c>
      <c r="B1631" s="1" t="n">
        <v>44453</v>
      </c>
      <c r="C1631" s="1" t="n">
        <v>45180</v>
      </c>
      <c r="D1631" t="inlineStr">
        <is>
          <t>STOCKHOLMS LÄN</t>
        </is>
      </c>
      <c r="E1631" t="inlineStr">
        <is>
          <t>NORRTÄLJE</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49622-2021</t>
        </is>
      </c>
      <c r="B1632" s="1" t="n">
        <v>44455</v>
      </c>
      <c r="C1632" s="1" t="n">
        <v>45180</v>
      </c>
      <c r="D1632" t="inlineStr">
        <is>
          <t>STOCKHOLMS LÄN</t>
        </is>
      </c>
      <c r="E1632" t="inlineStr">
        <is>
          <t>UPPLANDS-BRO</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50059-2021</t>
        </is>
      </c>
      <c r="B1633" s="1" t="n">
        <v>44455</v>
      </c>
      <c r="C1633" s="1" t="n">
        <v>45180</v>
      </c>
      <c r="D1633" t="inlineStr">
        <is>
          <t>STOCKHOLMS LÄN</t>
        </is>
      </c>
      <c r="E1633" t="inlineStr">
        <is>
          <t>SÖDERTÄLJE</t>
        </is>
      </c>
      <c r="G1633" t="n">
        <v>4</v>
      </c>
      <c r="H1633" t="n">
        <v>0</v>
      </c>
      <c r="I1633" t="n">
        <v>0</v>
      </c>
      <c r="J1633" t="n">
        <v>0</v>
      </c>
      <c r="K1633" t="n">
        <v>0</v>
      </c>
      <c r="L1633" t="n">
        <v>0</v>
      </c>
      <c r="M1633" t="n">
        <v>0</v>
      </c>
      <c r="N1633" t="n">
        <v>0</v>
      </c>
      <c r="O1633" t="n">
        <v>0</v>
      </c>
      <c r="P1633" t="n">
        <v>0</v>
      </c>
      <c r="Q1633" t="n">
        <v>0</v>
      </c>
      <c r="R1633" s="2" t="inlineStr"/>
    </row>
    <row r="1634" ht="15" customHeight="1">
      <c r="A1634" t="inlineStr">
        <is>
          <t>A 50108-2021</t>
        </is>
      </c>
      <c r="B1634" s="1" t="n">
        <v>44456</v>
      </c>
      <c r="C1634" s="1" t="n">
        <v>45180</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50038-2021</t>
        </is>
      </c>
      <c r="B1635" s="1" t="n">
        <v>44456</v>
      </c>
      <c r="C1635" s="1" t="n">
        <v>45180</v>
      </c>
      <c r="D1635" t="inlineStr">
        <is>
          <t>STOCKHOLMS LÄN</t>
        </is>
      </c>
      <c r="E1635" t="inlineStr">
        <is>
          <t>NORRTÄLJE</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50252-2021</t>
        </is>
      </c>
      <c r="B1636" s="1" t="n">
        <v>44458</v>
      </c>
      <c r="C1636" s="1" t="n">
        <v>45180</v>
      </c>
      <c r="D1636" t="inlineStr">
        <is>
          <t>STOCKHOLMS LÄN</t>
        </is>
      </c>
      <c r="E1636" t="inlineStr">
        <is>
          <t>NORRTÄLJE</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50602-2021</t>
        </is>
      </c>
      <c r="B1637" s="1" t="n">
        <v>44459</v>
      </c>
      <c r="C1637" s="1" t="n">
        <v>45180</v>
      </c>
      <c r="D1637" t="inlineStr">
        <is>
          <t>STOCKHOLMS LÄN</t>
        </is>
      </c>
      <c r="E1637" t="inlineStr">
        <is>
          <t>NORRTÄLJE</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50903-2021</t>
        </is>
      </c>
      <c r="B1638" s="1" t="n">
        <v>44460</v>
      </c>
      <c r="C1638" s="1" t="n">
        <v>45180</v>
      </c>
      <c r="D1638" t="inlineStr">
        <is>
          <t>STOCKHOLMS LÄN</t>
        </is>
      </c>
      <c r="E1638" t="inlineStr">
        <is>
          <t>HANINGE</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51482-2021</t>
        </is>
      </c>
      <c r="B1639" s="1" t="n">
        <v>44460</v>
      </c>
      <c r="C1639" s="1" t="n">
        <v>45180</v>
      </c>
      <c r="D1639" t="inlineStr">
        <is>
          <t>STOCKHOLMS LÄN</t>
        </is>
      </c>
      <c r="E1639" t="inlineStr">
        <is>
          <t>SÖDERTÄLJE</t>
        </is>
      </c>
      <c r="G1639" t="n">
        <v>7</v>
      </c>
      <c r="H1639" t="n">
        <v>0</v>
      </c>
      <c r="I1639" t="n">
        <v>0</v>
      </c>
      <c r="J1639" t="n">
        <v>0</v>
      </c>
      <c r="K1639" t="n">
        <v>0</v>
      </c>
      <c r="L1639" t="n">
        <v>0</v>
      </c>
      <c r="M1639" t="n">
        <v>0</v>
      </c>
      <c r="N1639" t="n">
        <v>0</v>
      </c>
      <c r="O1639" t="n">
        <v>0</v>
      </c>
      <c r="P1639" t="n">
        <v>0</v>
      </c>
      <c r="Q1639" t="n">
        <v>0</v>
      </c>
      <c r="R1639" s="2" t="inlineStr"/>
    </row>
    <row r="1640" ht="15" customHeight="1">
      <c r="A1640" t="inlineStr">
        <is>
          <t>A 51454-2021</t>
        </is>
      </c>
      <c r="B1640" s="1" t="n">
        <v>44460</v>
      </c>
      <c r="C1640" s="1" t="n">
        <v>45180</v>
      </c>
      <c r="D1640" t="inlineStr">
        <is>
          <t>STOCKHOLMS LÄN</t>
        </is>
      </c>
      <c r="E1640" t="inlineStr">
        <is>
          <t>SÖDERTÄLJE</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50692-2021</t>
        </is>
      </c>
      <c r="B1641" s="1" t="n">
        <v>44460</v>
      </c>
      <c r="C1641" s="1" t="n">
        <v>45180</v>
      </c>
      <c r="D1641" t="inlineStr">
        <is>
          <t>STOCKHOLMS LÄN</t>
        </is>
      </c>
      <c r="E1641" t="inlineStr">
        <is>
          <t>SALEM</t>
        </is>
      </c>
      <c r="F1641" t="inlineStr">
        <is>
          <t>Kommuner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51279-2021</t>
        </is>
      </c>
      <c r="B1642" s="1" t="n">
        <v>44461</v>
      </c>
      <c r="C1642" s="1" t="n">
        <v>45180</v>
      </c>
      <c r="D1642" t="inlineStr">
        <is>
          <t>STOCKHOLMS LÄN</t>
        </is>
      </c>
      <c r="E1642" t="inlineStr">
        <is>
          <t>NORRTÄLJE</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51315-2021</t>
        </is>
      </c>
      <c r="B1643" s="1" t="n">
        <v>44461</v>
      </c>
      <c r="C1643" s="1" t="n">
        <v>45180</v>
      </c>
      <c r="D1643" t="inlineStr">
        <is>
          <t>STOCKHOLMS LÄN</t>
        </is>
      </c>
      <c r="E1643" t="inlineStr">
        <is>
          <t>NORRTÄLJE</t>
        </is>
      </c>
      <c r="F1643" t="inlineStr">
        <is>
          <t>Holmen skog AB</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51787-2021</t>
        </is>
      </c>
      <c r="B1644" s="1" t="n">
        <v>44462</v>
      </c>
      <c r="C1644" s="1" t="n">
        <v>45180</v>
      </c>
      <c r="D1644" t="inlineStr">
        <is>
          <t>STOCKHOLMS LÄN</t>
        </is>
      </c>
      <c r="E1644" t="inlineStr">
        <is>
          <t>NYKVARN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52214-2021</t>
        </is>
      </c>
      <c r="B1645" s="1" t="n">
        <v>44462</v>
      </c>
      <c r="C1645" s="1" t="n">
        <v>45180</v>
      </c>
      <c r="D1645" t="inlineStr">
        <is>
          <t>STOCKHOLMS LÄN</t>
        </is>
      </c>
      <c r="E1645" t="inlineStr">
        <is>
          <t>SÖDERTÄLJE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52035-2021</t>
        </is>
      </c>
      <c r="B1646" s="1" t="n">
        <v>44463</v>
      </c>
      <c r="C1646" s="1" t="n">
        <v>45180</v>
      </c>
      <c r="D1646" t="inlineStr">
        <is>
          <t>STOCKHOLMS LÄN</t>
        </is>
      </c>
      <c r="E1646" t="inlineStr">
        <is>
          <t>BOTKYRKA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52090-2021</t>
        </is>
      </c>
      <c r="B1647" s="1" t="n">
        <v>44463</v>
      </c>
      <c r="C1647" s="1" t="n">
        <v>45180</v>
      </c>
      <c r="D1647" t="inlineStr">
        <is>
          <t>STOCKHOLMS LÄN</t>
        </is>
      </c>
      <c r="E1647" t="inlineStr">
        <is>
          <t>NORRTÄLJE</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52377-2021</t>
        </is>
      </c>
      <c r="B1648" s="1" t="n">
        <v>44465</v>
      </c>
      <c r="C1648" s="1" t="n">
        <v>45180</v>
      </c>
      <c r="D1648" t="inlineStr">
        <is>
          <t>STOCKHOLMS LÄN</t>
        </is>
      </c>
      <c r="E1648" t="inlineStr">
        <is>
          <t>VALLENTUNA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53042-2021</t>
        </is>
      </c>
      <c r="B1649" s="1" t="n">
        <v>44467</v>
      </c>
      <c r="C1649" s="1" t="n">
        <v>45180</v>
      </c>
      <c r="D1649" t="inlineStr">
        <is>
          <t>STOCKHOLMS LÄN</t>
        </is>
      </c>
      <c r="E1649" t="inlineStr">
        <is>
          <t>SÖDERTÄLJE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53090-2021</t>
        </is>
      </c>
      <c r="B1650" s="1" t="n">
        <v>44467</v>
      </c>
      <c r="C1650" s="1" t="n">
        <v>45180</v>
      </c>
      <c r="D1650" t="inlineStr">
        <is>
          <t>STOCKHOLMS LÄN</t>
        </is>
      </c>
      <c r="E1650" t="inlineStr">
        <is>
          <t>SIGTUNA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53462-2021</t>
        </is>
      </c>
      <c r="B1651" s="1" t="n">
        <v>44468</v>
      </c>
      <c r="C1651" s="1" t="n">
        <v>45180</v>
      </c>
      <c r="D1651" t="inlineStr">
        <is>
          <t>STOCKHOLMS LÄN</t>
        </is>
      </c>
      <c r="E1651" t="inlineStr">
        <is>
          <t>SIGTUNA</t>
        </is>
      </c>
      <c r="F1651" t="inlineStr">
        <is>
          <t>Kyrkan</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54276-2021</t>
        </is>
      </c>
      <c r="B1652" s="1" t="n">
        <v>44470</v>
      </c>
      <c r="C1652" s="1" t="n">
        <v>45180</v>
      </c>
      <c r="D1652" t="inlineStr">
        <is>
          <t>STOCKHOLMS LÄN</t>
        </is>
      </c>
      <c r="E1652" t="inlineStr">
        <is>
          <t>NORRTÄLJE</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54396-2021</t>
        </is>
      </c>
      <c r="B1653" s="1" t="n">
        <v>44472</v>
      </c>
      <c r="C1653" s="1" t="n">
        <v>45180</v>
      </c>
      <c r="D1653" t="inlineStr">
        <is>
          <t>STOCKHOLMS LÄN</t>
        </is>
      </c>
      <c r="E1653" t="inlineStr">
        <is>
          <t>NORRTÄLJE</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54418-2021</t>
        </is>
      </c>
      <c r="B1654" s="1" t="n">
        <v>44473</v>
      </c>
      <c r="C1654" s="1" t="n">
        <v>45180</v>
      </c>
      <c r="D1654" t="inlineStr">
        <is>
          <t>STOCKHOLMS LÄN</t>
        </is>
      </c>
      <c r="E1654" t="inlineStr">
        <is>
          <t>NYKVARN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55112-2021</t>
        </is>
      </c>
      <c r="B1655" s="1" t="n">
        <v>44474</v>
      </c>
      <c r="C1655" s="1" t="n">
        <v>45180</v>
      </c>
      <c r="D1655" t="inlineStr">
        <is>
          <t>STOCKHOLMS LÄN</t>
        </is>
      </c>
      <c r="E1655" t="inlineStr">
        <is>
          <t>SIGTUNA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55861-2021</t>
        </is>
      </c>
      <c r="B1656" s="1" t="n">
        <v>44476</v>
      </c>
      <c r="C1656" s="1" t="n">
        <v>45180</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55853-2021</t>
        </is>
      </c>
      <c r="B1657" s="1" t="n">
        <v>44476</v>
      </c>
      <c r="C1657" s="1" t="n">
        <v>45180</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55857-2021</t>
        </is>
      </c>
      <c r="B1658" s="1" t="n">
        <v>44476</v>
      </c>
      <c r="C1658" s="1" t="n">
        <v>45180</v>
      </c>
      <c r="D1658" t="inlineStr">
        <is>
          <t>STOCKHOLMS LÄN</t>
        </is>
      </c>
      <c r="E1658" t="inlineStr">
        <is>
          <t>HANINGE</t>
        </is>
      </c>
      <c r="F1658" t="inlineStr">
        <is>
          <t>Kommuner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56219-2021</t>
        </is>
      </c>
      <c r="B1659" s="1" t="n">
        <v>44477</v>
      </c>
      <c r="C1659" s="1" t="n">
        <v>45180</v>
      </c>
      <c r="D1659" t="inlineStr">
        <is>
          <t>STOCKHOLMS LÄN</t>
        </is>
      </c>
      <c r="E1659" t="inlineStr">
        <is>
          <t>NORRTÄLJE</t>
        </is>
      </c>
      <c r="F1659" t="inlineStr">
        <is>
          <t>Kommuner</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56724-2021</t>
        </is>
      </c>
      <c r="B1660" s="1" t="n">
        <v>44480</v>
      </c>
      <c r="C1660" s="1" t="n">
        <v>45180</v>
      </c>
      <c r="D1660" t="inlineStr">
        <is>
          <t>STOCKHOLMS LÄN</t>
        </is>
      </c>
      <c r="E1660" t="inlineStr">
        <is>
          <t>SIGTUNA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56756-2021</t>
        </is>
      </c>
      <c r="B1661" s="1" t="n">
        <v>44481</v>
      </c>
      <c r="C1661" s="1" t="n">
        <v>45180</v>
      </c>
      <c r="D1661" t="inlineStr">
        <is>
          <t>STOCKHOLMS LÄN</t>
        </is>
      </c>
      <c r="E1661" t="inlineStr">
        <is>
          <t>UPPLANDS-BRO</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56816-2021</t>
        </is>
      </c>
      <c r="B1662" s="1" t="n">
        <v>44481</v>
      </c>
      <c r="C1662" s="1" t="n">
        <v>45180</v>
      </c>
      <c r="D1662" t="inlineStr">
        <is>
          <t>STOCKHOLMS LÄN</t>
        </is>
      </c>
      <c r="E1662" t="inlineStr">
        <is>
          <t>BOTKYRKA</t>
        </is>
      </c>
      <c r="G1662" t="n">
        <v>10.9</v>
      </c>
      <c r="H1662" t="n">
        <v>0</v>
      </c>
      <c r="I1662" t="n">
        <v>0</v>
      </c>
      <c r="J1662" t="n">
        <v>0</v>
      </c>
      <c r="K1662" t="n">
        <v>0</v>
      </c>
      <c r="L1662" t="n">
        <v>0</v>
      </c>
      <c r="M1662" t="n">
        <v>0</v>
      </c>
      <c r="N1662" t="n">
        <v>0</v>
      </c>
      <c r="O1662" t="n">
        <v>0</v>
      </c>
      <c r="P1662" t="n">
        <v>0</v>
      </c>
      <c r="Q1662" t="n">
        <v>0</v>
      </c>
      <c r="R1662" s="2" t="inlineStr"/>
    </row>
    <row r="1663" ht="15" customHeight="1">
      <c r="A1663" t="inlineStr">
        <is>
          <t>A 56878-2021</t>
        </is>
      </c>
      <c r="B1663" s="1" t="n">
        <v>44481</v>
      </c>
      <c r="C1663" s="1" t="n">
        <v>45180</v>
      </c>
      <c r="D1663" t="inlineStr">
        <is>
          <t>STOCKHOLMS LÄN</t>
        </is>
      </c>
      <c r="E1663" t="inlineStr">
        <is>
          <t>NORRTÄLJE</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57039-2021</t>
        </is>
      </c>
      <c r="B1664" s="1" t="n">
        <v>44482</v>
      </c>
      <c r="C1664" s="1" t="n">
        <v>45180</v>
      </c>
      <c r="D1664" t="inlineStr">
        <is>
          <t>STOCKHOLMS LÄN</t>
        </is>
      </c>
      <c r="E1664" t="inlineStr">
        <is>
          <t>SÖDERTÄLJE</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57442-2021</t>
        </is>
      </c>
      <c r="B1665" s="1" t="n">
        <v>44483</v>
      </c>
      <c r="C1665" s="1" t="n">
        <v>45180</v>
      </c>
      <c r="D1665" t="inlineStr">
        <is>
          <t>STOCKHOLMS LÄN</t>
        </is>
      </c>
      <c r="E1665" t="inlineStr">
        <is>
          <t>NORRTÄLJE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57507-2021</t>
        </is>
      </c>
      <c r="B1666" s="1" t="n">
        <v>44483</v>
      </c>
      <c r="C1666" s="1" t="n">
        <v>45180</v>
      </c>
      <c r="D1666" t="inlineStr">
        <is>
          <t>STOCKHOLMS LÄN</t>
        </is>
      </c>
      <c r="E1666" t="inlineStr">
        <is>
          <t>NORRTÄLJE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57884-2021</t>
        </is>
      </c>
      <c r="B1667" s="1" t="n">
        <v>44485</v>
      </c>
      <c r="C1667" s="1" t="n">
        <v>45180</v>
      </c>
      <c r="D1667" t="inlineStr">
        <is>
          <t>STOCKHOLMS LÄN</t>
        </is>
      </c>
      <c r="E1667" t="inlineStr">
        <is>
          <t>SÖDERTÄLJE</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57993-2021</t>
        </is>
      </c>
      <c r="B1668" s="1" t="n">
        <v>44487</v>
      </c>
      <c r="C1668" s="1" t="n">
        <v>45180</v>
      </c>
      <c r="D1668" t="inlineStr">
        <is>
          <t>STOCKHOLMS LÄN</t>
        </is>
      </c>
      <c r="E1668" t="inlineStr">
        <is>
          <t>UPPLANDS-BRO</t>
        </is>
      </c>
      <c r="F1668" t="inlineStr">
        <is>
          <t>Övriga statliga verk och myndigheter</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58011-2021</t>
        </is>
      </c>
      <c r="B1669" s="1" t="n">
        <v>44487</v>
      </c>
      <c r="C1669" s="1" t="n">
        <v>45180</v>
      </c>
      <c r="D1669" t="inlineStr">
        <is>
          <t>STOCKHOLMS LÄN</t>
        </is>
      </c>
      <c r="E1669" t="inlineStr">
        <is>
          <t>UPPLANDS-BRO</t>
        </is>
      </c>
      <c r="F1669" t="inlineStr">
        <is>
          <t>Övriga statliga verk och myndigheter</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58669-2021</t>
        </is>
      </c>
      <c r="B1670" s="1" t="n">
        <v>44489</v>
      </c>
      <c r="C1670" s="1" t="n">
        <v>45180</v>
      </c>
      <c r="D1670" t="inlineStr">
        <is>
          <t>STOCKHOLMS LÄN</t>
        </is>
      </c>
      <c r="E1670" t="inlineStr">
        <is>
          <t>UPPLANDS-BRO</t>
        </is>
      </c>
      <c r="F1670" t="inlineStr">
        <is>
          <t>Övriga statliga verk och myndigheter</t>
        </is>
      </c>
      <c r="G1670" t="n">
        <v>20.7</v>
      </c>
      <c r="H1670" t="n">
        <v>0</v>
      </c>
      <c r="I1670" t="n">
        <v>0</v>
      </c>
      <c r="J1670" t="n">
        <v>0</v>
      </c>
      <c r="K1670" t="n">
        <v>0</v>
      </c>
      <c r="L1670" t="n">
        <v>0</v>
      </c>
      <c r="M1670" t="n">
        <v>0</v>
      </c>
      <c r="N1670" t="n">
        <v>0</v>
      </c>
      <c r="O1670" t="n">
        <v>0</v>
      </c>
      <c r="P1670" t="n">
        <v>0</v>
      </c>
      <c r="Q1670" t="n">
        <v>0</v>
      </c>
      <c r="R1670" s="2" t="inlineStr"/>
    </row>
    <row r="1671" ht="15" customHeight="1">
      <c r="A1671" t="inlineStr">
        <is>
          <t>A 58663-2021</t>
        </is>
      </c>
      <c r="B1671" s="1" t="n">
        <v>44489</v>
      </c>
      <c r="C1671" s="1" t="n">
        <v>45180</v>
      </c>
      <c r="D1671" t="inlineStr">
        <is>
          <t>STOCKHOLMS LÄN</t>
        </is>
      </c>
      <c r="E1671" t="inlineStr">
        <is>
          <t>UPPLANDS-BRO</t>
        </is>
      </c>
      <c r="F1671" t="inlineStr">
        <is>
          <t>Övriga statliga verk och myndigheter</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59235-2021</t>
        </is>
      </c>
      <c r="B1672" s="1" t="n">
        <v>44490</v>
      </c>
      <c r="C1672" s="1" t="n">
        <v>45180</v>
      </c>
      <c r="D1672" t="inlineStr">
        <is>
          <t>STOCKHOLMS LÄN</t>
        </is>
      </c>
      <c r="E1672" t="inlineStr">
        <is>
          <t>SÖDERTÄLJE</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59700-2021</t>
        </is>
      </c>
      <c r="B1673" s="1" t="n">
        <v>44494</v>
      </c>
      <c r="C1673" s="1" t="n">
        <v>45180</v>
      </c>
      <c r="D1673" t="inlineStr">
        <is>
          <t>STOCKHOLMS LÄN</t>
        </is>
      </c>
      <c r="E1673" t="inlineStr">
        <is>
          <t>UPPLANDS-BRO</t>
        </is>
      </c>
      <c r="F1673" t="inlineStr">
        <is>
          <t>Övriga statliga verk och myndigheter</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59732-2021</t>
        </is>
      </c>
      <c r="B1674" s="1" t="n">
        <v>44494</v>
      </c>
      <c r="C1674" s="1" t="n">
        <v>45180</v>
      </c>
      <c r="D1674" t="inlineStr">
        <is>
          <t>STOCKHOLMS LÄN</t>
        </is>
      </c>
      <c r="E1674" t="inlineStr">
        <is>
          <t>UPPLANDS-BRO</t>
        </is>
      </c>
      <c r="F1674" t="inlineStr">
        <is>
          <t>Övriga statliga verk och myndigheter</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60186-2021</t>
        </is>
      </c>
      <c r="B1675" s="1" t="n">
        <v>44495</v>
      </c>
      <c r="C1675" s="1" t="n">
        <v>45180</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60184-2021</t>
        </is>
      </c>
      <c r="B1676" s="1" t="n">
        <v>44495</v>
      </c>
      <c r="C1676" s="1" t="n">
        <v>45180</v>
      </c>
      <c r="D1676" t="inlineStr">
        <is>
          <t>STOCKHOLMS LÄN</t>
        </is>
      </c>
      <c r="E1676" t="inlineStr">
        <is>
          <t>NORRTÄLJE</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60209-2021</t>
        </is>
      </c>
      <c r="B1677" s="1" t="n">
        <v>44495</v>
      </c>
      <c r="C1677" s="1" t="n">
        <v>45180</v>
      </c>
      <c r="D1677" t="inlineStr">
        <is>
          <t>STOCKHOLMS LÄN</t>
        </is>
      </c>
      <c r="E1677" t="inlineStr">
        <is>
          <t>NORRTÄLJE</t>
        </is>
      </c>
      <c r="G1677" t="n">
        <v>4.3</v>
      </c>
      <c r="H1677" t="n">
        <v>0</v>
      </c>
      <c r="I1677" t="n">
        <v>0</v>
      </c>
      <c r="J1677" t="n">
        <v>0</v>
      </c>
      <c r="K1677" t="n">
        <v>0</v>
      </c>
      <c r="L1677" t="n">
        <v>0</v>
      </c>
      <c r="M1677" t="n">
        <v>0</v>
      </c>
      <c r="N1677" t="n">
        <v>0</v>
      </c>
      <c r="O1677" t="n">
        <v>0</v>
      </c>
      <c r="P1677" t="n">
        <v>0</v>
      </c>
      <c r="Q1677" t="n">
        <v>0</v>
      </c>
      <c r="R1677" s="2" t="inlineStr"/>
    </row>
    <row r="1678" ht="15" customHeight="1">
      <c r="A1678" t="inlineStr">
        <is>
          <t>A 60813-2021</t>
        </is>
      </c>
      <c r="B1678" s="1" t="n">
        <v>44496</v>
      </c>
      <c r="C1678" s="1" t="n">
        <v>45180</v>
      </c>
      <c r="D1678" t="inlineStr">
        <is>
          <t>STOCKHOLMS LÄN</t>
        </is>
      </c>
      <c r="E1678" t="inlineStr">
        <is>
          <t>NORRTÄLJE</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60671-2021</t>
        </is>
      </c>
      <c r="B1679" s="1" t="n">
        <v>44496</v>
      </c>
      <c r="C1679" s="1" t="n">
        <v>45180</v>
      </c>
      <c r="D1679" t="inlineStr">
        <is>
          <t>STOCKHOLMS LÄN</t>
        </is>
      </c>
      <c r="E1679" t="inlineStr">
        <is>
          <t>NORRTÄLJE</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60822-2021</t>
        </is>
      </c>
      <c r="B1680" s="1" t="n">
        <v>44496</v>
      </c>
      <c r="C1680" s="1" t="n">
        <v>45180</v>
      </c>
      <c r="D1680" t="inlineStr">
        <is>
          <t>STOCKHOLMS LÄN</t>
        </is>
      </c>
      <c r="E1680" t="inlineStr">
        <is>
          <t>NORRTÄLJE</t>
        </is>
      </c>
      <c r="G1680" t="n">
        <v>7.6</v>
      </c>
      <c r="H1680" t="n">
        <v>0</v>
      </c>
      <c r="I1680" t="n">
        <v>0</v>
      </c>
      <c r="J1680" t="n">
        <v>0</v>
      </c>
      <c r="K1680" t="n">
        <v>0</v>
      </c>
      <c r="L1680" t="n">
        <v>0</v>
      </c>
      <c r="M1680" t="n">
        <v>0</v>
      </c>
      <c r="N1680" t="n">
        <v>0</v>
      </c>
      <c r="O1680" t="n">
        <v>0</v>
      </c>
      <c r="P1680" t="n">
        <v>0</v>
      </c>
      <c r="Q1680" t="n">
        <v>0</v>
      </c>
      <c r="R1680" s="2" t="inlineStr"/>
    </row>
    <row r="1681" ht="15" customHeight="1">
      <c r="A1681" t="inlineStr">
        <is>
          <t>A 60838-2021</t>
        </is>
      </c>
      <c r="B1681" s="1" t="n">
        <v>44497</v>
      </c>
      <c r="C1681" s="1" t="n">
        <v>45180</v>
      </c>
      <c r="D1681" t="inlineStr">
        <is>
          <t>STOCKHOLMS LÄN</t>
        </is>
      </c>
      <c r="E1681" t="inlineStr">
        <is>
          <t>SIGTUNA</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61196-2021</t>
        </is>
      </c>
      <c r="B1682" s="1" t="n">
        <v>44498</v>
      </c>
      <c r="C1682" s="1" t="n">
        <v>45180</v>
      </c>
      <c r="D1682" t="inlineStr">
        <is>
          <t>STOCKHOLMS LÄN</t>
        </is>
      </c>
      <c r="E1682" t="inlineStr">
        <is>
          <t>EKERÖ</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62030-2021</t>
        </is>
      </c>
      <c r="B1683" s="1" t="n">
        <v>44502</v>
      </c>
      <c r="C1683" s="1" t="n">
        <v>45180</v>
      </c>
      <c r="D1683" t="inlineStr">
        <is>
          <t>STOCKHOLMS LÄN</t>
        </is>
      </c>
      <c r="E1683" t="inlineStr">
        <is>
          <t>NORRTÄLJE</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61919-2021</t>
        </is>
      </c>
      <c r="B1684" s="1" t="n">
        <v>44502</v>
      </c>
      <c r="C1684" s="1" t="n">
        <v>45180</v>
      </c>
      <c r="D1684" t="inlineStr">
        <is>
          <t>STOCKHOLMS LÄN</t>
        </is>
      </c>
      <c r="E1684" t="inlineStr">
        <is>
          <t>SIGTUNA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61937-2021</t>
        </is>
      </c>
      <c r="B1685" s="1" t="n">
        <v>44502</v>
      </c>
      <c r="C1685" s="1" t="n">
        <v>45180</v>
      </c>
      <c r="D1685" t="inlineStr">
        <is>
          <t>STOCKHOLMS LÄN</t>
        </is>
      </c>
      <c r="E1685" t="inlineStr">
        <is>
          <t>SIGTUNA</t>
        </is>
      </c>
      <c r="G1685" t="n">
        <v>14.7</v>
      </c>
      <c r="H1685" t="n">
        <v>0</v>
      </c>
      <c r="I1685" t="n">
        <v>0</v>
      </c>
      <c r="J1685" t="n">
        <v>0</v>
      </c>
      <c r="K1685" t="n">
        <v>0</v>
      </c>
      <c r="L1685" t="n">
        <v>0</v>
      </c>
      <c r="M1685" t="n">
        <v>0</v>
      </c>
      <c r="N1685" t="n">
        <v>0</v>
      </c>
      <c r="O1685" t="n">
        <v>0</v>
      </c>
      <c r="P1685" t="n">
        <v>0</v>
      </c>
      <c r="Q1685" t="n">
        <v>0</v>
      </c>
      <c r="R1685" s="2" t="inlineStr"/>
    </row>
    <row r="1686" ht="15" customHeight="1">
      <c r="A1686" t="inlineStr">
        <is>
          <t>A 63644-2021</t>
        </is>
      </c>
      <c r="B1686" s="1" t="n">
        <v>44508</v>
      </c>
      <c r="C1686" s="1" t="n">
        <v>45180</v>
      </c>
      <c r="D1686" t="inlineStr">
        <is>
          <t>STOCKHOLMS LÄN</t>
        </is>
      </c>
      <c r="E1686" t="inlineStr">
        <is>
          <t>SÖDERTÄLJE</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63931-2021</t>
        </is>
      </c>
      <c r="B1687" s="1" t="n">
        <v>44509</v>
      </c>
      <c r="C1687" s="1" t="n">
        <v>45180</v>
      </c>
      <c r="D1687" t="inlineStr">
        <is>
          <t>STOCKHOLMS LÄN</t>
        </is>
      </c>
      <c r="E1687" t="inlineStr">
        <is>
          <t>NYNÄSHAMN</t>
        </is>
      </c>
      <c r="F1687" t="inlineStr">
        <is>
          <t>Kommuner</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64111-2021</t>
        </is>
      </c>
      <c r="B1688" s="1" t="n">
        <v>44509</v>
      </c>
      <c r="C1688" s="1" t="n">
        <v>45180</v>
      </c>
      <c r="D1688" t="inlineStr">
        <is>
          <t>STOCKHOLMS LÄN</t>
        </is>
      </c>
      <c r="E1688" t="inlineStr">
        <is>
          <t>SÖDERTÄLJE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64074-2021</t>
        </is>
      </c>
      <c r="B1689" s="1" t="n">
        <v>44510</v>
      </c>
      <c r="C1689" s="1" t="n">
        <v>45180</v>
      </c>
      <c r="D1689" t="inlineStr">
        <is>
          <t>STOCKHOLMS LÄN</t>
        </is>
      </c>
      <c r="E1689" t="inlineStr">
        <is>
          <t>NORRTÄLJE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64145-2021</t>
        </is>
      </c>
      <c r="B1690" s="1" t="n">
        <v>44510</v>
      </c>
      <c r="C1690" s="1" t="n">
        <v>45180</v>
      </c>
      <c r="D1690" t="inlineStr">
        <is>
          <t>STOCKHOLMS LÄN</t>
        </is>
      </c>
      <c r="E1690" t="inlineStr">
        <is>
          <t>NORRTÄLJE</t>
        </is>
      </c>
      <c r="F1690" t="inlineStr">
        <is>
          <t>Holmen skog AB</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64212-2021</t>
        </is>
      </c>
      <c r="B1691" s="1" t="n">
        <v>44510</v>
      </c>
      <c r="C1691" s="1" t="n">
        <v>45180</v>
      </c>
      <c r="D1691" t="inlineStr">
        <is>
          <t>STOCKHOLMS LÄN</t>
        </is>
      </c>
      <c r="E1691" t="inlineStr">
        <is>
          <t>NORRTÄLJE</t>
        </is>
      </c>
      <c r="G1691" t="n">
        <v>28.7</v>
      </c>
      <c r="H1691" t="n">
        <v>0</v>
      </c>
      <c r="I1691" t="n">
        <v>0</v>
      </c>
      <c r="J1691" t="n">
        <v>0</v>
      </c>
      <c r="K1691" t="n">
        <v>0</v>
      </c>
      <c r="L1691" t="n">
        <v>0</v>
      </c>
      <c r="M1691" t="n">
        <v>0</v>
      </c>
      <c r="N1691" t="n">
        <v>0</v>
      </c>
      <c r="O1691" t="n">
        <v>0</v>
      </c>
      <c r="P1691" t="n">
        <v>0</v>
      </c>
      <c r="Q1691" t="n">
        <v>0</v>
      </c>
      <c r="R1691" s="2" t="inlineStr"/>
    </row>
    <row r="1692" ht="15" customHeight="1">
      <c r="A1692" t="inlineStr">
        <is>
          <t>A 64628-2021</t>
        </is>
      </c>
      <c r="B1692" s="1" t="n">
        <v>44511</v>
      </c>
      <c r="C1692" s="1" t="n">
        <v>45180</v>
      </c>
      <c r="D1692" t="inlineStr">
        <is>
          <t>STOCKHOLMS LÄN</t>
        </is>
      </c>
      <c r="E1692" t="inlineStr">
        <is>
          <t>NORRTÄLJE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65340-2021</t>
        </is>
      </c>
      <c r="B1693" s="1" t="n">
        <v>44515</v>
      </c>
      <c r="C1693" s="1" t="n">
        <v>45180</v>
      </c>
      <c r="D1693" t="inlineStr">
        <is>
          <t>STOCKHOLMS LÄN</t>
        </is>
      </c>
      <c r="E1693" t="inlineStr">
        <is>
          <t>SIGTUNA</t>
        </is>
      </c>
      <c r="F1693" t="inlineStr">
        <is>
          <t>Kyrkan</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65359-2021</t>
        </is>
      </c>
      <c r="B1694" s="1" t="n">
        <v>44515</v>
      </c>
      <c r="C1694" s="1" t="n">
        <v>45180</v>
      </c>
      <c r="D1694" t="inlineStr">
        <is>
          <t>STOCKHOLMS LÄN</t>
        </is>
      </c>
      <c r="E1694" t="inlineStr">
        <is>
          <t>NORRTÄLJE</t>
        </is>
      </c>
      <c r="F1694" t="inlineStr">
        <is>
          <t>Kyrkan</t>
        </is>
      </c>
      <c r="G1694" t="n">
        <v>9.699999999999999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65129-2021</t>
        </is>
      </c>
      <c r="B1695" s="1" t="n">
        <v>44515</v>
      </c>
      <c r="C1695" s="1" t="n">
        <v>45180</v>
      </c>
      <c r="D1695" t="inlineStr">
        <is>
          <t>STOCKHOLMS LÄN</t>
        </is>
      </c>
      <c r="E1695" t="inlineStr">
        <is>
          <t>EKERÖ</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65499-2021</t>
        </is>
      </c>
      <c r="B1696" s="1" t="n">
        <v>44516</v>
      </c>
      <c r="C1696" s="1" t="n">
        <v>45180</v>
      </c>
      <c r="D1696" t="inlineStr">
        <is>
          <t>STOCKHOLMS LÄN</t>
        </is>
      </c>
      <c r="E1696" t="inlineStr">
        <is>
          <t>NORRTÄLJE</t>
        </is>
      </c>
      <c r="F1696" t="inlineStr">
        <is>
          <t>Kommuner</t>
        </is>
      </c>
      <c r="G1696" t="n">
        <v>5.2</v>
      </c>
      <c r="H1696" t="n">
        <v>0</v>
      </c>
      <c r="I1696" t="n">
        <v>0</v>
      </c>
      <c r="J1696" t="n">
        <v>0</v>
      </c>
      <c r="K1696" t="n">
        <v>0</v>
      </c>
      <c r="L1696" t="n">
        <v>0</v>
      </c>
      <c r="M1696" t="n">
        <v>0</v>
      </c>
      <c r="N1696" t="n">
        <v>0</v>
      </c>
      <c r="O1696" t="n">
        <v>0</v>
      </c>
      <c r="P1696" t="n">
        <v>0</v>
      </c>
      <c r="Q1696" t="n">
        <v>0</v>
      </c>
      <c r="R1696" s="2" t="inlineStr"/>
    </row>
    <row r="1697" ht="15" customHeight="1">
      <c r="A1697" t="inlineStr">
        <is>
          <t>A 66450-2021</t>
        </is>
      </c>
      <c r="B1697" s="1" t="n">
        <v>44518</v>
      </c>
      <c r="C1697" s="1" t="n">
        <v>45180</v>
      </c>
      <c r="D1697" t="inlineStr">
        <is>
          <t>STOCKHOLMS LÄN</t>
        </is>
      </c>
      <c r="E1697" t="inlineStr">
        <is>
          <t>NORRTÄLJE</t>
        </is>
      </c>
      <c r="G1697" t="n">
        <v>9.1</v>
      </c>
      <c r="H1697" t="n">
        <v>0</v>
      </c>
      <c r="I1697" t="n">
        <v>0</v>
      </c>
      <c r="J1697" t="n">
        <v>0</v>
      </c>
      <c r="K1697" t="n">
        <v>0</v>
      </c>
      <c r="L1697" t="n">
        <v>0</v>
      </c>
      <c r="M1697" t="n">
        <v>0</v>
      </c>
      <c r="N1697" t="n">
        <v>0</v>
      </c>
      <c r="O1697" t="n">
        <v>0</v>
      </c>
      <c r="P1697" t="n">
        <v>0</v>
      </c>
      <c r="Q1697" t="n">
        <v>0</v>
      </c>
      <c r="R1697" s="2" t="inlineStr"/>
    </row>
    <row r="1698" ht="15" customHeight="1">
      <c r="A1698" t="inlineStr">
        <is>
          <t>A 66608-2021</t>
        </is>
      </c>
      <c r="B1698" s="1" t="n">
        <v>44519</v>
      </c>
      <c r="C1698" s="1" t="n">
        <v>45180</v>
      </c>
      <c r="D1698" t="inlineStr">
        <is>
          <t>STOCKHOLMS LÄN</t>
        </is>
      </c>
      <c r="E1698" t="inlineStr">
        <is>
          <t>NORRTÄLJE</t>
        </is>
      </c>
      <c r="F1698" t="inlineStr">
        <is>
          <t>Sveaskog</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66592-2021</t>
        </is>
      </c>
      <c r="B1699" s="1" t="n">
        <v>44519</v>
      </c>
      <c r="C1699" s="1" t="n">
        <v>45180</v>
      </c>
      <c r="D1699" t="inlineStr">
        <is>
          <t>STOCKHOLMS LÄN</t>
        </is>
      </c>
      <c r="E1699" t="inlineStr">
        <is>
          <t>NORRTÄLJE</t>
        </is>
      </c>
      <c r="F1699" t="inlineStr">
        <is>
          <t>Sveaskog</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66769-2021</t>
        </is>
      </c>
      <c r="B1700" s="1" t="n">
        <v>44521</v>
      </c>
      <c r="C1700" s="1" t="n">
        <v>45180</v>
      </c>
      <c r="D1700" t="inlineStr">
        <is>
          <t>STOCKHOLMS LÄN</t>
        </is>
      </c>
      <c r="E1700" t="inlineStr">
        <is>
          <t>NORRTÄLJE</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67220-2021</t>
        </is>
      </c>
      <c r="B1701" s="1" t="n">
        <v>44523</v>
      </c>
      <c r="C1701" s="1" t="n">
        <v>45180</v>
      </c>
      <c r="D1701" t="inlineStr">
        <is>
          <t>STOCKHOLMS LÄN</t>
        </is>
      </c>
      <c r="E1701" t="inlineStr">
        <is>
          <t>NYKVARN</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67244-2021</t>
        </is>
      </c>
      <c r="B1702" s="1" t="n">
        <v>44523</v>
      </c>
      <c r="C1702" s="1" t="n">
        <v>45180</v>
      </c>
      <c r="D1702" t="inlineStr">
        <is>
          <t>STOCKHOLMS LÄN</t>
        </is>
      </c>
      <c r="E1702" t="inlineStr">
        <is>
          <t>ÖSTERÅKER</t>
        </is>
      </c>
      <c r="F1702" t="inlineStr">
        <is>
          <t>Kommuner</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67598-2021</t>
        </is>
      </c>
      <c r="B1703" s="1" t="n">
        <v>44524</v>
      </c>
      <c r="C1703" s="1" t="n">
        <v>45180</v>
      </c>
      <c r="D1703" t="inlineStr">
        <is>
          <t>STOCKHOLMS LÄN</t>
        </is>
      </c>
      <c r="E1703" t="inlineStr">
        <is>
          <t>NORRTÄLJE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67756-2021</t>
        </is>
      </c>
      <c r="B1704" s="1" t="n">
        <v>44524</v>
      </c>
      <c r="C1704" s="1" t="n">
        <v>45180</v>
      </c>
      <c r="D1704" t="inlineStr">
        <is>
          <t>STOCKHOLMS LÄN</t>
        </is>
      </c>
      <c r="E1704" t="inlineStr">
        <is>
          <t>VAXHOLM</t>
        </is>
      </c>
      <c r="F1704" t="inlineStr">
        <is>
          <t>Övriga statliga verk och myndigheter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67525-2021</t>
        </is>
      </c>
      <c r="B1705" s="1" t="n">
        <v>44524</v>
      </c>
      <c r="C1705" s="1" t="n">
        <v>45180</v>
      </c>
      <c r="D1705" t="inlineStr">
        <is>
          <t>STOCKHOLMS LÄN</t>
        </is>
      </c>
      <c r="E1705" t="inlineStr">
        <is>
          <t>NORRTÄLJE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67993-2021</t>
        </is>
      </c>
      <c r="B1706" s="1" t="n">
        <v>44525</v>
      </c>
      <c r="C1706" s="1" t="n">
        <v>45180</v>
      </c>
      <c r="D1706" t="inlineStr">
        <is>
          <t>STOCKHOLMS LÄN</t>
        </is>
      </c>
      <c r="E1706" t="inlineStr">
        <is>
          <t>NORRTÄLJE</t>
        </is>
      </c>
      <c r="F1706" t="inlineStr">
        <is>
          <t>Sveaskog</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67921-2021</t>
        </is>
      </c>
      <c r="B1707" s="1" t="n">
        <v>44525</v>
      </c>
      <c r="C1707" s="1" t="n">
        <v>45180</v>
      </c>
      <c r="D1707" t="inlineStr">
        <is>
          <t>STOCKHOLMS LÄN</t>
        </is>
      </c>
      <c r="E1707" t="inlineStr">
        <is>
          <t>NORRTÄLJE</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67990-2021</t>
        </is>
      </c>
      <c r="B1708" s="1" t="n">
        <v>44525</v>
      </c>
      <c r="C1708" s="1" t="n">
        <v>45180</v>
      </c>
      <c r="D1708" t="inlineStr">
        <is>
          <t>STOCKHOLMS LÄN</t>
        </is>
      </c>
      <c r="E1708" t="inlineStr">
        <is>
          <t>NORRTÄLJE</t>
        </is>
      </c>
      <c r="F1708" t="inlineStr">
        <is>
          <t>Sveaskog</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68273-2021</t>
        </is>
      </c>
      <c r="B1709" s="1" t="n">
        <v>44526</v>
      </c>
      <c r="C1709" s="1" t="n">
        <v>45180</v>
      </c>
      <c r="D1709" t="inlineStr">
        <is>
          <t>STOCKHOLMS LÄN</t>
        </is>
      </c>
      <c r="E1709" t="inlineStr">
        <is>
          <t>NORRTÄLJE</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68894-2021</t>
        </is>
      </c>
      <c r="B1710" s="1" t="n">
        <v>44526</v>
      </c>
      <c r="C1710" s="1" t="n">
        <v>45180</v>
      </c>
      <c r="D1710" t="inlineStr">
        <is>
          <t>STOCKHOLMS LÄN</t>
        </is>
      </c>
      <c r="E1710" t="inlineStr">
        <is>
          <t>HANINGE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68896-2021</t>
        </is>
      </c>
      <c r="B1711" s="1" t="n">
        <v>44526</v>
      </c>
      <c r="C1711" s="1" t="n">
        <v>45180</v>
      </c>
      <c r="D1711" t="inlineStr">
        <is>
          <t>STOCKHOLMS LÄN</t>
        </is>
      </c>
      <c r="E1711" t="inlineStr">
        <is>
          <t>HANINGE</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68904-2021</t>
        </is>
      </c>
      <c r="B1712" s="1" t="n">
        <v>44526</v>
      </c>
      <c r="C1712" s="1" t="n">
        <v>45180</v>
      </c>
      <c r="D1712" t="inlineStr">
        <is>
          <t>STOCKHOLMS LÄN</t>
        </is>
      </c>
      <c r="E1712" t="inlineStr">
        <is>
          <t>HANINGE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68554-2021</t>
        </is>
      </c>
      <c r="B1713" s="1" t="n">
        <v>44529</v>
      </c>
      <c r="C1713" s="1" t="n">
        <v>45180</v>
      </c>
      <c r="D1713" t="inlineStr">
        <is>
          <t>STOCKHOLMS LÄN</t>
        </is>
      </c>
      <c r="E1713" t="inlineStr">
        <is>
          <t>UPPLANDS-BRO</t>
        </is>
      </c>
      <c r="F1713" t="inlineStr">
        <is>
          <t>Övriga statliga verk och myndigheter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68564-2021</t>
        </is>
      </c>
      <c r="B1714" s="1" t="n">
        <v>44529</v>
      </c>
      <c r="C1714" s="1" t="n">
        <v>45180</v>
      </c>
      <c r="D1714" t="inlineStr">
        <is>
          <t>STOCKHOLMS LÄN</t>
        </is>
      </c>
      <c r="E1714" t="inlineStr">
        <is>
          <t>UPPLANDS-BRO</t>
        </is>
      </c>
      <c r="F1714" t="inlineStr">
        <is>
          <t>Övriga statliga verk och myndigheter</t>
        </is>
      </c>
      <c r="G1714" t="n">
        <v>6.9</v>
      </c>
      <c r="H1714" t="n">
        <v>0</v>
      </c>
      <c r="I1714" t="n">
        <v>0</v>
      </c>
      <c r="J1714" t="n">
        <v>0</v>
      </c>
      <c r="K1714" t="n">
        <v>0</v>
      </c>
      <c r="L1714" t="n">
        <v>0</v>
      </c>
      <c r="M1714" t="n">
        <v>0</v>
      </c>
      <c r="N1714" t="n">
        <v>0</v>
      </c>
      <c r="O1714" t="n">
        <v>0</v>
      </c>
      <c r="P1714" t="n">
        <v>0</v>
      </c>
      <c r="Q1714" t="n">
        <v>0</v>
      </c>
      <c r="R1714" s="2" t="inlineStr"/>
    </row>
    <row r="1715" ht="15" customHeight="1">
      <c r="A1715" t="inlineStr">
        <is>
          <t>A 69034-2021</t>
        </is>
      </c>
      <c r="B1715" s="1" t="n">
        <v>44529</v>
      </c>
      <c r="C1715" s="1" t="n">
        <v>45180</v>
      </c>
      <c r="D1715" t="inlineStr">
        <is>
          <t>STOCKHOLMS LÄN</t>
        </is>
      </c>
      <c r="E1715" t="inlineStr">
        <is>
          <t>NORRTÄLJE</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68700-2021</t>
        </is>
      </c>
      <c r="B1716" s="1" t="n">
        <v>44529</v>
      </c>
      <c r="C1716" s="1" t="n">
        <v>45180</v>
      </c>
      <c r="D1716" t="inlineStr">
        <is>
          <t>STOCKHOLMS LÄN</t>
        </is>
      </c>
      <c r="E1716" t="inlineStr">
        <is>
          <t>SALEM</t>
        </is>
      </c>
      <c r="F1716" t="inlineStr">
        <is>
          <t>Kommuner</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69539-2021</t>
        </is>
      </c>
      <c r="B1717" s="1" t="n">
        <v>44531</v>
      </c>
      <c r="C1717" s="1" t="n">
        <v>45180</v>
      </c>
      <c r="D1717" t="inlineStr">
        <is>
          <t>STOCKHOLMS LÄN</t>
        </is>
      </c>
      <c r="E1717" t="inlineStr">
        <is>
          <t>NORRTÄLJE</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69816-2021</t>
        </is>
      </c>
      <c r="B1718" s="1" t="n">
        <v>44532</v>
      </c>
      <c r="C1718" s="1" t="n">
        <v>45180</v>
      </c>
      <c r="D1718" t="inlineStr">
        <is>
          <t>STOCKHOLMS LÄN</t>
        </is>
      </c>
      <c r="E1718" t="inlineStr">
        <is>
          <t>NORRTÄLJE</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70170-2021</t>
        </is>
      </c>
      <c r="B1719" s="1" t="n">
        <v>44533</v>
      </c>
      <c r="C1719" s="1" t="n">
        <v>45180</v>
      </c>
      <c r="D1719" t="inlineStr">
        <is>
          <t>STOCKHOLMS LÄN</t>
        </is>
      </c>
      <c r="E1719" t="inlineStr">
        <is>
          <t>NORRTÄLJE</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70201-2021</t>
        </is>
      </c>
      <c r="B1720" s="1" t="n">
        <v>44534</v>
      </c>
      <c r="C1720" s="1" t="n">
        <v>45180</v>
      </c>
      <c r="D1720" t="inlineStr">
        <is>
          <t>STOCKHOLMS LÄN</t>
        </is>
      </c>
      <c r="E1720" t="inlineStr">
        <is>
          <t>SÖDERTÄLJE</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70608-2021</t>
        </is>
      </c>
      <c r="B1721" s="1" t="n">
        <v>44536</v>
      </c>
      <c r="C1721" s="1" t="n">
        <v>45180</v>
      </c>
      <c r="D1721" t="inlineStr">
        <is>
          <t>STOCKHOLMS LÄN</t>
        </is>
      </c>
      <c r="E1721" t="inlineStr">
        <is>
          <t>VALLENTUNA</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70469-2021</t>
        </is>
      </c>
      <c r="B1722" s="1" t="n">
        <v>44536</v>
      </c>
      <c r="C1722" s="1" t="n">
        <v>45180</v>
      </c>
      <c r="D1722" t="inlineStr">
        <is>
          <t>STOCKHOLMS LÄN</t>
        </is>
      </c>
      <c r="E1722" t="inlineStr">
        <is>
          <t>NORRTÄLJE</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70850-2021</t>
        </is>
      </c>
      <c r="B1723" s="1" t="n">
        <v>44538</v>
      </c>
      <c r="C1723" s="1" t="n">
        <v>45180</v>
      </c>
      <c r="D1723" t="inlineStr">
        <is>
          <t>STOCKHOLMS LÄN</t>
        </is>
      </c>
      <c r="E1723" t="inlineStr">
        <is>
          <t>NYNÄSHAMN</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71325-2021</t>
        </is>
      </c>
      <c r="B1724" s="1" t="n">
        <v>44539</v>
      </c>
      <c r="C1724" s="1" t="n">
        <v>45180</v>
      </c>
      <c r="D1724" t="inlineStr">
        <is>
          <t>STOCKHOLMS LÄN</t>
        </is>
      </c>
      <c r="E1724" t="inlineStr">
        <is>
          <t>NORRTÄLJE</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71479-2021</t>
        </is>
      </c>
      <c r="B1725" s="1" t="n">
        <v>44540</v>
      </c>
      <c r="C1725" s="1" t="n">
        <v>45180</v>
      </c>
      <c r="D1725" t="inlineStr">
        <is>
          <t>STOCKHOLMS LÄN</t>
        </is>
      </c>
      <c r="E1725" t="inlineStr">
        <is>
          <t>NORRTÄLJE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71540-2021</t>
        </is>
      </c>
      <c r="B1726" s="1" t="n">
        <v>44540</v>
      </c>
      <c r="C1726" s="1" t="n">
        <v>45180</v>
      </c>
      <c r="D1726" t="inlineStr">
        <is>
          <t>STOCKHOLMS LÄN</t>
        </is>
      </c>
      <c r="E1726" t="inlineStr">
        <is>
          <t>NYKVARN</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71551-2021</t>
        </is>
      </c>
      <c r="B1727" s="1" t="n">
        <v>44540</v>
      </c>
      <c r="C1727" s="1" t="n">
        <v>45180</v>
      </c>
      <c r="D1727" t="inlineStr">
        <is>
          <t>STOCKHOLMS LÄN</t>
        </is>
      </c>
      <c r="E1727" t="inlineStr">
        <is>
          <t>NORRTÄLJE</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71543-2021</t>
        </is>
      </c>
      <c r="B1728" s="1" t="n">
        <v>44540</v>
      </c>
      <c r="C1728" s="1" t="n">
        <v>45180</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71552-2021</t>
        </is>
      </c>
      <c r="B1729" s="1" t="n">
        <v>44540</v>
      </c>
      <c r="C1729" s="1" t="n">
        <v>45180</v>
      </c>
      <c r="D1729" t="inlineStr">
        <is>
          <t>STOCKHOLMS LÄN</t>
        </is>
      </c>
      <c r="E1729" t="inlineStr">
        <is>
          <t>NORRTÄLJE</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71878-2021</t>
        </is>
      </c>
      <c r="B1730" s="1" t="n">
        <v>44543</v>
      </c>
      <c r="C1730" s="1" t="n">
        <v>45180</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71871-2021</t>
        </is>
      </c>
      <c r="B1731" s="1" t="n">
        <v>44543</v>
      </c>
      <c r="C1731" s="1" t="n">
        <v>45180</v>
      </c>
      <c r="D1731" t="inlineStr">
        <is>
          <t>STOCKHOLMS LÄN</t>
        </is>
      </c>
      <c r="E1731" t="inlineStr">
        <is>
          <t>NORRTÄLJE</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71880-2021</t>
        </is>
      </c>
      <c r="B1732" s="1" t="n">
        <v>44543</v>
      </c>
      <c r="C1732" s="1" t="n">
        <v>45180</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71873-2021</t>
        </is>
      </c>
      <c r="B1733" s="1" t="n">
        <v>44543</v>
      </c>
      <c r="C1733" s="1" t="n">
        <v>45180</v>
      </c>
      <c r="D1733" t="inlineStr">
        <is>
          <t>STOCKHOLMS LÄN</t>
        </is>
      </c>
      <c r="E1733" t="inlineStr">
        <is>
          <t>NORRTÄLJE</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71876-2021</t>
        </is>
      </c>
      <c r="B1734" s="1" t="n">
        <v>44543</v>
      </c>
      <c r="C1734" s="1" t="n">
        <v>45180</v>
      </c>
      <c r="D1734" t="inlineStr">
        <is>
          <t>STOCKHOLMS LÄN</t>
        </is>
      </c>
      <c r="E1734" t="inlineStr">
        <is>
          <t>NORRTÄLJE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72085-2021</t>
        </is>
      </c>
      <c r="B1735" s="1" t="n">
        <v>44544</v>
      </c>
      <c r="C1735" s="1" t="n">
        <v>45180</v>
      </c>
      <c r="D1735" t="inlineStr">
        <is>
          <t>STOCKHOLMS LÄN</t>
        </is>
      </c>
      <c r="E1735" t="inlineStr">
        <is>
          <t>NORRTÄLJE</t>
        </is>
      </c>
      <c r="G1735" t="n">
        <v>4.9</v>
      </c>
      <c r="H1735" t="n">
        <v>0</v>
      </c>
      <c r="I1735" t="n">
        <v>0</v>
      </c>
      <c r="J1735" t="n">
        <v>0</v>
      </c>
      <c r="K1735" t="n">
        <v>0</v>
      </c>
      <c r="L1735" t="n">
        <v>0</v>
      </c>
      <c r="M1735" t="n">
        <v>0</v>
      </c>
      <c r="N1735" t="n">
        <v>0</v>
      </c>
      <c r="O1735" t="n">
        <v>0</v>
      </c>
      <c r="P1735" t="n">
        <v>0</v>
      </c>
      <c r="Q1735" t="n">
        <v>0</v>
      </c>
      <c r="R1735" s="2" t="inlineStr"/>
    </row>
    <row r="1736" ht="15" customHeight="1">
      <c r="A1736" t="inlineStr">
        <is>
          <t>A 72176-2021</t>
        </is>
      </c>
      <c r="B1736" s="1" t="n">
        <v>44544</v>
      </c>
      <c r="C1736" s="1" t="n">
        <v>45180</v>
      </c>
      <c r="D1736" t="inlineStr">
        <is>
          <t>STOCKHOLMS LÄN</t>
        </is>
      </c>
      <c r="E1736" t="inlineStr">
        <is>
          <t>VÄRMDÖ</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72097-2021</t>
        </is>
      </c>
      <c r="B1737" s="1" t="n">
        <v>44544</v>
      </c>
      <c r="C1737" s="1" t="n">
        <v>45180</v>
      </c>
      <c r="D1737" t="inlineStr">
        <is>
          <t>STOCKHOLMS LÄN</t>
        </is>
      </c>
      <c r="E1737" t="inlineStr">
        <is>
          <t>VÄRMDÖ</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72202-2021</t>
        </is>
      </c>
      <c r="B1738" s="1" t="n">
        <v>44544</v>
      </c>
      <c r="C1738" s="1" t="n">
        <v>45180</v>
      </c>
      <c r="D1738" t="inlineStr">
        <is>
          <t>STOCKHOLMS LÄN</t>
        </is>
      </c>
      <c r="E1738" t="inlineStr">
        <is>
          <t>NORRTÄLJE</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72108-2021</t>
        </is>
      </c>
      <c r="B1739" s="1" t="n">
        <v>44544</v>
      </c>
      <c r="C1739" s="1" t="n">
        <v>45180</v>
      </c>
      <c r="D1739" t="inlineStr">
        <is>
          <t>STOCKHOLMS LÄN</t>
        </is>
      </c>
      <c r="E1739" t="inlineStr">
        <is>
          <t>VÄRMDÖ</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72508-2021</t>
        </is>
      </c>
      <c r="B1740" s="1" t="n">
        <v>44544</v>
      </c>
      <c r="C1740" s="1" t="n">
        <v>45180</v>
      </c>
      <c r="D1740" t="inlineStr">
        <is>
          <t>STOCKHOLMS LÄN</t>
        </is>
      </c>
      <c r="E1740" t="inlineStr">
        <is>
          <t>ÖSTERÅKER</t>
        </is>
      </c>
      <c r="F1740" t="inlineStr">
        <is>
          <t>Övriga Aktiebolag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72343-2021</t>
        </is>
      </c>
      <c r="B1741" s="1" t="n">
        <v>44545</v>
      </c>
      <c r="C1741" s="1" t="n">
        <v>45180</v>
      </c>
      <c r="D1741" t="inlineStr">
        <is>
          <t>STOCKHOLMS LÄN</t>
        </is>
      </c>
      <c r="E1741" t="inlineStr">
        <is>
          <t>NORRTÄLJE</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72355-2021</t>
        </is>
      </c>
      <c r="B1742" s="1" t="n">
        <v>44545</v>
      </c>
      <c r="C1742" s="1" t="n">
        <v>45180</v>
      </c>
      <c r="D1742" t="inlineStr">
        <is>
          <t>STOCKHOLMS LÄN</t>
        </is>
      </c>
      <c r="E1742" t="inlineStr">
        <is>
          <t>NORRTÄLJE</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72357-2021</t>
        </is>
      </c>
      <c r="B1743" s="1" t="n">
        <v>44545</v>
      </c>
      <c r="C1743" s="1" t="n">
        <v>45180</v>
      </c>
      <c r="D1743" t="inlineStr">
        <is>
          <t>STOCKHOLMS LÄN</t>
        </is>
      </c>
      <c r="E1743" t="inlineStr">
        <is>
          <t>NORRTÄLJE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72524-2021</t>
        </is>
      </c>
      <c r="B1744" s="1" t="n">
        <v>44546</v>
      </c>
      <c r="C1744" s="1" t="n">
        <v>45180</v>
      </c>
      <c r="D1744" t="inlineStr">
        <is>
          <t>STOCKHOLMS LÄN</t>
        </is>
      </c>
      <c r="E1744" t="inlineStr">
        <is>
          <t>UPPLANDS-BRO</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72747-2021</t>
        </is>
      </c>
      <c r="B1745" s="1" t="n">
        <v>44546</v>
      </c>
      <c r="C1745" s="1" t="n">
        <v>45180</v>
      </c>
      <c r="D1745" t="inlineStr">
        <is>
          <t>STOCKHOLMS LÄN</t>
        </is>
      </c>
      <c r="E1745" t="inlineStr">
        <is>
          <t>NORRTÄLJE</t>
        </is>
      </c>
      <c r="G1745" t="n">
        <v>8.199999999999999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72515-2021</t>
        </is>
      </c>
      <c r="B1746" s="1" t="n">
        <v>44546</v>
      </c>
      <c r="C1746" s="1" t="n">
        <v>45180</v>
      </c>
      <c r="D1746" t="inlineStr">
        <is>
          <t>STOCKHOLMS LÄN</t>
        </is>
      </c>
      <c r="E1746" t="inlineStr">
        <is>
          <t>ÖSTERÅKER</t>
        </is>
      </c>
      <c r="F1746" t="inlineStr">
        <is>
          <t>Övriga Aktiebolag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72704-2021</t>
        </is>
      </c>
      <c r="B1747" s="1" t="n">
        <v>44546</v>
      </c>
      <c r="C1747" s="1" t="n">
        <v>45180</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72523-2021</t>
        </is>
      </c>
      <c r="B1748" s="1" t="n">
        <v>44546</v>
      </c>
      <c r="C1748" s="1" t="n">
        <v>45180</v>
      </c>
      <c r="D1748" t="inlineStr">
        <is>
          <t>STOCKHOLMS LÄN</t>
        </is>
      </c>
      <c r="E1748" t="inlineStr">
        <is>
          <t>UPPLANDS-BRO</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72530-2021</t>
        </is>
      </c>
      <c r="B1749" s="1" t="n">
        <v>44546</v>
      </c>
      <c r="C1749" s="1" t="n">
        <v>45180</v>
      </c>
      <c r="D1749" t="inlineStr">
        <is>
          <t>STOCKHOLMS LÄN</t>
        </is>
      </c>
      <c r="E1749" t="inlineStr">
        <is>
          <t>SIGTUNA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72872-2021</t>
        </is>
      </c>
      <c r="B1750" s="1" t="n">
        <v>44547</v>
      </c>
      <c r="C1750" s="1" t="n">
        <v>45180</v>
      </c>
      <c r="D1750" t="inlineStr">
        <is>
          <t>STOCKHOLMS LÄN</t>
        </is>
      </c>
      <c r="E1750" t="inlineStr">
        <is>
          <t>NORRTÄLJE</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73300-2021</t>
        </is>
      </c>
      <c r="B1751" s="1" t="n">
        <v>44547</v>
      </c>
      <c r="C1751" s="1" t="n">
        <v>45180</v>
      </c>
      <c r="D1751" t="inlineStr">
        <is>
          <t>STOCKHOLMS LÄN</t>
        </is>
      </c>
      <c r="E1751" t="inlineStr">
        <is>
          <t>VAXHOLM</t>
        </is>
      </c>
      <c r="F1751" t="inlineStr">
        <is>
          <t>Övriga statliga verk och myndigheter</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73307-2021</t>
        </is>
      </c>
      <c r="B1752" s="1" t="n">
        <v>44549</v>
      </c>
      <c r="C1752" s="1" t="n">
        <v>45180</v>
      </c>
      <c r="D1752" t="inlineStr">
        <is>
          <t>STOCKHOLMS LÄN</t>
        </is>
      </c>
      <c r="E1752" t="inlineStr">
        <is>
          <t>NORRTÄLJE</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73311-2021</t>
        </is>
      </c>
      <c r="B1753" s="1" t="n">
        <v>44549</v>
      </c>
      <c r="C1753" s="1" t="n">
        <v>45180</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73155-2021</t>
        </is>
      </c>
      <c r="B1754" s="1" t="n">
        <v>44550</v>
      </c>
      <c r="C1754" s="1" t="n">
        <v>45180</v>
      </c>
      <c r="D1754" t="inlineStr">
        <is>
          <t>STOCKHOLMS LÄN</t>
        </is>
      </c>
      <c r="E1754" t="inlineStr">
        <is>
          <t>BOTKYRKA</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73212-2021</t>
        </is>
      </c>
      <c r="B1755" s="1" t="n">
        <v>44550</v>
      </c>
      <c r="C1755" s="1" t="n">
        <v>45180</v>
      </c>
      <c r="D1755" t="inlineStr">
        <is>
          <t>STOCKHOLMS LÄN</t>
        </is>
      </c>
      <c r="E1755" t="inlineStr">
        <is>
          <t>NYKVARN</t>
        </is>
      </c>
      <c r="F1755" t="inlineStr">
        <is>
          <t>Allmännings- och besparingsskogar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73504-2021</t>
        </is>
      </c>
      <c r="B1756" s="1" t="n">
        <v>44551</v>
      </c>
      <c r="C1756" s="1" t="n">
        <v>45180</v>
      </c>
      <c r="D1756" t="inlineStr">
        <is>
          <t>STOCKHOLMS LÄN</t>
        </is>
      </c>
      <c r="E1756" t="inlineStr">
        <is>
          <t>NORRTÄLJE</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73772-2021</t>
        </is>
      </c>
      <c r="B1757" s="1" t="n">
        <v>44552</v>
      </c>
      <c r="C1757" s="1" t="n">
        <v>45180</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73855-2021</t>
        </is>
      </c>
      <c r="B1758" s="1" t="n">
        <v>44552</v>
      </c>
      <c r="C1758" s="1" t="n">
        <v>45180</v>
      </c>
      <c r="D1758" t="inlineStr">
        <is>
          <t>STOCKHOLMS LÄN</t>
        </is>
      </c>
      <c r="E1758" t="inlineStr">
        <is>
          <t>NORRTÄLJE</t>
        </is>
      </c>
      <c r="F1758" t="inlineStr">
        <is>
          <t>Övriga Aktiebolag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73993-2021</t>
        </is>
      </c>
      <c r="B1759" s="1" t="n">
        <v>44556</v>
      </c>
      <c r="C1759" s="1" t="n">
        <v>45180</v>
      </c>
      <c r="D1759" t="inlineStr">
        <is>
          <t>STOCKHOLMS LÄN</t>
        </is>
      </c>
      <c r="E1759" t="inlineStr">
        <is>
          <t>NORRTÄLJE</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73992-2021</t>
        </is>
      </c>
      <c r="B1760" s="1" t="n">
        <v>44556</v>
      </c>
      <c r="C1760" s="1" t="n">
        <v>45180</v>
      </c>
      <c r="D1760" t="inlineStr">
        <is>
          <t>STOCKHOLMS LÄN</t>
        </is>
      </c>
      <c r="E1760" t="inlineStr">
        <is>
          <t>NORRTÄLJE</t>
        </is>
      </c>
      <c r="G1760" t="n">
        <v>12.5</v>
      </c>
      <c r="H1760" t="n">
        <v>0</v>
      </c>
      <c r="I1760" t="n">
        <v>0</v>
      </c>
      <c r="J1760" t="n">
        <v>0</v>
      </c>
      <c r="K1760" t="n">
        <v>0</v>
      </c>
      <c r="L1760" t="n">
        <v>0</v>
      </c>
      <c r="M1760" t="n">
        <v>0</v>
      </c>
      <c r="N1760" t="n">
        <v>0</v>
      </c>
      <c r="O1760" t="n">
        <v>0</v>
      </c>
      <c r="P1760" t="n">
        <v>0</v>
      </c>
      <c r="Q1760" t="n">
        <v>0</v>
      </c>
      <c r="R1760" s="2" t="inlineStr"/>
    </row>
    <row r="1761" ht="15" customHeight="1">
      <c r="A1761" t="inlineStr">
        <is>
          <t>A 74167-2021</t>
        </is>
      </c>
      <c r="B1761" s="1" t="n">
        <v>44557</v>
      </c>
      <c r="C1761" s="1" t="n">
        <v>45180</v>
      </c>
      <c r="D1761" t="inlineStr">
        <is>
          <t>STOCKHOLMS LÄN</t>
        </is>
      </c>
      <c r="E1761" t="inlineStr">
        <is>
          <t>SIGTUNA</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74170-2021</t>
        </is>
      </c>
      <c r="B1762" s="1" t="n">
        <v>44557</v>
      </c>
      <c r="C1762" s="1" t="n">
        <v>45180</v>
      </c>
      <c r="D1762" t="inlineStr">
        <is>
          <t>STOCKHOLMS LÄN</t>
        </is>
      </c>
      <c r="E1762" t="inlineStr">
        <is>
          <t>SIGTUNA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74173-2021</t>
        </is>
      </c>
      <c r="B1763" s="1" t="n">
        <v>44558</v>
      </c>
      <c r="C1763" s="1" t="n">
        <v>45180</v>
      </c>
      <c r="D1763" t="inlineStr">
        <is>
          <t>STOCKHOLMS LÄN</t>
        </is>
      </c>
      <c r="E1763" t="inlineStr">
        <is>
          <t>NYKVARN</t>
        </is>
      </c>
      <c r="F1763" t="inlineStr">
        <is>
          <t>Allmännings- och besparingsskogar</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236-2022</t>
        </is>
      </c>
      <c r="B1764" s="1" t="n">
        <v>44560</v>
      </c>
      <c r="C1764" s="1" t="n">
        <v>45180</v>
      </c>
      <c r="D1764" t="inlineStr">
        <is>
          <t>STOCKHOLMS LÄN</t>
        </is>
      </c>
      <c r="E1764" t="inlineStr">
        <is>
          <t>VALLENTUNA</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74468-2021</t>
        </is>
      </c>
      <c r="B1765" s="1" t="n">
        <v>44560</v>
      </c>
      <c r="C1765" s="1" t="n">
        <v>45180</v>
      </c>
      <c r="D1765" t="inlineStr">
        <is>
          <t>STOCKHOLMS LÄN</t>
        </is>
      </c>
      <c r="E1765" t="inlineStr">
        <is>
          <t>NORRTÄLJE</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178-2022</t>
        </is>
      </c>
      <c r="B1766" s="1" t="n">
        <v>44560</v>
      </c>
      <c r="C1766" s="1" t="n">
        <v>45180</v>
      </c>
      <c r="D1766" t="inlineStr">
        <is>
          <t>STOCKHOLMS LÄN</t>
        </is>
      </c>
      <c r="E1766" t="inlineStr">
        <is>
          <t>VALLENTUNA</t>
        </is>
      </c>
      <c r="F1766" t="inlineStr">
        <is>
          <t>Övriga Aktiebolag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242-2022</t>
        </is>
      </c>
      <c r="B1767" s="1" t="n">
        <v>44560</v>
      </c>
      <c r="C1767" s="1" t="n">
        <v>45180</v>
      </c>
      <c r="D1767" t="inlineStr">
        <is>
          <t>STOCKHOLMS LÄN</t>
        </is>
      </c>
      <c r="E1767" t="inlineStr">
        <is>
          <t>VALLENTUNA</t>
        </is>
      </c>
      <c r="F1767" t="inlineStr">
        <is>
          <t>Övriga Aktiebolag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314-2022</t>
        </is>
      </c>
      <c r="B1768" s="1" t="n">
        <v>44564</v>
      </c>
      <c r="C1768" s="1" t="n">
        <v>45180</v>
      </c>
      <c r="D1768" t="inlineStr">
        <is>
          <t>STOCKHOLMS LÄN</t>
        </is>
      </c>
      <c r="E1768" t="inlineStr">
        <is>
          <t>SÖDERTÄLJE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187-2022</t>
        </is>
      </c>
      <c r="B1769" s="1" t="n">
        <v>44564</v>
      </c>
      <c r="C1769" s="1" t="n">
        <v>45180</v>
      </c>
      <c r="D1769" t="inlineStr">
        <is>
          <t>STOCKHOLMS LÄN</t>
        </is>
      </c>
      <c r="E1769" t="inlineStr">
        <is>
          <t>NORRTÄLJE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459-2022</t>
        </is>
      </c>
      <c r="B1770" s="1" t="n">
        <v>44565</v>
      </c>
      <c r="C1770" s="1" t="n">
        <v>45180</v>
      </c>
      <c r="D1770" t="inlineStr">
        <is>
          <t>STOCKHOLMS LÄN</t>
        </is>
      </c>
      <c r="E1770" t="inlineStr">
        <is>
          <t>NORRTÄLJE</t>
        </is>
      </c>
      <c r="F1770" t="inlineStr">
        <is>
          <t>Övriga Aktiebolag</t>
        </is>
      </c>
      <c r="G1770" t="n">
        <v>17.3</v>
      </c>
      <c r="H1770" t="n">
        <v>0</v>
      </c>
      <c r="I1770" t="n">
        <v>0</v>
      </c>
      <c r="J1770" t="n">
        <v>0</v>
      </c>
      <c r="K1770" t="n">
        <v>0</v>
      </c>
      <c r="L1770" t="n">
        <v>0</v>
      </c>
      <c r="M1770" t="n">
        <v>0</v>
      </c>
      <c r="N1770" t="n">
        <v>0</v>
      </c>
      <c r="O1770" t="n">
        <v>0</v>
      </c>
      <c r="P1770" t="n">
        <v>0</v>
      </c>
      <c r="Q1770" t="n">
        <v>0</v>
      </c>
      <c r="R1770" s="2" t="inlineStr"/>
    </row>
    <row r="1771" ht="15" customHeight="1">
      <c r="A1771" t="inlineStr">
        <is>
          <t>A 386-2022</t>
        </is>
      </c>
      <c r="B1771" s="1" t="n">
        <v>44565</v>
      </c>
      <c r="C1771" s="1" t="n">
        <v>45180</v>
      </c>
      <c r="D1771" t="inlineStr">
        <is>
          <t>STOCKHOLMS LÄN</t>
        </is>
      </c>
      <c r="E1771" t="inlineStr">
        <is>
          <t>SÖDERTÄLJE</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456-2022</t>
        </is>
      </c>
      <c r="B1772" s="1" t="n">
        <v>44565</v>
      </c>
      <c r="C1772" s="1" t="n">
        <v>45180</v>
      </c>
      <c r="D1772" t="inlineStr">
        <is>
          <t>STOCKHOLMS LÄN</t>
        </is>
      </c>
      <c r="E1772" t="inlineStr">
        <is>
          <t>ÖSTERÅKER</t>
        </is>
      </c>
      <c r="F1772" t="inlineStr">
        <is>
          <t>Övriga Aktiebolag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470-2022</t>
        </is>
      </c>
      <c r="B1773" s="1" t="n">
        <v>44565</v>
      </c>
      <c r="C1773" s="1" t="n">
        <v>45180</v>
      </c>
      <c r="D1773" t="inlineStr">
        <is>
          <t>STOCKHOLMS LÄN</t>
        </is>
      </c>
      <c r="E1773" t="inlineStr">
        <is>
          <t>ÖSTERÅKER</t>
        </is>
      </c>
      <c r="F1773" t="inlineStr">
        <is>
          <t>Övriga Aktiebolag</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464-2022</t>
        </is>
      </c>
      <c r="B1774" s="1" t="n">
        <v>44565</v>
      </c>
      <c r="C1774" s="1" t="n">
        <v>45180</v>
      </c>
      <c r="D1774" t="inlineStr">
        <is>
          <t>STOCKHOLMS LÄN</t>
        </is>
      </c>
      <c r="E1774" t="inlineStr">
        <is>
          <t>ÖSTERÅKER</t>
        </is>
      </c>
      <c r="F1774" t="inlineStr">
        <is>
          <t>Övriga Aktiebolag</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838-2022</t>
        </is>
      </c>
      <c r="B1775" s="1" t="n">
        <v>44569</v>
      </c>
      <c r="C1775" s="1" t="n">
        <v>45180</v>
      </c>
      <c r="D1775" t="inlineStr">
        <is>
          <t>STOCKHOLMS LÄN</t>
        </is>
      </c>
      <c r="E1775" t="inlineStr">
        <is>
          <t>ÖSTERÅKER</t>
        </is>
      </c>
      <c r="F1775" t="inlineStr">
        <is>
          <t>Övriga Aktiebolag</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848-2022</t>
        </is>
      </c>
      <c r="B1776" s="1" t="n">
        <v>44569</v>
      </c>
      <c r="C1776" s="1" t="n">
        <v>45180</v>
      </c>
      <c r="D1776" t="inlineStr">
        <is>
          <t>STOCKHOLMS LÄN</t>
        </is>
      </c>
      <c r="E1776" t="inlineStr">
        <is>
          <t>ÖSTERÅKER</t>
        </is>
      </c>
      <c r="F1776" t="inlineStr">
        <is>
          <t>Övriga Aktiebolag</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844-2022</t>
        </is>
      </c>
      <c r="B1777" s="1" t="n">
        <v>44569</v>
      </c>
      <c r="C1777" s="1" t="n">
        <v>45180</v>
      </c>
      <c r="D1777" t="inlineStr">
        <is>
          <t>STOCKHOLMS LÄN</t>
        </is>
      </c>
      <c r="E1777" t="inlineStr">
        <is>
          <t>ÖSTERÅKER</t>
        </is>
      </c>
      <c r="F1777" t="inlineStr">
        <is>
          <t>Övriga Aktiebolag</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865-2022</t>
        </is>
      </c>
      <c r="B1778" s="1" t="n">
        <v>44569</v>
      </c>
      <c r="C1778" s="1" t="n">
        <v>45180</v>
      </c>
      <c r="D1778" t="inlineStr">
        <is>
          <t>STOCKHOLMS LÄN</t>
        </is>
      </c>
      <c r="E1778" t="inlineStr">
        <is>
          <t>ÖSTERÅKER</t>
        </is>
      </c>
      <c r="F1778" t="inlineStr">
        <is>
          <t>Övriga Aktiebolag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1016-2022</t>
        </is>
      </c>
      <c r="B1779" s="1" t="n">
        <v>44571</v>
      </c>
      <c r="C1779" s="1" t="n">
        <v>45180</v>
      </c>
      <c r="D1779" t="inlineStr">
        <is>
          <t>STOCKHOLMS LÄN</t>
        </is>
      </c>
      <c r="E1779" t="inlineStr">
        <is>
          <t>SÖDERTÄLJE</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1053-2022</t>
        </is>
      </c>
      <c r="B1780" s="1" t="n">
        <v>44571</v>
      </c>
      <c r="C1780" s="1" t="n">
        <v>45180</v>
      </c>
      <c r="D1780" t="inlineStr">
        <is>
          <t>STOCKHOLMS LÄN</t>
        </is>
      </c>
      <c r="E1780" t="inlineStr">
        <is>
          <t>UPPLANDS VÄSBY</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1051-2022</t>
        </is>
      </c>
      <c r="B1781" s="1" t="n">
        <v>44571</v>
      </c>
      <c r="C1781" s="1" t="n">
        <v>45180</v>
      </c>
      <c r="D1781" t="inlineStr">
        <is>
          <t>STOCKHOLMS LÄN</t>
        </is>
      </c>
      <c r="E1781" t="inlineStr">
        <is>
          <t>NORRTÄLJE</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862-2022</t>
        </is>
      </c>
      <c r="B1782" s="1" t="n">
        <v>44571</v>
      </c>
      <c r="C1782" s="1" t="n">
        <v>45180</v>
      </c>
      <c r="D1782" t="inlineStr">
        <is>
          <t>STOCKHOLMS LÄN</t>
        </is>
      </c>
      <c r="E1782" t="inlineStr">
        <is>
          <t>SIGTUNA</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1054-2022</t>
        </is>
      </c>
      <c r="B1783" s="1" t="n">
        <v>44571</v>
      </c>
      <c r="C1783" s="1" t="n">
        <v>45180</v>
      </c>
      <c r="D1783" t="inlineStr">
        <is>
          <t>STOCKHOLMS LÄN</t>
        </is>
      </c>
      <c r="E1783" t="inlineStr">
        <is>
          <t>NORRTÄLJE</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1229-2022</t>
        </is>
      </c>
      <c r="B1784" s="1" t="n">
        <v>44572</v>
      </c>
      <c r="C1784" s="1" t="n">
        <v>45180</v>
      </c>
      <c r="D1784" t="inlineStr">
        <is>
          <t>STOCKHOLMS LÄN</t>
        </is>
      </c>
      <c r="E1784" t="inlineStr">
        <is>
          <t>NORRTÄLJE</t>
        </is>
      </c>
      <c r="G1784" t="n">
        <v>11.5</v>
      </c>
      <c r="H1784" t="n">
        <v>0</v>
      </c>
      <c r="I1784" t="n">
        <v>0</v>
      </c>
      <c r="J1784" t="n">
        <v>0</v>
      </c>
      <c r="K1784" t="n">
        <v>0</v>
      </c>
      <c r="L1784" t="n">
        <v>0</v>
      </c>
      <c r="M1784" t="n">
        <v>0</v>
      </c>
      <c r="N1784" t="n">
        <v>0</v>
      </c>
      <c r="O1784" t="n">
        <v>0</v>
      </c>
      <c r="P1784" t="n">
        <v>0</v>
      </c>
      <c r="Q1784" t="n">
        <v>0</v>
      </c>
      <c r="R1784" s="2" t="inlineStr"/>
    </row>
    <row r="1785" ht="15" customHeight="1">
      <c r="A1785" t="inlineStr">
        <is>
          <t>A 1353-2022</t>
        </is>
      </c>
      <c r="B1785" s="1" t="n">
        <v>44572</v>
      </c>
      <c r="C1785" s="1" t="n">
        <v>45180</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1658-2022</t>
        </is>
      </c>
      <c r="B1786" s="1" t="n">
        <v>44574</v>
      </c>
      <c r="C1786" s="1" t="n">
        <v>45180</v>
      </c>
      <c r="D1786" t="inlineStr">
        <is>
          <t>STOCKHOLMS LÄN</t>
        </is>
      </c>
      <c r="E1786" t="inlineStr">
        <is>
          <t>NYNÄSHAMN</t>
        </is>
      </c>
      <c r="F1786" t="inlineStr">
        <is>
          <t>Kommuner</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1910-2022</t>
        </is>
      </c>
      <c r="B1787" s="1" t="n">
        <v>44575</v>
      </c>
      <c r="C1787" s="1" t="n">
        <v>45180</v>
      </c>
      <c r="D1787" t="inlineStr">
        <is>
          <t>STOCKHOLMS LÄN</t>
        </is>
      </c>
      <c r="E1787" t="inlineStr">
        <is>
          <t>ÖSTERÅKER</t>
        </is>
      </c>
      <c r="F1787" t="inlineStr">
        <is>
          <t>Övriga Aktiebolag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2148-2022</t>
        </is>
      </c>
      <c r="B1788" s="1" t="n">
        <v>44575</v>
      </c>
      <c r="C1788" s="1" t="n">
        <v>45180</v>
      </c>
      <c r="D1788" t="inlineStr">
        <is>
          <t>STOCKHOLMS LÄN</t>
        </is>
      </c>
      <c r="E1788" t="inlineStr">
        <is>
          <t>ÖSTERÅKER</t>
        </is>
      </c>
      <c r="F1788" t="inlineStr">
        <is>
          <t>Övriga Aktiebolag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2182-2022</t>
        </is>
      </c>
      <c r="B1789" s="1" t="n">
        <v>44578</v>
      </c>
      <c r="C1789" s="1" t="n">
        <v>45180</v>
      </c>
      <c r="D1789" t="inlineStr">
        <is>
          <t>STOCKHOLMS LÄN</t>
        </is>
      </c>
      <c r="E1789" t="inlineStr">
        <is>
          <t>NORRTÄLJE</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2180-2022</t>
        </is>
      </c>
      <c r="B1790" s="1" t="n">
        <v>44578</v>
      </c>
      <c r="C1790" s="1" t="n">
        <v>45180</v>
      </c>
      <c r="D1790" t="inlineStr">
        <is>
          <t>STOCKHOLMS LÄN</t>
        </is>
      </c>
      <c r="E1790" t="inlineStr">
        <is>
          <t>VALLENTUNA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2732-2022</t>
        </is>
      </c>
      <c r="B1791" s="1" t="n">
        <v>44580</v>
      </c>
      <c r="C1791" s="1" t="n">
        <v>45180</v>
      </c>
      <c r="D1791" t="inlineStr">
        <is>
          <t>STOCKHOLMS LÄN</t>
        </is>
      </c>
      <c r="E1791" t="inlineStr">
        <is>
          <t>NORRTÄLJE</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2549-2022</t>
        </is>
      </c>
      <c r="B1792" s="1" t="n">
        <v>44580</v>
      </c>
      <c r="C1792" s="1" t="n">
        <v>45180</v>
      </c>
      <c r="D1792" t="inlineStr">
        <is>
          <t>STOCKHOLMS LÄN</t>
        </is>
      </c>
      <c r="E1792" t="inlineStr">
        <is>
          <t>NORRTÄLJE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2570-2022</t>
        </is>
      </c>
      <c r="B1793" s="1" t="n">
        <v>44580</v>
      </c>
      <c r="C1793" s="1" t="n">
        <v>45180</v>
      </c>
      <c r="D1793" t="inlineStr">
        <is>
          <t>STOCKHOLMS LÄN</t>
        </is>
      </c>
      <c r="E1793" t="inlineStr">
        <is>
          <t>ÖSTERÅKER</t>
        </is>
      </c>
      <c r="F1793" t="inlineStr">
        <is>
          <t>Övriga Aktiebolag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2867-2022</t>
        </is>
      </c>
      <c r="B1794" s="1" t="n">
        <v>44581</v>
      </c>
      <c r="C1794" s="1" t="n">
        <v>45180</v>
      </c>
      <c r="D1794" t="inlineStr">
        <is>
          <t>STOCKHOLMS LÄN</t>
        </is>
      </c>
      <c r="E1794" t="inlineStr">
        <is>
          <t>VALLENTUNA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2888-2022</t>
        </is>
      </c>
      <c r="B1795" s="1" t="n">
        <v>44581</v>
      </c>
      <c r="C1795" s="1" t="n">
        <v>45180</v>
      </c>
      <c r="D1795" t="inlineStr">
        <is>
          <t>STOCKHOLMS LÄN</t>
        </is>
      </c>
      <c r="E1795" t="inlineStr">
        <is>
          <t>NORRTÄLJE</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3222-2022</t>
        </is>
      </c>
      <c r="B1796" s="1" t="n">
        <v>44582</v>
      </c>
      <c r="C1796" s="1" t="n">
        <v>45180</v>
      </c>
      <c r="D1796" t="inlineStr">
        <is>
          <t>STOCKHOLMS LÄN</t>
        </is>
      </c>
      <c r="E1796" t="inlineStr">
        <is>
          <t>EKERÖ</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3057-2022</t>
        </is>
      </c>
      <c r="B1797" s="1" t="n">
        <v>44582</v>
      </c>
      <c r="C1797" s="1" t="n">
        <v>45180</v>
      </c>
      <c r="D1797" t="inlineStr">
        <is>
          <t>STOCKHOLMS LÄN</t>
        </is>
      </c>
      <c r="E1797" t="inlineStr">
        <is>
          <t>VÄRMDÖ</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3219-2022</t>
        </is>
      </c>
      <c r="B1798" s="1" t="n">
        <v>44582</v>
      </c>
      <c r="C1798" s="1" t="n">
        <v>45180</v>
      </c>
      <c r="D1798" t="inlineStr">
        <is>
          <t>STOCKHOLMS LÄN</t>
        </is>
      </c>
      <c r="E1798" t="inlineStr">
        <is>
          <t>EKERÖ</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3154-2022</t>
        </is>
      </c>
      <c r="B1799" s="1" t="n">
        <v>44582</v>
      </c>
      <c r="C1799" s="1" t="n">
        <v>45180</v>
      </c>
      <c r="D1799" t="inlineStr">
        <is>
          <t>STOCKHOLMS LÄN</t>
        </is>
      </c>
      <c r="E1799" t="inlineStr">
        <is>
          <t>ÖSTERÅKER</t>
        </is>
      </c>
      <c r="F1799" t="inlineStr">
        <is>
          <t>Övriga Aktiebolag</t>
        </is>
      </c>
      <c r="G1799" t="n">
        <v>11.1</v>
      </c>
      <c r="H1799" t="n">
        <v>0</v>
      </c>
      <c r="I1799" t="n">
        <v>0</v>
      </c>
      <c r="J1799" t="n">
        <v>0</v>
      </c>
      <c r="K1799" t="n">
        <v>0</v>
      </c>
      <c r="L1799" t="n">
        <v>0</v>
      </c>
      <c r="M1799" t="n">
        <v>0</v>
      </c>
      <c r="N1799" t="n">
        <v>0</v>
      </c>
      <c r="O1799" t="n">
        <v>0</v>
      </c>
      <c r="P1799" t="n">
        <v>0</v>
      </c>
      <c r="Q1799" t="n">
        <v>0</v>
      </c>
      <c r="R1799" s="2" t="inlineStr"/>
    </row>
    <row r="1800" ht="15" customHeight="1">
      <c r="A1800" t="inlineStr">
        <is>
          <t>A 3326-2022</t>
        </is>
      </c>
      <c r="B1800" s="1" t="n">
        <v>44583</v>
      </c>
      <c r="C1800" s="1" t="n">
        <v>45180</v>
      </c>
      <c r="D1800" t="inlineStr">
        <is>
          <t>STOCKHOLMS LÄN</t>
        </is>
      </c>
      <c r="E1800" t="inlineStr">
        <is>
          <t>ÖSTERÅKER</t>
        </is>
      </c>
      <c r="F1800" t="inlineStr">
        <is>
          <t>Övriga Aktiebolag</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3310-2022</t>
        </is>
      </c>
      <c r="B1801" s="1" t="n">
        <v>44584</v>
      </c>
      <c r="C1801" s="1" t="n">
        <v>45180</v>
      </c>
      <c r="D1801" t="inlineStr">
        <is>
          <t>STOCKHOLMS LÄN</t>
        </is>
      </c>
      <c r="E1801" t="inlineStr">
        <is>
          <t>NORRTÄLJE</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3509-2022</t>
        </is>
      </c>
      <c r="B1802" s="1" t="n">
        <v>44585</v>
      </c>
      <c r="C1802" s="1" t="n">
        <v>45180</v>
      </c>
      <c r="D1802" t="inlineStr">
        <is>
          <t>STOCKHOLMS LÄN</t>
        </is>
      </c>
      <c r="E1802" t="inlineStr">
        <is>
          <t>NORRTÄLJE</t>
        </is>
      </c>
      <c r="F1802" t="inlineStr">
        <is>
          <t>Kommuner</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3396-2022</t>
        </is>
      </c>
      <c r="B1803" s="1" t="n">
        <v>44585</v>
      </c>
      <c r="C1803" s="1" t="n">
        <v>45180</v>
      </c>
      <c r="D1803" t="inlineStr">
        <is>
          <t>STOCKHOLMS LÄN</t>
        </is>
      </c>
      <c r="E1803" t="inlineStr">
        <is>
          <t>NORRTÄLJE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3596-2022</t>
        </is>
      </c>
      <c r="B1804" s="1" t="n">
        <v>44586</v>
      </c>
      <c r="C1804" s="1" t="n">
        <v>45180</v>
      </c>
      <c r="D1804" t="inlineStr">
        <is>
          <t>STOCKHOLMS LÄN</t>
        </is>
      </c>
      <c r="E1804" t="inlineStr">
        <is>
          <t>SÖDERTÄLJE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3698-2022</t>
        </is>
      </c>
      <c r="B1805" s="1" t="n">
        <v>44586</v>
      </c>
      <c r="C1805" s="1" t="n">
        <v>45180</v>
      </c>
      <c r="D1805" t="inlineStr">
        <is>
          <t>STOCKHOLMS LÄN</t>
        </is>
      </c>
      <c r="E1805" t="inlineStr">
        <is>
          <t>VALLENTUNA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3726-2022</t>
        </is>
      </c>
      <c r="B1806" s="1" t="n">
        <v>44586</v>
      </c>
      <c r="C1806" s="1" t="n">
        <v>45180</v>
      </c>
      <c r="D1806" t="inlineStr">
        <is>
          <t>STOCKHOLMS LÄN</t>
        </is>
      </c>
      <c r="E1806" t="inlineStr">
        <is>
          <t>BOTKYRKA</t>
        </is>
      </c>
      <c r="G1806" t="n">
        <v>17.1</v>
      </c>
      <c r="H1806" t="n">
        <v>0</v>
      </c>
      <c r="I1806" t="n">
        <v>0</v>
      </c>
      <c r="J1806" t="n">
        <v>0</v>
      </c>
      <c r="K1806" t="n">
        <v>0</v>
      </c>
      <c r="L1806" t="n">
        <v>0</v>
      </c>
      <c r="M1806" t="n">
        <v>0</v>
      </c>
      <c r="N1806" t="n">
        <v>0</v>
      </c>
      <c r="O1806" t="n">
        <v>0</v>
      </c>
      <c r="P1806" t="n">
        <v>0</v>
      </c>
      <c r="Q1806" t="n">
        <v>0</v>
      </c>
      <c r="R1806" s="2" t="inlineStr"/>
    </row>
    <row r="1807" ht="15" customHeight="1">
      <c r="A1807" t="inlineStr">
        <is>
          <t>A 3585-2022</t>
        </is>
      </c>
      <c r="B1807" s="1" t="n">
        <v>44586</v>
      </c>
      <c r="C1807" s="1" t="n">
        <v>45180</v>
      </c>
      <c r="D1807" t="inlineStr">
        <is>
          <t>STOCKHOLMS LÄN</t>
        </is>
      </c>
      <c r="E1807" t="inlineStr">
        <is>
          <t>SÖDERTÄLJE</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3681-2022</t>
        </is>
      </c>
      <c r="B1808" s="1" t="n">
        <v>44586</v>
      </c>
      <c r="C1808" s="1" t="n">
        <v>45180</v>
      </c>
      <c r="D1808" t="inlineStr">
        <is>
          <t>STOCKHOLMS LÄN</t>
        </is>
      </c>
      <c r="E1808" t="inlineStr">
        <is>
          <t>BOTKYRKA</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3706-2022</t>
        </is>
      </c>
      <c r="B1809" s="1" t="n">
        <v>44586</v>
      </c>
      <c r="C1809" s="1" t="n">
        <v>45180</v>
      </c>
      <c r="D1809" t="inlineStr">
        <is>
          <t>STOCKHOLMS LÄN</t>
        </is>
      </c>
      <c r="E1809" t="inlineStr">
        <is>
          <t>HANINGE</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3671-2022</t>
        </is>
      </c>
      <c r="B1810" s="1" t="n">
        <v>44586</v>
      </c>
      <c r="C1810" s="1" t="n">
        <v>45180</v>
      </c>
      <c r="D1810" t="inlineStr">
        <is>
          <t>STOCKHOLMS LÄN</t>
        </is>
      </c>
      <c r="E1810" t="inlineStr">
        <is>
          <t>BOTKYRKA</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3937-2022</t>
        </is>
      </c>
      <c r="B1811" s="1" t="n">
        <v>44587</v>
      </c>
      <c r="C1811" s="1" t="n">
        <v>45180</v>
      </c>
      <c r="D1811" t="inlineStr">
        <is>
          <t>STOCKHOLMS LÄN</t>
        </is>
      </c>
      <c r="E1811" t="inlineStr">
        <is>
          <t>VALLENTUNA</t>
        </is>
      </c>
      <c r="G1811" t="n">
        <v>6.6</v>
      </c>
      <c r="H1811" t="n">
        <v>0</v>
      </c>
      <c r="I1811" t="n">
        <v>0</v>
      </c>
      <c r="J1811" t="n">
        <v>0</v>
      </c>
      <c r="K1811" t="n">
        <v>0</v>
      </c>
      <c r="L1811" t="n">
        <v>0</v>
      </c>
      <c r="M1811" t="n">
        <v>0</v>
      </c>
      <c r="N1811" t="n">
        <v>0</v>
      </c>
      <c r="O1811" t="n">
        <v>0</v>
      </c>
      <c r="P1811" t="n">
        <v>0</v>
      </c>
      <c r="Q1811" t="n">
        <v>0</v>
      </c>
      <c r="R1811" s="2" t="inlineStr"/>
    </row>
    <row r="1812" ht="15" customHeight="1">
      <c r="A1812" t="inlineStr">
        <is>
          <t>A 3827-2022</t>
        </is>
      </c>
      <c r="B1812" s="1" t="n">
        <v>44587</v>
      </c>
      <c r="C1812" s="1" t="n">
        <v>45180</v>
      </c>
      <c r="D1812" t="inlineStr">
        <is>
          <t>STOCKHOLMS LÄN</t>
        </is>
      </c>
      <c r="E1812" t="inlineStr">
        <is>
          <t>VÄRMDÖ</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4860-2022</t>
        </is>
      </c>
      <c r="B1813" s="1" t="n">
        <v>44592</v>
      </c>
      <c r="C1813" s="1" t="n">
        <v>45180</v>
      </c>
      <c r="D1813" t="inlineStr">
        <is>
          <t>STOCKHOLMS LÄN</t>
        </is>
      </c>
      <c r="E1813" t="inlineStr">
        <is>
          <t>NORRTÄLJE</t>
        </is>
      </c>
      <c r="G1813" t="n">
        <v>22.3</v>
      </c>
      <c r="H1813" t="n">
        <v>0</v>
      </c>
      <c r="I1813" t="n">
        <v>0</v>
      </c>
      <c r="J1813" t="n">
        <v>0</v>
      </c>
      <c r="K1813" t="n">
        <v>0</v>
      </c>
      <c r="L1813" t="n">
        <v>0</v>
      </c>
      <c r="M1813" t="n">
        <v>0</v>
      </c>
      <c r="N1813" t="n">
        <v>0</v>
      </c>
      <c r="O1813" t="n">
        <v>0</v>
      </c>
      <c r="P1813" t="n">
        <v>0</v>
      </c>
      <c r="Q1813" t="n">
        <v>0</v>
      </c>
      <c r="R1813" s="2" t="inlineStr"/>
    </row>
    <row r="1814" ht="15" customHeight="1">
      <c r="A1814" t="inlineStr">
        <is>
          <t>A 5513-2022</t>
        </is>
      </c>
      <c r="B1814" s="1" t="n">
        <v>44595</v>
      </c>
      <c r="C1814" s="1" t="n">
        <v>45180</v>
      </c>
      <c r="D1814" t="inlineStr">
        <is>
          <t>STOCKHOLMS LÄN</t>
        </is>
      </c>
      <c r="E1814" t="inlineStr">
        <is>
          <t>NORRTÄLJE</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5611-2022</t>
        </is>
      </c>
      <c r="B1815" s="1" t="n">
        <v>44595</v>
      </c>
      <c r="C1815" s="1" t="n">
        <v>45180</v>
      </c>
      <c r="D1815" t="inlineStr">
        <is>
          <t>STOCKHOLMS LÄN</t>
        </is>
      </c>
      <c r="E1815" t="inlineStr">
        <is>
          <t>NORRTÄLJE</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5831-2022</t>
        </is>
      </c>
      <c r="B1816" s="1" t="n">
        <v>44596</v>
      </c>
      <c r="C1816" s="1" t="n">
        <v>45180</v>
      </c>
      <c r="D1816" t="inlineStr">
        <is>
          <t>STOCKHOLMS LÄN</t>
        </is>
      </c>
      <c r="E1816" t="inlineStr">
        <is>
          <t>NORRTÄLJE</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5910-2022</t>
        </is>
      </c>
      <c r="B1817" s="1" t="n">
        <v>44597</v>
      </c>
      <c r="C1817" s="1" t="n">
        <v>45180</v>
      </c>
      <c r="D1817" t="inlineStr">
        <is>
          <t>STOCKHOLMS LÄN</t>
        </is>
      </c>
      <c r="E1817" t="inlineStr">
        <is>
          <t>VALLENTUNA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6015-2022</t>
        </is>
      </c>
      <c r="B1818" s="1" t="n">
        <v>44599</v>
      </c>
      <c r="C1818" s="1" t="n">
        <v>45180</v>
      </c>
      <c r="D1818" t="inlineStr">
        <is>
          <t>STOCKHOLMS LÄN</t>
        </is>
      </c>
      <c r="E1818" t="inlineStr">
        <is>
          <t>VAXHOLM</t>
        </is>
      </c>
      <c r="F1818" t="inlineStr">
        <is>
          <t>Övriga statliga verk och myndigheter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6059-2022</t>
        </is>
      </c>
      <c r="B1819" s="1" t="n">
        <v>44599</v>
      </c>
      <c r="C1819" s="1" t="n">
        <v>45180</v>
      </c>
      <c r="D1819" t="inlineStr">
        <is>
          <t>STOCKHOLMS LÄN</t>
        </is>
      </c>
      <c r="E1819" t="inlineStr">
        <is>
          <t>BOTKYRKA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6332-2022</t>
        </is>
      </c>
      <c r="B1820" s="1" t="n">
        <v>44600</v>
      </c>
      <c r="C1820" s="1" t="n">
        <v>45180</v>
      </c>
      <c r="D1820" t="inlineStr">
        <is>
          <t>STOCKHOLMS LÄN</t>
        </is>
      </c>
      <c r="E1820" t="inlineStr">
        <is>
          <t>NORRTÄLJE</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6295-2022</t>
        </is>
      </c>
      <c r="B1821" s="1" t="n">
        <v>44600</v>
      </c>
      <c r="C1821" s="1" t="n">
        <v>45180</v>
      </c>
      <c r="D1821" t="inlineStr">
        <is>
          <t>STOCKHOLMS LÄN</t>
        </is>
      </c>
      <c r="E1821" t="inlineStr">
        <is>
          <t>SÖDERTÄLJE</t>
        </is>
      </c>
      <c r="G1821" t="n">
        <v>11.4</v>
      </c>
      <c r="H1821" t="n">
        <v>0</v>
      </c>
      <c r="I1821" t="n">
        <v>0</v>
      </c>
      <c r="J1821" t="n">
        <v>0</v>
      </c>
      <c r="K1821" t="n">
        <v>0</v>
      </c>
      <c r="L1821" t="n">
        <v>0</v>
      </c>
      <c r="M1821" t="n">
        <v>0</v>
      </c>
      <c r="N1821" t="n">
        <v>0</v>
      </c>
      <c r="O1821" t="n">
        <v>0</v>
      </c>
      <c r="P1821" t="n">
        <v>0</v>
      </c>
      <c r="Q1821" t="n">
        <v>0</v>
      </c>
      <c r="R1821" s="2" t="inlineStr"/>
    </row>
    <row r="1822" ht="15" customHeight="1">
      <c r="A1822" t="inlineStr">
        <is>
          <t>A 6886-2022</t>
        </is>
      </c>
      <c r="B1822" s="1" t="n">
        <v>44602</v>
      </c>
      <c r="C1822" s="1" t="n">
        <v>45180</v>
      </c>
      <c r="D1822" t="inlineStr">
        <is>
          <t>STOCKHOLMS LÄN</t>
        </is>
      </c>
      <c r="E1822" t="inlineStr">
        <is>
          <t>SÖDERTÄLJE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6740-2022</t>
        </is>
      </c>
      <c r="B1823" s="1" t="n">
        <v>44602</v>
      </c>
      <c r="C1823" s="1" t="n">
        <v>45180</v>
      </c>
      <c r="D1823" t="inlineStr">
        <is>
          <t>STOCKHOLMS LÄN</t>
        </is>
      </c>
      <c r="E1823" t="inlineStr">
        <is>
          <t>SÖDERTÄLJE</t>
        </is>
      </c>
      <c r="G1823" t="n">
        <v>7.1</v>
      </c>
      <c r="H1823" t="n">
        <v>0</v>
      </c>
      <c r="I1823" t="n">
        <v>0</v>
      </c>
      <c r="J1823" t="n">
        <v>0</v>
      </c>
      <c r="K1823" t="n">
        <v>0</v>
      </c>
      <c r="L1823" t="n">
        <v>0</v>
      </c>
      <c r="M1823" t="n">
        <v>0</v>
      </c>
      <c r="N1823" t="n">
        <v>0</v>
      </c>
      <c r="O1823" t="n">
        <v>0</v>
      </c>
      <c r="P1823" t="n">
        <v>0</v>
      </c>
      <c r="Q1823" t="n">
        <v>0</v>
      </c>
      <c r="R1823" s="2" t="inlineStr"/>
    </row>
    <row r="1824" ht="15" customHeight="1">
      <c r="A1824" t="inlineStr">
        <is>
          <t>A 6854-2022</t>
        </is>
      </c>
      <c r="B1824" s="1" t="n">
        <v>44602</v>
      </c>
      <c r="C1824" s="1" t="n">
        <v>45180</v>
      </c>
      <c r="D1824" t="inlineStr">
        <is>
          <t>STOCKHOLMS LÄN</t>
        </is>
      </c>
      <c r="E1824" t="inlineStr">
        <is>
          <t>NYKVARN</t>
        </is>
      </c>
      <c r="F1824" t="inlineStr">
        <is>
          <t>Kommuner</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6867-2022</t>
        </is>
      </c>
      <c r="B1825" s="1" t="n">
        <v>44602</v>
      </c>
      <c r="C1825" s="1" t="n">
        <v>45180</v>
      </c>
      <c r="D1825" t="inlineStr">
        <is>
          <t>STOCKHOLMS LÄN</t>
        </is>
      </c>
      <c r="E1825" t="inlineStr">
        <is>
          <t>NYKVARN</t>
        </is>
      </c>
      <c r="F1825" t="inlineStr">
        <is>
          <t>Kommuner</t>
        </is>
      </c>
      <c r="G1825" t="n">
        <v>8.4</v>
      </c>
      <c r="H1825" t="n">
        <v>0</v>
      </c>
      <c r="I1825" t="n">
        <v>0</v>
      </c>
      <c r="J1825" t="n">
        <v>0</v>
      </c>
      <c r="K1825" t="n">
        <v>0</v>
      </c>
      <c r="L1825" t="n">
        <v>0</v>
      </c>
      <c r="M1825" t="n">
        <v>0</v>
      </c>
      <c r="N1825" t="n">
        <v>0</v>
      </c>
      <c r="O1825" t="n">
        <v>0</v>
      </c>
      <c r="P1825" t="n">
        <v>0</v>
      </c>
      <c r="Q1825" t="n">
        <v>0</v>
      </c>
      <c r="R1825" s="2" t="inlineStr"/>
    </row>
    <row r="1826" ht="15" customHeight="1">
      <c r="A1826" t="inlineStr">
        <is>
          <t>A 6876-2022</t>
        </is>
      </c>
      <c r="B1826" s="1" t="n">
        <v>44602</v>
      </c>
      <c r="C1826" s="1" t="n">
        <v>45180</v>
      </c>
      <c r="D1826" t="inlineStr">
        <is>
          <t>STOCKHOLMS LÄN</t>
        </is>
      </c>
      <c r="E1826" t="inlineStr">
        <is>
          <t>NYKVARN</t>
        </is>
      </c>
      <c r="F1826" t="inlineStr">
        <is>
          <t>Kommuner</t>
        </is>
      </c>
      <c r="G1826" t="n">
        <v>5.1</v>
      </c>
      <c r="H1826" t="n">
        <v>0</v>
      </c>
      <c r="I1826" t="n">
        <v>0</v>
      </c>
      <c r="J1826" t="n">
        <v>0</v>
      </c>
      <c r="K1826" t="n">
        <v>0</v>
      </c>
      <c r="L1826" t="n">
        <v>0</v>
      </c>
      <c r="M1826" t="n">
        <v>0</v>
      </c>
      <c r="N1826" t="n">
        <v>0</v>
      </c>
      <c r="O1826" t="n">
        <v>0</v>
      </c>
      <c r="P1826" t="n">
        <v>0</v>
      </c>
      <c r="Q1826" t="n">
        <v>0</v>
      </c>
      <c r="R1826" s="2" t="inlineStr"/>
    </row>
    <row r="1827" ht="15" customHeight="1">
      <c r="A1827" t="inlineStr">
        <is>
          <t>A 6846-2022</t>
        </is>
      </c>
      <c r="B1827" s="1" t="n">
        <v>44602</v>
      </c>
      <c r="C1827" s="1" t="n">
        <v>45180</v>
      </c>
      <c r="D1827" t="inlineStr">
        <is>
          <t>STOCKHOLMS LÄN</t>
        </is>
      </c>
      <c r="E1827" t="inlineStr">
        <is>
          <t>NYNÄSHAMN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6982-2022</t>
        </is>
      </c>
      <c r="B1828" s="1" t="n">
        <v>44603</v>
      </c>
      <c r="C1828" s="1" t="n">
        <v>45180</v>
      </c>
      <c r="D1828" t="inlineStr">
        <is>
          <t>STOCKHOLMS LÄN</t>
        </is>
      </c>
      <c r="E1828" t="inlineStr">
        <is>
          <t>UPPLANDS-BRO</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7085-2022</t>
        </is>
      </c>
      <c r="B1829" s="1" t="n">
        <v>44603</v>
      </c>
      <c r="C1829" s="1" t="n">
        <v>45180</v>
      </c>
      <c r="D1829" t="inlineStr">
        <is>
          <t>STOCKHOLMS LÄN</t>
        </is>
      </c>
      <c r="E1829" t="inlineStr">
        <is>
          <t>VALLENTUNA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7073-2022</t>
        </is>
      </c>
      <c r="B1830" s="1" t="n">
        <v>44603</v>
      </c>
      <c r="C1830" s="1" t="n">
        <v>45180</v>
      </c>
      <c r="D1830" t="inlineStr">
        <is>
          <t>STOCKHOLMS LÄN</t>
        </is>
      </c>
      <c r="E1830" t="inlineStr">
        <is>
          <t>VALLENTUNA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7275-2022</t>
        </is>
      </c>
      <c r="B1831" s="1" t="n">
        <v>44606</v>
      </c>
      <c r="C1831" s="1" t="n">
        <v>45180</v>
      </c>
      <c r="D1831" t="inlineStr">
        <is>
          <t>STOCKHOLMS LÄN</t>
        </is>
      </c>
      <c r="E1831" t="inlineStr">
        <is>
          <t>UPPLANDS-BRO</t>
        </is>
      </c>
      <c r="F1831" t="inlineStr">
        <is>
          <t>Övriga statliga verk och myndigheter</t>
        </is>
      </c>
      <c r="G1831" t="n">
        <v>9.6</v>
      </c>
      <c r="H1831" t="n">
        <v>0</v>
      </c>
      <c r="I1831" t="n">
        <v>0</v>
      </c>
      <c r="J1831" t="n">
        <v>0</v>
      </c>
      <c r="K1831" t="n">
        <v>0</v>
      </c>
      <c r="L1831" t="n">
        <v>0</v>
      </c>
      <c r="M1831" t="n">
        <v>0</v>
      </c>
      <c r="N1831" t="n">
        <v>0</v>
      </c>
      <c r="O1831" t="n">
        <v>0</v>
      </c>
      <c r="P1831" t="n">
        <v>0</v>
      </c>
      <c r="Q1831" t="n">
        <v>0</v>
      </c>
      <c r="R1831" s="2" t="inlineStr"/>
    </row>
    <row r="1832" ht="15" customHeight="1">
      <c r="A1832" t="inlineStr">
        <is>
          <t>A 7280-2022</t>
        </is>
      </c>
      <c r="B1832" s="1" t="n">
        <v>44606</v>
      </c>
      <c r="C1832" s="1" t="n">
        <v>45180</v>
      </c>
      <c r="D1832" t="inlineStr">
        <is>
          <t>STOCKHOLMS LÄN</t>
        </is>
      </c>
      <c r="E1832" t="inlineStr">
        <is>
          <t>SIGTUNA</t>
        </is>
      </c>
      <c r="F1832" t="inlineStr">
        <is>
          <t>Övriga statliga verk och myndigheter</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7264-2022</t>
        </is>
      </c>
      <c r="B1833" s="1" t="n">
        <v>44606</v>
      </c>
      <c r="C1833" s="1" t="n">
        <v>45180</v>
      </c>
      <c r="D1833" t="inlineStr">
        <is>
          <t>STOCKHOLMS LÄN</t>
        </is>
      </c>
      <c r="E1833" t="inlineStr">
        <is>
          <t>VALLENTUNA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7276-2022</t>
        </is>
      </c>
      <c r="B1834" s="1" t="n">
        <v>44606</v>
      </c>
      <c r="C1834" s="1" t="n">
        <v>45180</v>
      </c>
      <c r="D1834" t="inlineStr">
        <is>
          <t>STOCKHOLMS LÄN</t>
        </is>
      </c>
      <c r="E1834" t="inlineStr">
        <is>
          <t>VALLENTUNA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7565-2022</t>
        </is>
      </c>
      <c r="B1835" s="1" t="n">
        <v>44607</v>
      </c>
      <c r="C1835" s="1" t="n">
        <v>45180</v>
      </c>
      <c r="D1835" t="inlineStr">
        <is>
          <t>STOCKHOLMS LÄN</t>
        </is>
      </c>
      <c r="E1835" t="inlineStr">
        <is>
          <t>NORRTÄLJE</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7834-2022</t>
        </is>
      </c>
      <c r="B1836" s="1" t="n">
        <v>44608</v>
      </c>
      <c r="C1836" s="1" t="n">
        <v>45180</v>
      </c>
      <c r="D1836" t="inlineStr">
        <is>
          <t>STOCKHOLMS LÄN</t>
        </is>
      </c>
      <c r="E1836" t="inlineStr">
        <is>
          <t>ÖSTERÅKER</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8024-2022</t>
        </is>
      </c>
      <c r="B1837" s="1" t="n">
        <v>44609</v>
      </c>
      <c r="C1837" s="1" t="n">
        <v>45180</v>
      </c>
      <c r="D1837" t="inlineStr">
        <is>
          <t>STOCKHOLMS LÄN</t>
        </is>
      </c>
      <c r="E1837" t="inlineStr">
        <is>
          <t>NORRTÄLJE</t>
        </is>
      </c>
      <c r="F1837" t="inlineStr">
        <is>
          <t>Kyrkan</t>
        </is>
      </c>
      <c r="G1837" t="n">
        <v>28.2</v>
      </c>
      <c r="H1837" t="n">
        <v>0</v>
      </c>
      <c r="I1837" t="n">
        <v>0</v>
      </c>
      <c r="J1837" t="n">
        <v>0</v>
      </c>
      <c r="K1837" t="n">
        <v>0</v>
      </c>
      <c r="L1837" t="n">
        <v>0</v>
      </c>
      <c r="M1837" t="n">
        <v>0</v>
      </c>
      <c r="N1837" t="n">
        <v>0</v>
      </c>
      <c r="O1837" t="n">
        <v>0</v>
      </c>
      <c r="P1837" t="n">
        <v>0</v>
      </c>
      <c r="Q1837" t="n">
        <v>0</v>
      </c>
      <c r="R1837" s="2" t="inlineStr"/>
    </row>
    <row r="1838" ht="15" customHeight="1">
      <c r="A1838" t="inlineStr">
        <is>
          <t>A 8065-2022</t>
        </is>
      </c>
      <c r="B1838" s="1" t="n">
        <v>44609</v>
      </c>
      <c r="C1838" s="1" t="n">
        <v>45180</v>
      </c>
      <c r="D1838" t="inlineStr">
        <is>
          <t>STOCKHOLMS LÄN</t>
        </is>
      </c>
      <c r="E1838" t="inlineStr">
        <is>
          <t>VALLENTUNA</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8077-2022</t>
        </is>
      </c>
      <c r="B1839" s="1" t="n">
        <v>44609</v>
      </c>
      <c r="C1839" s="1" t="n">
        <v>45180</v>
      </c>
      <c r="D1839" t="inlineStr">
        <is>
          <t>STOCKHOLMS LÄN</t>
        </is>
      </c>
      <c r="E1839" t="inlineStr">
        <is>
          <t>VALLENTUNA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8160-2022</t>
        </is>
      </c>
      <c r="B1840" s="1" t="n">
        <v>44609</v>
      </c>
      <c r="C1840" s="1" t="n">
        <v>45180</v>
      </c>
      <c r="D1840" t="inlineStr">
        <is>
          <t>STOCKHOLMS LÄN</t>
        </is>
      </c>
      <c r="E1840" t="inlineStr">
        <is>
          <t>NORRTÄLJE</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8261-2022</t>
        </is>
      </c>
      <c r="B1841" s="1" t="n">
        <v>44609</v>
      </c>
      <c r="C1841" s="1" t="n">
        <v>45180</v>
      </c>
      <c r="D1841" t="inlineStr">
        <is>
          <t>STOCKHOLMS LÄN</t>
        </is>
      </c>
      <c r="E1841" t="inlineStr">
        <is>
          <t>UPPLANDS-BRO</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8295-2022</t>
        </is>
      </c>
      <c r="B1842" s="1" t="n">
        <v>44610</v>
      </c>
      <c r="C1842" s="1" t="n">
        <v>45180</v>
      </c>
      <c r="D1842" t="inlineStr">
        <is>
          <t>STOCKHOLMS LÄN</t>
        </is>
      </c>
      <c r="E1842" t="inlineStr">
        <is>
          <t>NYKVARN</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8433-2022</t>
        </is>
      </c>
      <c r="B1843" s="1" t="n">
        <v>44611</v>
      </c>
      <c r="C1843" s="1" t="n">
        <v>45180</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8644-2022</t>
        </is>
      </c>
      <c r="B1844" s="1" t="n">
        <v>44613</v>
      </c>
      <c r="C1844" s="1" t="n">
        <v>45180</v>
      </c>
      <c r="D1844" t="inlineStr">
        <is>
          <t>STOCKHOLMS LÄN</t>
        </is>
      </c>
      <c r="E1844" t="inlineStr">
        <is>
          <t>NORRTÄLJE</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8725-2022</t>
        </is>
      </c>
      <c r="B1845" s="1" t="n">
        <v>44613</v>
      </c>
      <c r="C1845" s="1" t="n">
        <v>45180</v>
      </c>
      <c r="D1845" t="inlineStr">
        <is>
          <t>STOCKHOLMS LÄN</t>
        </is>
      </c>
      <c r="E1845" t="inlineStr">
        <is>
          <t>NORRTÄLJE</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8746-2022</t>
        </is>
      </c>
      <c r="B1846" s="1" t="n">
        <v>44613</v>
      </c>
      <c r="C1846" s="1" t="n">
        <v>45180</v>
      </c>
      <c r="D1846" t="inlineStr">
        <is>
          <t>STOCKHOLMS LÄN</t>
        </is>
      </c>
      <c r="E1846" t="inlineStr">
        <is>
          <t>UPPLANDS VÄSBY</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8748-2022</t>
        </is>
      </c>
      <c r="B1847" s="1" t="n">
        <v>44613</v>
      </c>
      <c r="C1847" s="1" t="n">
        <v>45180</v>
      </c>
      <c r="D1847" t="inlineStr">
        <is>
          <t>STOCKHOLMS LÄN</t>
        </is>
      </c>
      <c r="E1847" t="inlineStr">
        <is>
          <t>UPPLANDS VÄSBY</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9019-2022</t>
        </is>
      </c>
      <c r="B1848" s="1" t="n">
        <v>44615</v>
      </c>
      <c r="C1848" s="1" t="n">
        <v>45180</v>
      </c>
      <c r="D1848" t="inlineStr">
        <is>
          <t>STOCKHOLMS LÄN</t>
        </is>
      </c>
      <c r="E1848" t="inlineStr">
        <is>
          <t>VÄRMDÖ</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9442-2022</t>
        </is>
      </c>
      <c r="B1849" s="1" t="n">
        <v>44616</v>
      </c>
      <c r="C1849" s="1" t="n">
        <v>45180</v>
      </c>
      <c r="D1849" t="inlineStr">
        <is>
          <t>STOCKHOLMS LÄN</t>
        </is>
      </c>
      <c r="E1849" t="inlineStr">
        <is>
          <t>VALLENTUNA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9408-2022</t>
        </is>
      </c>
      <c r="B1850" s="1" t="n">
        <v>44616</v>
      </c>
      <c r="C1850" s="1" t="n">
        <v>45180</v>
      </c>
      <c r="D1850" t="inlineStr">
        <is>
          <t>STOCKHOLMS LÄN</t>
        </is>
      </c>
      <c r="E1850" t="inlineStr">
        <is>
          <t>NYKVARN</t>
        </is>
      </c>
      <c r="G1850" t="n">
        <v>4.7</v>
      </c>
      <c r="H1850" t="n">
        <v>0</v>
      </c>
      <c r="I1850" t="n">
        <v>0</v>
      </c>
      <c r="J1850" t="n">
        <v>0</v>
      </c>
      <c r="K1850" t="n">
        <v>0</v>
      </c>
      <c r="L1850" t="n">
        <v>0</v>
      </c>
      <c r="M1850" t="n">
        <v>0</v>
      </c>
      <c r="N1850" t="n">
        <v>0</v>
      </c>
      <c r="O1850" t="n">
        <v>0</v>
      </c>
      <c r="P1850" t="n">
        <v>0</v>
      </c>
      <c r="Q1850" t="n">
        <v>0</v>
      </c>
      <c r="R1850" s="2" t="inlineStr"/>
    </row>
    <row r="1851" ht="15" customHeight="1">
      <c r="A1851" t="inlineStr">
        <is>
          <t>A 9654-2022</t>
        </is>
      </c>
      <c r="B1851" s="1" t="n">
        <v>44617</v>
      </c>
      <c r="C1851" s="1" t="n">
        <v>45180</v>
      </c>
      <c r="D1851" t="inlineStr">
        <is>
          <t>STOCKHOLMS LÄN</t>
        </is>
      </c>
      <c r="E1851" t="inlineStr">
        <is>
          <t>NORRTÄLJE</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9748-2022</t>
        </is>
      </c>
      <c r="B1852" s="1" t="n">
        <v>44618</v>
      </c>
      <c r="C1852" s="1" t="n">
        <v>45180</v>
      </c>
      <c r="D1852" t="inlineStr">
        <is>
          <t>STOCKHOLMS LÄN</t>
        </is>
      </c>
      <c r="E1852" t="inlineStr">
        <is>
          <t>VALLENTUNA</t>
        </is>
      </c>
      <c r="G1852" t="n">
        <v>11.6</v>
      </c>
      <c r="H1852" t="n">
        <v>0</v>
      </c>
      <c r="I1852" t="n">
        <v>0</v>
      </c>
      <c r="J1852" t="n">
        <v>0</v>
      </c>
      <c r="K1852" t="n">
        <v>0</v>
      </c>
      <c r="L1852" t="n">
        <v>0</v>
      </c>
      <c r="M1852" t="n">
        <v>0</v>
      </c>
      <c r="N1852" t="n">
        <v>0</v>
      </c>
      <c r="O1852" t="n">
        <v>0</v>
      </c>
      <c r="P1852" t="n">
        <v>0</v>
      </c>
      <c r="Q1852" t="n">
        <v>0</v>
      </c>
      <c r="R1852" s="2" t="inlineStr"/>
    </row>
    <row r="1853" ht="15" customHeight="1">
      <c r="A1853" t="inlineStr">
        <is>
          <t>A 9745-2022</t>
        </is>
      </c>
      <c r="B1853" s="1" t="n">
        <v>44618</v>
      </c>
      <c r="C1853" s="1" t="n">
        <v>45180</v>
      </c>
      <c r="D1853" t="inlineStr">
        <is>
          <t>STOCKHOLMS LÄN</t>
        </is>
      </c>
      <c r="E1853" t="inlineStr">
        <is>
          <t>VALLENTUNA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9767-2022</t>
        </is>
      </c>
      <c r="B1854" s="1" t="n">
        <v>44619</v>
      </c>
      <c r="C1854" s="1" t="n">
        <v>45180</v>
      </c>
      <c r="D1854" t="inlineStr">
        <is>
          <t>STOCKHOLMS LÄN</t>
        </is>
      </c>
      <c r="E1854" t="inlineStr">
        <is>
          <t>SIGTUNA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9964-2022</t>
        </is>
      </c>
      <c r="B1855" s="1" t="n">
        <v>44621</v>
      </c>
      <c r="C1855" s="1" t="n">
        <v>45180</v>
      </c>
      <c r="D1855" t="inlineStr">
        <is>
          <t>STOCKHOLMS LÄN</t>
        </is>
      </c>
      <c r="E1855" t="inlineStr">
        <is>
          <t>NYNÄSHAMN</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10098-2022</t>
        </is>
      </c>
      <c r="B1856" s="1" t="n">
        <v>44621</v>
      </c>
      <c r="C1856" s="1" t="n">
        <v>45180</v>
      </c>
      <c r="D1856" t="inlineStr">
        <is>
          <t>STOCKHOLMS LÄN</t>
        </is>
      </c>
      <c r="E1856" t="inlineStr">
        <is>
          <t>NORRTÄLJE</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10059-2022</t>
        </is>
      </c>
      <c r="B1857" s="1" t="n">
        <v>44621</v>
      </c>
      <c r="C1857" s="1" t="n">
        <v>45180</v>
      </c>
      <c r="D1857" t="inlineStr">
        <is>
          <t>STOCKHOLMS LÄN</t>
        </is>
      </c>
      <c r="E1857" t="inlineStr">
        <is>
          <t>NYNÄSHAMN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10082-2022</t>
        </is>
      </c>
      <c r="B1858" s="1" t="n">
        <v>44621</v>
      </c>
      <c r="C1858" s="1" t="n">
        <v>45180</v>
      </c>
      <c r="D1858" t="inlineStr">
        <is>
          <t>STOCKHOLMS LÄN</t>
        </is>
      </c>
      <c r="E1858" t="inlineStr">
        <is>
          <t>ÖSTERÅKER</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9988-2022</t>
        </is>
      </c>
      <c r="B1859" s="1" t="n">
        <v>44621</v>
      </c>
      <c r="C1859" s="1" t="n">
        <v>45180</v>
      </c>
      <c r="D1859" t="inlineStr">
        <is>
          <t>STOCKHOLMS LÄN</t>
        </is>
      </c>
      <c r="E1859" t="inlineStr">
        <is>
          <t>NORRTÄLJE</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10090-2022</t>
        </is>
      </c>
      <c r="B1860" s="1" t="n">
        <v>44621</v>
      </c>
      <c r="C1860" s="1" t="n">
        <v>45180</v>
      </c>
      <c r="D1860" t="inlineStr">
        <is>
          <t>STOCKHOLMS LÄN</t>
        </is>
      </c>
      <c r="E1860" t="inlineStr">
        <is>
          <t>NORRTÄLJE</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10521-2022</t>
        </is>
      </c>
      <c r="B1861" s="1" t="n">
        <v>44623</v>
      </c>
      <c r="C1861" s="1" t="n">
        <v>45180</v>
      </c>
      <c r="D1861" t="inlineStr">
        <is>
          <t>STOCKHOLMS LÄN</t>
        </is>
      </c>
      <c r="E1861" t="inlineStr">
        <is>
          <t>NORRTÄLJE</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10711-2022</t>
        </is>
      </c>
      <c r="B1862" s="1" t="n">
        <v>44626</v>
      </c>
      <c r="C1862" s="1" t="n">
        <v>45180</v>
      </c>
      <c r="D1862" t="inlineStr">
        <is>
          <t>STOCKHOLMS LÄN</t>
        </is>
      </c>
      <c r="E1862" t="inlineStr">
        <is>
          <t>NORRTÄLJE</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10710-2022</t>
        </is>
      </c>
      <c r="B1863" s="1" t="n">
        <v>44626</v>
      </c>
      <c r="C1863" s="1" t="n">
        <v>45180</v>
      </c>
      <c r="D1863" t="inlineStr">
        <is>
          <t>STOCKHOLMS LÄN</t>
        </is>
      </c>
      <c r="E1863" t="inlineStr">
        <is>
          <t>NORRTÄLJE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11095-2022</t>
        </is>
      </c>
      <c r="B1864" s="1" t="n">
        <v>44628</v>
      </c>
      <c r="C1864" s="1" t="n">
        <v>45180</v>
      </c>
      <c r="D1864" t="inlineStr">
        <is>
          <t>STOCKHOLMS LÄN</t>
        </is>
      </c>
      <c r="E1864" t="inlineStr">
        <is>
          <t>BOTKYRKA</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11150-2022</t>
        </is>
      </c>
      <c r="B1865" s="1" t="n">
        <v>44629</v>
      </c>
      <c r="C1865" s="1" t="n">
        <v>45180</v>
      </c>
      <c r="D1865" t="inlineStr">
        <is>
          <t>STOCKHOLMS LÄN</t>
        </is>
      </c>
      <c r="E1865" t="inlineStr">
        <is>
          <t>NORRTÄLJE</t>
        </is>
      </c>
      <c r="F1865" t="inlineStr">
        <is>
          <t>Övriga Aktiebolag</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11229-2022</t>
        </is>
      </c>
      <c r="B1866" s="1" t="n">
        <v>44629</v>
      </c>
      <c r="C1866" s="1" t="n">
        <v>45180</v>
      </c>
      <c r="D1866" t="inlineStr">
        <is>
          <t>STOCKHOLMS LÄN</t>
        </is>
      </c>
      <c r="E1866" t="inlineStr">
        <is>
          <t>NORRTÄLJE</t>
        </is>
      </c>
      <c r="F1866" t="inlineStr">
        <is>
          <t>Övriga Aktiebolag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11393-2022</t>
        </is>
      </c>
      <c r="B1867" s="1" t="n">
        <v>44630</v>
      </c>
      <c r="C1867" s="1" t="n">
        <v>45180</v>
      </c>
      <c r="D1867" t="inlineStr">
        <is>
          <t>STOCKHOLMS LÄN</t>
        </is>
      </c>
      <c r="E1867" t="inlineStr">
        <is>
          <t>NYKVARN</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11533-2022</t>
        </is>
      </c>
      <c r="B1868" s="1" t="n">
        <v>44631</v>
      </c>
      <c r="C1868" s="1" t="n">
        <v>45180</v>
      </c>
      <c r="D1868" t="inlineStr">
        <is>
          <t>STOCKHOLMS LÄN</t>
        </is>
      </c>
      <c r="E1868" t="inlineStr">
        <is>
          <t>NORRTÄLJE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11821-2022</t>
        </is>
      </c>
      <c r="B1869" s="1" t="n">
        <v>44634</v>
      </c>
      <c r="C1869" s="1" t="n">
        <v>45180</v>
      </c>
      <c r="D1869" t="inlineStr">
        <is>
          <t>STOCKHOLMS LÄN</t>
        </is>
      </c>
      <c r="E1869" t="inlineStr">
        <is>
          <t>NORRTÄLJE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11764-2022</t>
        </is>
      </c>
      <c r="B1870" s="1" t="n">
        <v>44634</v>
      </c>
      <c r="C1870" s="1" t="n">
        <v>45180</v>
      </c>
      <c r="D1870" t="inlineStr">
        <is>
          <t>STOCKHOLMS LÄN</t>
        </is>
      </c>
      <c r="E1870" t="inlineStr">
        <is>
          <t>BOTKYRKA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11900-2022</t>
        </is>
      </c>
      <c r="B1871" s="1" t="n">
        <v>44635</v>
      </c>
      <c r="C1871" s="1" t="n">
        <v>45180</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11996-2022</t>
        </is>
      </c>
      <c r="B1872" s="1" t="n">
        <v>44635</v>
      </c>
      <c r="C1872" s="1" t="n">
        <v>45180</v>
      </c>
      <c r="D1872" t="inlineStr">
        <is>
          <t>STOCKHOLMS LÄN</t>
        </is>
      </c>
      <c r="E1872" t="inlineStr">
        <is>
          <t>NYKVARN</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12270-2022</t>
        </is>
      </c>
      <c r="B1873" s="1" t="n">
        <v>44637</v>
      </c>
      <c r="C1873" s="1" t="n">
        <v>45180</v>
      </c>
      <c r="D1873" t="inlineStr">
        <is>
          <t>STOCKHOLMS LÄN</t>
        </is>
      </c>
      <c r="E1873" t="inlineStr">
        <is>
          <t>NORRTÄLJE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12355-2022</t>
        </is>
      </c>
      <c r="B1874" s="1" t="n">
        <v>44637</v>
      </c>
      <c r="C1874" s="1" t="n">
        <v>45180</v>
      </c>
      <c r="D1874" t="inlineStr">
        <is>
          <t>STOCKHOLMS LÄN</t>
        </is>
      </c>
      <c r="E1874" t="inlineStr">
        <is>
          <t>NORRTÄLJE</t>
        </is>
      </c>
      <c r="G1874" t="n">
        <v>10.4</v>
      </c>
      <c r="H1874" t="n">
        <v>0</v>
      </c>
      <c r="I1874" t="n">
        <v>0</v>
      </c>
      <c r="J1874" t="n">
        <v>0</v>
      </c>
      <c r="K1874" t="n">
        <v>0</v>
      </c>
      <c r="L1874" t="n">
        <v>0</v>
      </c>
      <c r="M1874" t="n">
        <v>0</v>
      </c>
      <c r="N1874" t="n">
        <v>0</v>
      </c>
      <c r="O1874" t="n">
        <v>0</v>
      </c>
      <c r="P1874" t="n">
        <v>0</v>
      </c>
      <c r="Q1874" t="n">
        <v>0</v>
      </c>
      <c r="R1874" s="2" t="inlineStr"/>
    </row>
    <row r="1875" ht="15" customHeight="1">
      <c r="A1875" t="inlineStr">
        <is>
          <t>A 12234-2022</t>
        </is>
      </c>
      <c r="B1875" s="1" t="n">
        <v>44637</v>
      </c>
      <c r="C1875" s="1" t="n">
        <v>45180</v>
      </c>
      <c r="D1875" t="inlineStr">
        <is>
          <t>STOCKHOLMS LÄN</t>
        </is>
      </c>
      <c r="E1875" t="inlineStr">
        <is>
          <t>VALLENTUNA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12357-2022</t>
        </is>
      </c>
      <c r="B1876" s="1" t="n">
        <v>44637</v>
      </c>
      <c r="C1876" s="1" t="n">
        <v>45180</v>
      </c>
      <c r="D1876" t="inlineStr">
        <is>
          <t>STOCKHOLMS LÄN</t>
        </is>
      </c>
      <c r="E1876" t="inlineStr">
        <is>
          <t>NORRTÄLJE</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12314-2022</t>
        </is>
      </c>
      <c r="B1877" s="1" t="n">
        <v>44637</v>
      </c>
      <c r="C1877" s="1" t="n">
        <v>45180</v>
      </c>
      <c r="D1877" t="inlineStr">
        <is>
          <t>STOCKHOLMS LÄN</t>
        </is>
      </c>
      <c r="E1877" t="inlineStr">
        <is>
          <t>NORRTÄLJE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62765-2022</t>
        </is>
      </c>
      <c r="B1878" s="1" t="n">
        <v>44637</v>
      </c>
      <c r="C1878" s="1" t="n">
        <v>45180</v>
      </c>
      <c r="D1878" t="inlineStr">
        <is>
          <t>STOCKHOLMS LÄN</t>
        </is>
      </c>
      <c r="E1878" t="inlineStr">
        <is>
          <t>NORRTÄLJE</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12268-2022</t>
        </is>
      </c>
      <c r="B1879" s="1" t="n">
        <v>44637</v>
      </c>
      <c r="C1879" s="1" t="n">
        <v>45180</v>
      </c>
      <c r="D1879" t="inlineStr">
        <is>
          <t>STOCKHOLMS LÄN</t>
        </is>
      </c>
      <c r="E1879" t="inlineStr">
        <is>
          <t>NORRTÄLJE</t>
        </is>
      </c>
      <c r="F1879" t="inlineStr">
        <is>
          <t>Sveaskog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12578-2022</t>
        </is>
      </c>
      <c r="B1880" s="1" t="n">
        <v>44638</v>
      </c>
      <c r="C1880" s="1" t="n">
        <v>45180</v>
      </c>
      <c r="D1880" t="inlineStr">
        <is>
          <t>STOCKHOLMS LÄN</t>
        </is>
      </c>
      <c r="E1880" t="inlineStr">
        <is>
          <t>NYKVARN</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12691-2022</t>
        </is>
      </c>
      <c r="B1881" s="1" t="n">
        <v>44641</v>
      </c>
      <c r="C1881" s="1" t="n">
        <v>45180</v>
      </c>
      <c r="D1881" t="inlineStr">
        <is>
          <t>STOCKHOLMS LÄN</t>
        </is>
      </c>
      <c r="E1881" t="inlineStr">
        <is>
          <t>SÖDERTÄLJE</t>
        </is>
      </c>
      <c r="F1881" t="inlineStr">
        <is>
          <t>Övriga Aktiebolag</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12816-2022</t>
        </is>
      </c>
      <c r="B1882" s="1" t="n">
        <v>44642</v>
      </c>
      <c r="C1882" s="1" t="n">
        <v>45180</v>
      </c>
      <c r="D1882" t="inlineStr">
        <is>
          <t>STOCKHOLMS LÄN</t>
        </is>
      </c>
      <c r="E1882" t="inlineStr">
        <is>
          <t>NORRTÄLJE</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12931-2022</t>
        </is>
      </c>
      <c r="B1883" s="1" t="n">
        <v>44642</v>
      </c>
      <c r="C1883" s="1" t="n">
        <v>45180</v>
      </c>
      <c r="D1883" t="inlineStr">
        <is>
          <t>STOCKHOLMS LÄN</t>
        </is>
      </c>
      <c r="E1883" t="inlineStr">
        <is>
          <t>SIGTUNA</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12900-2022</t>
        </is>
      </c>
      <c r="B1884" s="1" t="n">
        <v>44642</v>
      </c>
      <c r="C1884" s="1" t="n">
        <v>45180</v>
      </c>
      <c r="D1884" t="inlineStr">
        <is>
          <t>STOCKHOLMS LÄN</t>
        </is>
      </c>
      <c r="E1884" t="inlineStr">
        <is>
          <t>SIGTUNA</t>
        </is>
      </c>
      <c r="G1884" t="n">
        <v>5.6</v>
      </c>
      <c r="H1884" t="n">
        <v>0</v>
      </c>
      <c r="I1884" t="n">
        <v>0</v>
      </c>
      <c r="J1884" t="n">
        <v>0</v>
      </c>
      <c r="K1884" t="n">
        <v>0</v>
      </c>
      <c r="L1884" t="n">
        <v>0</v>
      </c>
      <c r="M1884" t="n">
        <v>0</v>
      </c>
      <c r="N1884" t="n">
        <v>0</v>
      </c>
      <c r="O1884" t="n">
        <v>0</v>
      </c>
      <c r="P1884" t="n">
        <v>0</v>
      </c>
      <c r="Q1884" t="n">
        <v>0</v>
      </c>
      <c r="R1884" s="2" t="inlineStr"/>
      <c r="U1884">
        <f>HYPERLINK("https://klasma.github.io/Logging_SIGTUNA/knärot/A 12900-2022.png")</f>
        <v/>
      </c>
      <c r="V1884">
        <f>HYPERLINK("https://klasma.github.io/Logging_SIGTUNA/klagomål/A 12900-2022.docx")</f>
        <v/>
      </c>
      <c r="W1884">
        <f>HYPERLINK("https://klasma.github.io/Logging_SIGTUNA/klagomålsmail/A 12900-2022.docx")</f>
        <v/>
      </c>
      <c r="X1884">
        <f>HYPERLINK("https://klasma.github.io/Logging_SIGTUNA/tillsyn/A 12900-2022.docx")</f>
        <v/>
      </c>
      <c r="Y1884">
        <f>HYPERLINK("https://klasma.github.io/Logging_SIGTUNA/tillsynsmail/A 12900-2022.docx")</f>
        <v/>
      </c>
    </row>
    <row r="1885" ht="15" customHeight="1">
      <c r="A1885" t="inlineStr">
        <is>
          <t>A 12877-2022</t>
        </is>
      </c>
      <c r="B1885" s="1" t="n">
        <v>44642</v>
      </c>
      <c r="C1885" s="1" t="n">
        <v>45180</v>
      </c>
      <c r="D1885" t="inlineStr">
        <is>
          <t>STOCKHOLMS LÄN</t>
        </is>
      </c>
      <c r="E1885" t="inlineStr">
        <is>
          <t>NORRTÄLJE</t>
        </is>
      </c>
      <c r="G1885" t="n">
        <v>8.800000000000001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13137-2022</t>
        </is>
      </c>
      <c r="B1886" s="1" t="n">
        <v>44643</v>
      </c>
      <c r="C1886" s="1" t="n">
        <v>45180</v>
      </c>
      <c r="D1886" t="inlineStr">
        <is>
          <t>STOCKHOLMS LÄN</t>
        </is>
      </c>
      <c r="E1886" t="inlineStr">
        <is>
          <t>HANINGE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13053-2022</t>
        </is>
      </c>
      <c r="B1887" s="1" t="n">
        <v>44643</v>
      </c>
      <c r="C1887" s="1" t="n">
        <v>45180</v>
      </c>
      <c r="D1887" t="inlineStr">
        <is>
          <t>STOCKHOLMS LÄN</t>
        </is>
      </c>
      <c r="E1887" t="inlineStr">
        <is>
          <t>NORRTÄLJE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13077-2022</t>
        </is>
      </c>
      <c r="B1888" s="1" t="n">
        <v>44643</v>
      </c>
      <c r="C1888" s="1" t="n">
        <v>45180</v>
      </c>
      <c r="D1888" t="inlineStr">
        <is>
          <t>STOCKHOLMS LÄN</t>
        </is>
      </c>
      <c r="E1888" t="inlineStr">
        <is>
          <t>NORRTÄLJE</t>
        </is>
      </c>
      <c r="G1888" t="n">
        <v>8.199999999999999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13089-2022</t>
        </is>
      </c>
      <c r="B1889" s="1" t="n">
        <v>44643</v>
      </c>
      <c r="C1889" s="1" t="n">
        <v>45180</v>
      </c>
      <c r="D1889" t="inlineStr">
        <is>
          <t>STOCKHOLMS LÄN</t>
        </is>
      </c>
      <c r="E1889" t="inlineStr">
        <is>
          <t>NORRTÄLJE</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13135-2022</t>
        </is>
      </c>
      <c r="B1890" s="1" t="n">
        <v>44643</v>
      </c>
      <c r="C1890" s="1" t="n">
        <v>45180</v>
      </c>
      <c r="D1890" t="inlineStr">
        <is>
          <t>STOCKHOLMS LÄN</t>
        </is>
      </c>
      <c r="E1890" t="inlineStr">
        <is>
          <t>HANINGE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13106-2022</t>
        </is>
      </c>
      <c r="B1891" s="1" t="n">
        <v>44644</v>
      </c>
      <c r="C1891" s="1" t="n">
        <v>45180</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13278-2022</t>
        </is>
      </c>
      <c r="B1892" s="1" t="n">
        <v>44644</v>
      </c>
      <c r="C1892" s="1" t="n">
        <v>45180</v>
      </c>
      <c r="D1892" t="inlineStr">
        <is>
          <t>STOCKHOLMS LÄN</t>
        </is>
      </c>
      <c r="E1892" t="inlineStr">
        <is>
          <t>NORRTÄLJE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13276-2022</t>
        </is>
      </c>
      <c r="B1893" s="1" t="n">
        <v>44644</v>
      </c>
      <c r="C1893" s="1" t="n">
        <v>45180</v>
      </c>
      <c r="D1893" t="inlineStr">
        <is>
          <t>STOCKHOLMS LÄN</t>
        </is>
      </c>
      <c r="E1893" t="inlineStr">
        <is>
          <t>NORRTÄLJE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13395-2022</t>
        </is>
      </c>
      <c r="B1894" s="1" t="n">
        <v>44645</v>
      </c>
      <c r="C1894" s="1" t="n">
        <v>45180</v>
      </c>
      <c r="D1894" t="inlineStr">
        <is>
          <t>STOCKHOLMS LÄN</t>
        </is>
      </c>
      <c r="E1894" t="inlineStr">
        <is>
          <t>NORRTÄLJE</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13701-2022</t>
        </is>
      </c>
      <c r="B1895" s="1" t="n">
        <v>44648</v>
      </c>
      <c r="C1895" s="1" t="n">
        <v>45180</v>
      </c>
      <c r="D1895" t="inlineStr">
        <is>
          <t>STOCKHOLMS LÄN</t>
        </is>
      </c>
      <c r="E1895" t="inlineStr">
        <is>
          <t>NORRTÄLJE</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13718-2022</t>
        </is>
      </c>
      <c r="B1896" s="1" t="n">
        <v>44649</v>
      </c>
      <c r="C1896" s="1" t="n">
        <v>45180</v>
      </c>
      <c r="D1896" t="inlineStr">
        <is>
          <t>STOCKHOLMS LÄN</t>
        </is>
      </c>
      <c r="E1896" t="inlineStr">
        <is>
          <t>NORRTÄLJE</t>
        </is>
      </c>
      <c r="G1896" t="n">
        <v>8.800000000000001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13836-2022</t>
        </is>
      </c>
      <c r="B1897" s="1" t="n">
        <v>44649</v>
      </c>
      <c r="C1897" s="1" t="n">
        <v>45180</v>
      </c>
      <c r="D1897" t="inlineStr">
        <is>
          <t>STOCKHOLMS LÄN</t>
        </is>
      </c>
      <c r="E1897" t="inlineStr">
        <is>
          <t>VALLENTUNA</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14725-2022</t>
        </is>
      </c>
      <c r="B1898" s="1" t="n">
        <v>44655</v>
      </c>
      <c r="C1898" s="1" t="n">
        <v>45180</v>
      </c>
      <c r="D1898" t="inlineStr">
        <is>
          <t>STOCKHOLMS LÄN</t>
        </is>
      </c>
      <c r="E1898" t="inlineStr">
        <is>
          <t>VALLENTUNA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14719-2022</t>
        </is>
      </c>
      <c r="B1899" s="1" t="n">
        <v>44655</v>
      </c>
      <c r="C1899" s="1" t="n">
        <v>45180</v>
      </c>
      <c r="D1899" t="inlineStr">
        <is>
          <t>STOCKHOLMS LÄN</t>
        </is>
      </c>
      <c r="E1899" t="inlineStr">
        <is>
          <t>UPPLANDS-BRO</t>
        </is>
      </c>
      <c r="F1899" t="inlineStr">
        <is>
          <t>Allmännings- och besparingsskogar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14724-2022</t>
        </is>
      </c>
      <c r="B1900" s="1" t="n">
        <v>44656</v>
      </c>
      <c r="C1900" s="1" t="n">
        <v>45180</v>
      </c>
      <c r="D1900" t="inlineStr">
        <is>
          <t>STOCKHOLMS LÄN</t>
        </is>
      </c>
      <c r="E1900" t="inlineStr">
        <is>
          <t>NORRTÄLJE</t>
        </is>
      </c>
      <c r="F1900" t="inlineStr">
        <is>
          <t>Sveaskog</t>
        </is>
      </c>
      <c r="G1900" t="n">
        <v>9</v>
      </c>
      <c r="H1900" t="n">
        <v>0</v>
      </c>
      <c r="I1900" t="n">
        <v>0</v>
      </c>
      <c r="J1900" t="n">
        <v>0</v>
      </c>
      <c r="K1900" t="n">
        <v>0</v>
      </c>
      <c r="L1900" t="n">
        <v>0</v>
      </c>
      <c r="M1900" t="n">
        <v>0</v>
      </c>
      <c r="N1900" t="n">
        <v>0</v>
      </c>
      <c r="O1900" t="n">
        <v>0</v>
      </c>
      <c r="P1900" t="n">
        <v>0</v>
      </c>
      <c r="Q1900" t="n">
        <v>0</v>
      </c>
      <c r="R1900" s="2" t="inlineStr"/>
    </row>
    <row r="1901" ht="15" customHeight="1">
      <c r="A1901" t="inlineStr">
        <is>
          <t>A 14869-2022</t>
        </is>
      </c>
      <c r="B1901" s="1" t="n">
        <v>44656</v>
      </c>
      <c r="C1901" s="1" t="n">
        <v>45180</v>
      </c>
      <c r="D1901" t="inlineStr">
        <is>
          <t>STOCKHOLMS LÄN</t>
        </is>
      </c>
      <c r="E1901" t="inlineStr">
        <is>
          <t>NORRTÄLJE</t>
        </is>
      </c>
      <c r="F1901" t="inlineStr">
        <is>
          <t>Holmen skog AB</t>
        </is>
      </c>
      <c r="G1901" t="n">
        <v>9.1</v>
      </c>
      <c r="H1901" t="n">
        <v>0</v>
      </c>
      <c r="I1901" t="n">
        <v>0</v>
      </c>
      <c r="J1901" t="n">
        <v>0</v>
      </c>
      <c r="K1901" t="n">
        <v>0</v>
      </c>
      <c r="L1901" t="n">
        <v>0</v>
      </c>
      <c r="M1901" t="n">
        <v>0</v>
      </c>
      <c r="N1901" t="n">
        <v>0</v>
      </c>
      <c r="O1901" t="n">
        <v>0</v>
      </c>
      <c r="P1901" t="n">
        <v>0</v>
      </c>
      <c r="Q1901" t="n">
        <v>0</v>
      </c>
      <c r="R1901" s="2" t="inlineStr"/>
    </row>
    <row r="1902" ht="15" customHeight="1">
      <c r="A1902" t="inlineStr">
        <is>
          <t>A 14716-2022</t>
        </is>
      </c>
      <c r="B1902" s="1" t="n">
        <v>44656</v>
      </c>
      <c r="C1902" s="1" t="n">
        <v>45180</v>
      </c>
      <c r="D1902" t="inlineStr">
        <is>
          <t>STOCKHOLMS LÄN</t>
        </is>
      </c>
      <c r="E1902" t="inlineStr">
        <is>
          <t>NORRTÄLJE</t>
        </is>
      </c>
      <c r="F1902" t="inlineStr">
        <is>
          <t>Sveaskog</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15225-2022</t>
        </is>
      </c>
      <c r="B1903" s="1" t="n">
        <v>44658</v>
      </c>
      <c r="C1903" s="1" t="n">
        <v>45180</v>
      </c>
      <c r="D1903" t="inlineStr">
        <is>
          <t>STOCKHOLMS LÄN</t>
        </is>
      </c>
      <c r="E1903" t="inlineStr">
        <is>
          <t>NORRTÄLJE</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15226-2022</t>
        </is>
      </c>
      <c r="B1904" s="1" t="n">
        <v>44658</v>
      </c>
      <c r="C1904" s="1" t="n">
        <v>45180</v>
      </c>
      <c r="D1904" t="inlineStr">
        <is>
          <t>STOCKHOLMS LÄN</t>
        </is>
      </c>
      <c r="E1904" t="inlineStr">
        <is>
          <t>NORRTÄLJE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15131-2022</t>
        </is>
      </c>
      <c r="B1905" s="1" t="n">
        <v>44658</v>
      </c>
      <c r="C1905" s="1" t="n">
        <v>45180</v>
      </c>
      <c r="D1905" t="inlineStr">
        <is>
          <t>STOCKHOLMS LÄN</t>
        </is>
      </c>
      <c r="E1905" t="inlineStr">
        <is>
          <t>ÖSTERÅKER</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15630-2022</t>
        </is>
      </c>
      <c r="B1906" s="1" t="n">
        <v>44662</v>
      </c>
      <c r="C1906" s="1" t="n">
        <v>45180</v>
      </c>
      <c r="D1906" t="inlineStr">
        <is>
          <t>STOCKHOLMS LÄN</t>
        </is>
      </c>
      <c r="E1906" t="inlineStr">
        <is>
          <t>EKERÖ</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15825-2022</t>
        </is>
      </c>
      <c r="B1907" s="1" t="n">
        <v>44664</v>
      </c>
      <c r="C1907" s="1" t="n">
        <v>45180</v>
      </c>
      <c r="D1907" t="inlineStr">
        <is>
          <t>STOCKHOLMS LÄN</t>
        </is>
      </c>
      <c r="E1907" t="inlineStr">
        <is>
          <t>BOTKYRKA</t>
        </is>
      </c>
      <c r="G1907" t="n">
        <v>5.4</v>
      </c>
      <c r="H1907" t="n">
        <v>0</v>
      </c>
      <c r="I1907" t="n">
        <v>0</v>
      </c>
      <c r="J1907" t="n">
        <v>0</v>
      </c>
      <c r="K1907" t="n">
        <v>0</v>
      </c>
      <c r="L1907" t="n">
        <v>0</v>
      </c>
      <c r="M1907" t="n">
        <v>0</v>
      </c>
      <c r="N1907" t="n">
        <v>0</v>
      </c>
      <c r="O1907" t="n">
        <v>0</v>
      </c>
      <c r="P1907" t="n">
        <v>0</v>
      </c>
      <c r="Q1907" t="n">
        <v>0</v>
      </c>
      <c r="R1907" s="2" t="inlineStr"/>
    </row>
    <row r="1908" ht="15" customHeight="1">
      <c r="A1908" t="inlineStr">
        <is>
          <t>A 15905-2022</t>
        </is>
      </c>
      <c r="B1908" s="1" t="n">
        <v>44664</v>
      </c>
      <c r="C1908" s="1" t="n">
        <v>45180</v>
      </c>
      <c r="D1908" t="inlineStr">
        <is>
          <t>STOCKHOLMS LÄN</t>
        </is>
      </c>
      <c r="E1908" t="inlineStr">
        <is>
          <t>BOTKYRKA</t>
        </is>
      </c>
      <c r="G1908" t="n">
        <v>11.2</v>
      </c>
      <c r="H1908" t="n">
        <v>0</v>
      </c>
      <c r="I1908" t="n">
        <v>0</v>
      </c>
      <c r="J1908" t="n">
        <v>0</v>
      </c>
      <c r="K1908" t="n">
        <v>0</v>
      </c>
      <c r="L1908" t="n">
        <v>0</v>
      </c>
      <c r="M1908" t="n">
        <v>0</v>
      </c>
      <c r="N1908" t="n">
        <v>0</v>
      </c>
      <c r="O1908" t="n">
        <v>0</v>
      </c>
      <c r="P1908" t="n">
        <v>0</v>
      </c>
      <c r="Q1908" t="n">
        <v>0</v>
      </c>
      <c r="R1908" s="2" t="inlineStr"/>
    </row>
    <row r="1909" ht="15" customHeight="1">
      <c r="A1909" t="inlineStr">
        <is>
          <t>A 15861-2022</t>
        </is>
      </c>
      <c r="B1909" s="1" t="n">
        <v>44664</v>
      </c>
      <c r="C1909" s="1" t="n">
        <v>45180</v>
      </c>
      <c r="D1909" t="inlineStr">
        <is>
          <t>STOCKHOLMS LÄN</t>
        </is>
      </c>
      <c r="E1909" t="inlineStr">
        <is>
          <t>NORRTÄLJE</t>
        </is>
      </c>
      <c r="G1909" t="n">
        <v>10.2</v>
      </c>
      <c r="H1909" t="n">
        <v>0</v>
      </c>
      <c r="I1909" t="n">
        <v>0</v>
      </c>
      <c r="J1909" t="n">
        <v>0</v>
      </c>
      <c r="K1909" t="n">
        <v>0</v>
      </c>
      <c r="L1909" t="n">
        <v>0</v>
      </c>
      <c r="M1909" t="n">
        <v>0</v>
      </c>
      <c r="N1909" t="n">
        <v>0</v>
      </c>
      <c r="O1909" t="n">
        <v>0</v>
      </c>
      <c r="P1909" t="n">
        <v>0</v>
      </c>
      <c r="Q1909" t="n">
        <v>0</v>
      </c>
      <c r="R1909" s="2" t="inlineStr"/>
    </row>
    <row r="1910" ht="15" customHeight="1">
      <c r="A1910" t="inlineStr">
        <is>
          <t>A 16242-2022</t>
        </is>
      </c>
      <c r="B1910" s="1" t="n">
        <v>44670</v>
      </c>
      <c r="C1910" s="1" t="n">
        <v>45180</v>
      </c>
      <c r="D1910" t="inlineStr">
        <is>
          <t>STOCKHOLMS LÄN</t>
        </is>
      </c>
      <c r="E1910" t="inlineStr">
        <is>
          <t>EKERÖ</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16202-2022</t>
        </is>
      </c>
      <c r="B1911" s="1" t="n">
        <v>44670</v>
      </c>
      <c r="C1911" s="1" t="n">
        <v>45180</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16224-2022</t>
        </is>
      </c>
      <c r="B1912" s="1" t="n">
        <v>44670</v>
      </c>
      <c r="C1912" s="1" t="n">
        <v>45180</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16433-2022</t>
        </is>
      </c>
      <c r="B1913" s="1" t="n">
        <v>44671</v>
      </c>
      <c r="C1913" s="1" t="n">
        <v>45180</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16437-2022</t>
        </is>
      </c>
      <c r="B1914" s="1" t="n">
        <v>44671</v>
      </c>
      <c r="C1914" s="1" t="n">
        <v>45180</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16442-2022</t>
        </is>
      </c>
      <c r="B1915" s="1" t="n">
        <v>44671</v>
      </c>
      <c r="C1915" s="1" t="n">
        <v>45180</v>
      </c>
      <c r="D1915" t="inlineStr">
        <is>
          <t>STOCKHOLMS LÄN</t>
        </is>
      </c>
      <c r="E1915" t="inlineStr">
        <is>
          <t>NORRTÄLJE</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16534-2022</t>
        </is>
      </c>
      <c r="B1916" s="1" t="n">
        <v>44672</v>
      </c>
      <c r="C1916" s="1" t="n">
        <v>45180</v>
      </c>
      <c r="D1916" t="inlineStr">
        <is>
          <t>STOCKHOLMS LÄN</t>
        </is>
      </c>
      <c r="E1916" t="inlineStr">
        <is>
          <t>NORRTÄLJE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16835-2022</t>
        </is>
      </c>
      <c r="B1917" s="1" t="n">
        <v>44673</v>
      </c>
      <c r="C1917" s="1" t="n">
        <v>45180</v>
      </c>
      <c r="D1917" t="inlineStr">
        <is>
          <t>STOCKHOLMS LÄN</t>
        </is>
      </c>
      <c r="E1917" t="inlineStr">
        <is>
          <t>NORRTÄLJE</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16724-2022</t>
        </is>
      </c>
      <c r="B1918" s="1" t="n">
        <v>44673</v>
      </c>
      <c r="C1918" s="1" t="n">
        <v>45180</v>
      </c>
      <c r="D1918" t="inlineStr">
        <is>
          <t>STOCKHOLMS LÄN</t>
        </is>
      </c>
      <c r="E1918" t="inlineStr">
        <is>
          <t>SÖDERTÄLJE</t>
        </is>
      </c>
      <c r="F1918" t="inlineStr">
        <is>
          <t>Övriga statliga verk och myndigheter</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16738-2022</t>
        </is>
      </c>
      <c r="B1919" s="1" t="n">
        <v>44673</v>
      </c>
      <c r="C1919" s="1" t="n">
        <v>45180</v>
      </c>
      <c r="D1919" t="inlineStr">
        <is>
          <t>STOCKHOLMS LÄN</t>
        </is>
      </c>
      <c r="E1919" t="inlineStr">
        <is>
          <t>ÖSTERÅKER</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16789-2022</t>
        </is>
      </c>
      <c r="B1920" s="1" t="n">
        <v>44673</v>
      </c>
      <c r="C1920" s="1" t="n">
        <v>45180</v>
      </c>
      <c r="D1920" t="inlineStr">
        <is>
          <t>STOCKHOLMS LÄN</t>
        </is>
      </c>
      <c r="E1920" t="inlineStr">
        <is>
          <t>ÖSTERÅKER</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16803-2022</t>
        </is>
      </c>
      <c r="B1921" s="1" t="n">
        <v>44673</v>
      </c>
      <c r="C1921" s="1" t="n">
        <v>45180</v>
      </c>
      <c r="D1921" t="inlineStr">
        <is>
          <t>STOCKHOLMS LÄN</t>
        </is>
      </c>
      <c r="E1921" t="inlineStr">
        <is>
          <t>ÖSTERÅKER</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16728-2022</t>
        </is>
      </c>
      <c r="B1922" s="1" t="n">
        <v>44673</v>
      </c>
      <c r="C1922" s="1" t="n">
        <v>45180</v>
      </c>
      <c r="D1922" t="inlineStr">
        <is>
          <t>STOCKHOLMS LÄN</t>
        </is>
      </c>
      <c r="E1922" t="inlineStr">
        <is>
          <t>ÖSTERÅKER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17020-2022</t>
        </is>
      </c>
      <c r="B1923" s="1" t="n">
        <v>44676</v>
      </c>
      <c r="C1923" s="1" t="n">
        <v>45180</v>
      </c>
      <c r="D1923" t="inlineStr">
        <is>
          <t>STOCKHOLMS LÄN</t>
        </is>
      </c>
      <c r="E1923" t="inlineStr">
        <is>
          <t>HANINGE</t>
        </is>
      </c>
      <c r="F1923" t="inlineStr">
        <is>
          <t>Övriga statliga verk och myndigheter</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17023-2022</t>
        </is>
      </c>
      <c r="B1924" s="1" t="n">
        <v>44676</v>
      </c>
      <c r="C1924" s="1" t="n">
        <v>45180</v>
      </c>
      <c r="D1924" t="inlineStr">
        <is>
          <t>STOCKHOLMS LÄN</t>
        </is>
      </c>
      <c r="E1924" t="inlineStr">
        <is>
          <t>HANINGE</t>
        </is>
      </c>
      <c r="F1924" t="inlineStr">
        <is>
          <t>Övriga statliga verk och myndigheter</t>
        </is>
      </c>
      <c r="G1924" t="n">
        <v>11.4</v>
      </c>
      <c r="H1924" t="n">
        <v>0</v>
      </c>
      <c r="I1924" t="n">
        <v>0</v>
      </c>
      <c r="J1924" t="n">
        <v>0</v>
      </c>
      <c r="K1924" t="n">
        <v>0</v>
      </c>
      <c r="L1924" t="n">
        <v>0</v>
      </c>
      <c r="M1924" t="n">
        <v>0</v>
      </c>
      <c r="N1924" t="n">
        <v>0</v>
      </c>
      <c r="O1924" t="n">
        <v>0</v>
      </c>
      <c r="P1924" t="n">
        <v>0</v>
      </c>
      <c r="Q1924" t="n">
        <v>0</v>
      </c>
      <c r="R1924" s="2" t="inlineStr"/>
    </row>
    <row r="1925" ht="15" customHeight="1">
      <c r="A1925" t="inlineStr">
        <is>
          <t>A 17173-2022</t>
        </is>
      </c>
      <c r="B1925" s="1" t="n">
        <v>44677</v>
      </c>
      <c r="C1925" s="1" t="n">
        <v>45180</v>
      </c>
      <c r="D1925" t="inlineStr">
        <is>
          <t>STOCKHOLMS LÄN</t>
        </is>
      </c>
      <c r="E1925" t="inlineStr">
        <is>
          <t>ÖSTERÅKER</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17184-2022</t>
        </is>
      </c>
      <c r="B1926" s="1" t="n">
        <v>44677</v>
      </c>
      <c r="C1926" s="1" t="n">
        <v>45180</v>
      </c>
      <c r="D1926" t="inlineStr">
        <is>
          <t>STOCKHOLMS LÄN</t>
        </is>
      </c>
      <c r="E1926" t="inlineStr">
        <is>
          <t>ÖSTERÅKER</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17196-2022</t>
        </is>
      </c>
      <c r="B1927" s="1" t="n">
        <v>44677</v>
      </c>
      <c r="C1927" s="1" t="n">
        <v>45180</v>
      </c>
      <c r="D1927" t="inlineStr">
        <is>
          <t>STOCKHOLMS LÄN</t>
        </is>
      </c>
      <c r="E1927" t="inlineStr">
        <is>
          <t>ÖSTERÅKER</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17391-2022</t>
        </is>
      </c>
      <c r="B1928" s="1" t="n">
        <v>44678</v>
      </c>
      <c r="C1928" s="1" t="n">
        <v>45180</v>
      </c>
      <c r="D1928" t="inlineStr">
        <is>
          <t>STOCKHOLMS LÄN</t>
        </is>
      </c>
      <c r="E1928" t="inlineStr">
        <is>
          <t>NORRTÄLJE</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17263-2022</t>
        </is>
      </c>
      <c r="B1929" s="1" t="n">
        <v>44678</v>
      </c>
      <c r="C1929" s="1" t="n">
        <v>45180</v>
      </c>
      <c r="D1929" t="inlineStr">
        <is>
          <t>STOCKHOLMS LÄN</t>
        </is>
      </c>
      <c r="E1929" t="inlineStr">
        <is>
          <t>ÖSTERÅKER</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17390-2022</t>
        </is>
      </c>
      <c r="B1930" s="1" t="n">
        <v>44678</v>
      </c>
      <c r="C1930" s="1" t="n">
        <v>45180</v>
      </c>
      <c r="D1930" t="inlineStr">
        <is>
          <t>STOCKHOLMS LÄN</t>
        </is>
      </c>
      <c r="E1930" t="inlineStr">
        <is>
          <t>NORRTÄLJE</t>
        </is>
      </c>
      <c r="G1930" t="n">
        <v>4.9</v>
      </c>
      <c r="H1930" t="n">
        <v>0</v>
      </c>
      <c r="I1930" t="n">
        <v>0</v>
      </c>
      <c r="J1930" t="n">
        <v>0</v>
      </c>
      <c r="K1930" t="n">
        <v>0</v>
      </c>
      <c r="L1930" t="n">
        <v>0</v>
      </c>
      <c r="M1930" t="n">
        <v>0</v>
      </c>
      <c r="N1930" t="n">
        <v>0</v>
      </c>
      <c r="O1930" t="n">
        <v>0</v>
      </c>
      <c r="P1930" t="n">
        <v>0</v>
      </c>
      <c r="Q1930" t="n">
        <v>0</v>
      </c>
      <c r="R1930" s="2" t="inlineStr"/>
    </row>
    <row r="1931" ht="15" customHeight="1">
      <c r="A1931" t="inlineStr">
        <is>
          <t>A 17286-2022</t>
        </is>
      </c>
      <c r="B1931" s="1" t="n">
        <v>44678</v>
      </c>
      <c r="C1931" s="1" t="n">
        <v>45180</v>
      </c>
      <c r="D1931" t="inlineStr">
        <is>
          <t>STOCKHOLMS LÄN</t>
        </is>
      </c>
      <c r="E1931" t="inlineStr">
        <is>
          <t>SIGTUNA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17388-2022</t>
        </is>
      </c>
      <c r="B1932" s="1" t="n">
        <v>44678</v>
      </c>
      <c r="C1932" s="1" t="n">
        <v>45180</v>
      </c>
      <c r="D1932" t="inlineStr">
        <is>
          <t>STOCKHOLMS LÄN</t>
        </is>
      </c>
      <c r="E1932" t="inlineStr">
        <is>
          <t>NORRTÄLJE</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17789-2022</t>
        </is>
      </c>
      <c r="B1933" s="1" t="n">
        <v>44680</v>
      </c>
      <c r="C1933" s="1" t="n">
        <v>45180</v>
      </c>
      <c r="D1933" t="inlineStr">
        <is>
          <t>STOCKHOLMS LÄN</t>
        </is>
      </c>
      <c r="E1933" t="inlineStr">
        <is>
          <t>BOTKYRKA</t>
        </is>
      </c>
      <c r="G1933" t="n">
        <v>3.2</v>
      </c>
      <c r="H1933" t="n">
        <v>0</v>
      </c>
      <c r="I1933" t="n">
        <v>0</v>
      </c>
      <c r="J1933" t="n">
        <v>0</v>
      </c>
      <c r="K1933" t="n">
        <v>0</v>
      </c>
      <c r="L1933" t="n">
        <v>0</v>
      </c>
      <c r="M1933" t="n">
        <v>0</v>
      </c>
      <c r="N1933" t="n">
        <v>0</v>
      </c>
      <c r="O1933" t="n">
        <v>0</v>
      </c>
      <c r="P1933" t="n">
        <v>0</v>
      </c>
      <c r="Q1933" t="n">
        <v>0</v>
      </c>
      <c r="R1933" s="2" t="inlineStr"/>
    </row>
    <row r="1934" ht="15" customHeight="1">
      <c r="A1934" t="inlineStr">
        <is>
          <t>A 17612-2022</t>
        </is>
      </c>
      <c r="B1934" s="1" t="n">
        <v>44680</v>
      </c>
      <c r="C1934" s="1" t="n">
        <v>45180</v>
      </c>
      <c r="D1934" t="inlineStr">
        <is>
          <t>STOCKHOLMS LÄN</t>
        </is>
      </c>
      <c r="E1934" t="inlineStr">
        <is>
          <t>NORRTÄLJE</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17629-2022</t>
        </is>
      </c>
      <c r="B1935" s="1" t="n">
        <v>44680</v>
      </c>
      <c r="C1935" s="1" t="n">
        <v>45180</v>
      </c>
      <c r="D1935" t="inlineStr">
        <is>
          <t>STOCKHOLMS LÄN</t>
        </is>
      </c>
      <c r="E1935" t="inlineStr">
        <is>
          <t>NORRTÄLJE</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17634-2022</t>
        </is>
      </c>
      <c r="B1936" s="1" t="n">
        <v>44680</v>
      </c>
      <c r="C1936" s="1" t="n">
        <v>45180</v>
      </c>
      <c r="D1936" t="inlineStr">
        <is>
          <t>STOCKHOLMS LÄN</t>
        </is>
      </c>
      <c r="E1936" t="inlineStr">
        <is>
          <t>NYNÄSHAMN</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17803-2022</t>
        </is>
      </c>
      <c r="B1937" s="1" t="n">
        <v>44683</v>
      </c>
      <c r="C1937" s="1" t="n">
        <v>45180</v>
      </c>
      <c r="D1937" t="inlineStr">
        <is>
          <t>STOCKHOLMS LÄN</t>
        </is>
      </c>
      <c r="E1937" t="inlineStr">
        <is>
          <t>NORRTÄLJE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17952-2022</t>
        </is>
      </c>
      <c r="B1938" s="1" t="n">
        <v>44683</v>
      </c>
      <c r="C1938" s="1" t="n">
        <v>45180</v>
      </c>
      <c r="D1938" t="inlineStr">
        <is>
          <t>STOCKHOLMS LÄN</t>
        </is>
      </c>
      <c r="E1938" t="inlineStr">
        <is>
          <t>NORRTÄLJE</t>
        </is>
      </c>
      <c r="G1938" t="n">
        <v>51.1</v>
      </c>
      <c r="H1938" t="n">
        <v>0</v>
      </c>
      <c r="I1938" t="n">
        <v>0</v>
      </c>
      <c r="J1938" t="n">
        <v>0</v>
      </c>
      <c r="K1938" t="n">
        <v>0</v>
      </c>
      <c r="L1938" t="n">
        <v>0</v>
      </c>
      <c r="M1938" t="n">
        <v>0</v>
      </c>
      <c r="N1938" t="n">
        <v>0</v>
      </c>
      <c r="O1938" t="n">
        <v>0</v>
      </c>
      <c r="P1938" t="n">
        <v>0</v>
      </c>
      <c r="Q1938" t="n">
        <v>0</v>
      </c>
      <c r="R1938" s="2" t="inlineStr"/>
    </row>
    <row r="1939" ht="15" customHeight="1">
      <c r="A1939" t="inlineStr">
        <is>
          <t>A 18092-2022</t>
        </is>
      </c>
      <c r="B1939" s="1" t="n">
        <v>44684</v>
      </c>
      <c r="C1939" s="1" t="n">
        <v>45180</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18093-2022</t>
        </is>
      </c>
      <c r="B1940" s="1" t="n">
        <v>44684</v>
      </c>
      <c r="C1940" s="1" t="n">
        <v>45180</v>
      </c>
      <c r="D1940" t="inlineStr">
        <is>
          <t>STOCKHOLMS LÄN</t>
        </is>
      </c>
      <c r="E1940" t="inlineStr">
        <is>
          <t>BOTKYRKA</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18103-2022</t>
        </is>
      </c>
      <c r="B1941" s="1" t="n">
        <v>44684</v>
      </c>
      <c r="C1941" s="1" t="n">
        <v>45180</v>
      </c>
      <c r="D1941" t="inlineStr">
        <is>
          <t>STOCKHOLMS LÄN</t>
        </is>
      </c>
      <c r="E1941" t="inlineStr">
        <is>
          <t>NORRTÄLJE</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18091-2022</t>
        </is>
      </c>
      <c r="B1942" s="1" t="n">
        <v>44684</v>
      </c>
      <c r="C1942" s="1" t="n">
        <v>45180</v>
      </c>
      <c r="D1942" t="inlineStr">
        <is>
          <t>STOCKHOLMS LÄN</t>
        </is>
      </c>
      <c r="E1942" t="inlineStr">
        <is>
          <t>ÖSTERÅKER</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18350-2022</t>
        </is>
      </c>
      <c r="B1943" s="1" t="n">
        <v>44685</v>
      </c>
      <c r="C1943" s="1" t="n">
        <v>45180</v>
      </c>
      <c r="D1943" t="inlineStr">
        <is>
          <t>STOCKHOLMS LÄN</t>
        </is>
      </c>
      <c r="E1943" t="inlineStr">
        <is>
          <t>NORRTÄLJE</t>
        </is>
      </c>
      <c r="F1943" t="inlineStr">
        <is>
          <t>Holmen skog AB</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18546-2022</t>
        </is>
      </c>
      <c r="B1944" s="1" t="n">
        <v>44686</v>
      </c>
      <c r="C1944" s="1" t="n">
        <v>45180</v>
      </c>
      <c r="D1944" t="inlineStr">
        <is>
          <t>STOCKHOLMS LÄN</t>
        </is>
      </c>
      <c r="E1944" t="inlineStr">
        <is>
          <t>NORRTÄLJE</t>
        </is>
      </c>
      <c r="G1944" t="n">
        <v>15.2</v>
      </c>
      <c r="H1944" t="n">
        <v>0</v>
      </c>
      <c r="I1944" t="n">
        <v>0</v>
      </c>
      <c r="J1944" t="n">
        <v>0</v>
      </c>
      <c r="K1944" t="n">
        <v>0</v>
      </c>
      <c r="L1944" t="n">
        <v>0</v>
      </c>
      <c r="M1944" t="n">
        <v>0</v>
      </c>
      <c r="N1944" t="n">
        <v>0</v>
      </c>
      <c r="O1944" t="n">
        <v>0</v>
      </c>
      <c r="P1944" t="n">
        <v>0</v>
      </c>
      <c r="Q1944" t="n">
        <v>0</v>
      </c>
      <c r="R1944" s="2" t="inlineStr"/>
    </row>
    <row r="1945" ht="15" customHeight="1">
      <c r="A1945" t="inlineStr">
        <is>
          <t>A 18665-2022</t>
        </is>
      </c>
      <c r="B1945" s="1" t="n">
        <v>44687</v>
      </c>
      <c r="C1945" s="1" t="n">
        <v>45180</v>
      </c>
      <c r="D1945" t="inlineStr">
        <is>
          <t>STOCKHOLMS LÄN</t>
        </is>
      </c>
      <c r="E1945" t="inlineStr">
        <is>
          <t>NORRTÄLJE</t>
        </is>
      </c>
      <c r="F1945" t="inlineStr">
        <is>
          <t>Kyrkan</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18787-2022</t>
        </is>
      </c>
      <c r="B1946" s="1" t="n">
        <v>44687</v>
      </c>
      <c r="C1946" s="1" t="n">
        <v>45180</v>
      </c>
      <c r="D1946" t="inlineStr">
        <is>
          <t>STOCKHOLMS LÄN</t>
        </is>
      </c>
      <c r="E1946" t="inlineStr">
        <is>
          <t>NORRTÄLJE</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18894-2022</t>
        </is>
      </c>
      <c r="B1947" s="1" t="n">
        <v>44690</v>
      </c>
      <c r="C1947" s="1" t="n">
        <v>45180</v>
      </c>
      <c r="D1947" t="inlineStr">
        <is>
          <t>STOCKHOLMS LÄN</t>
        </is>
      </c>
      <c r="E1947" t="inlineStr">
        <is>
          <t>NORRTÄLJE</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18846-2022</t>
        </is>
      </c>
      <c r="B1948" s="1" t="n">
        <v>44690</v>
      </c>
      <c r="C1948" s="1" t="n">
        <v>45180</v>
      </c>
      <c r="D1948" t="inlineStr">
        <is>
          <t>STOCKHOLMS LÄN</t>
        </is>
      </c>
      <c r="E1948" t="inlineStr">
        <is>
          <t>NORRTÄLJE</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18905-2022</t>
        </is>
      </c>
      <c r="B1949" s="1" t="n">
        <v>44690</v>
      </c>
      <c r="C1949" s="1" t="n">
        <v>45180</v>
      </c>
      <c r="D1949" t="inlineStr">
        <is>
          <t>STOCKHOLMS LÄN</t>
        </is>
      </c>
      <c r="E1949" t="inlineStr">
        <is>
          <t>NORRTÄLJE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19116-2022</t>
        </is>
      </c>
      <c r="B1950" s="1" t="n">
        <v>44691</v>
      </c>
      <c r="C1950" s="1" t="n">
        <v>45180</v>
      </c>
      <c r="D1950" t="inlineStr">
        <is>
          <t>STOCKHOLMS LÄN</t>
        </is>
      </c>
      <c r="E1950" t="inlineStr">
        <is>
          <t>NORRTÄLJE</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19580-2022</t>
        </is>
      </c>
      <c r="B1951" s="1" t="n">
        <v>44693</v>
      </c>
      <c r="C1951" s="1" t="n">
        <v>45180</v>
      </c>
      <c r="D1951" t="inlineStr">
        <is>
          <t>STOCKHOLMS LÄN</t>
        </is>
      </c>
      <c r="E1951" t="inlineStr">
        <is>
          <t>NORRTÄLJE</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19652-2022</t>
        </is>
      </c>
      <c r="B1952" s="1" t="n">
        <v>44694</v>
      </c>
      <c r="C1952" s="1" t="n">
        <v>45180</v>
      </c>
      <c r="D1952" t="inlineStr">
        <is>
          <t>STOCKHOLMS LÄN</t>
        </is>
      </c>
      <c r="E1952" t="inlineStr">
        <is>
          <t>HANINGE</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19983-2022</t>
        </is>
      </c>
      <c r="B1953" s="1" t="n">
        <v>44697</v>
      </c>
      <c r="C1953" s="1" t="n">
        <v>45180</v>
      </c>
      <c r="D1953" t="inlineStr">
        <is>
          <t>STOCKHOLMS LÄN</t>
        </is>
      </c>
      <c r="E1953" t="inlineStr">
        <is>
          <t>NORRTÄLJE</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20016-2022</t>
        </is>
      </c>
      <c r="B1954" s="1" t="n">
        <v>44697</v>
      </c>
      <c r="C1954" s="1" t="n">
        <v>45180</v>
      </c>
      <c r="D1954" t="inlineStr">
        <is>
          <t>STOCKHOLMS LÄN</t>
        </is>
      </c>
      <c r="E1954" t="inlineStr">
        <is>
          <t>SÖDERTÄLJE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19995-2022</t>
        </is>
      </c>
      <c r="B1955" s="1" t="n">
        <v>44697</v>
      </c>
      <c r="C1955" s="1" t="n">
        <v>45180</v>
      </c>
      <c r="D1955" t="inlineStr">
        <is>
          <t>STOCKHOLMS LÄN</t>
        </is>
      </c>
      <c r="E1955" t="inlineStr">
        <is>
          <t>SIGTUNA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19982-2022</t>
        </is>
      </c>
      <c r="B1956" s="1" t="n">
        <v>44697</v>
      </c>
      <c r="C1956" s="1" t="n">
        <v>45180</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20291-2022</t>
        </is>
      </c>
      <c r="B1957" s="1" t="n">
        <v>44698</v>
      </c>
      <c r="C1957" s="1" t="n">
        <v>45180</v>
      </c>
      <c r="D1957" t="inlineStr">
        <is>
          <t>STOCKHOLMS LÄN</t>
        </is>
      </c>
      <c r="E1957" t="inlineStr">
        <is>
          <t>NORRTÄLJE</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20121-2022</t>
        </is>
      </c>
      <c r="B1958" s="1" t="n">
        <v>44698</v>
      </c>
      <c r="C1958" s="1" t="n">
        <v>45180</v>
      </c>
      <c r="D1958" t="inlineStr">
        <is>
          <t>STOCKHOLMS LÄN</t>
        </is>
      </c>
      <c r="E1958" t="inlineStr">
        <is>
          <t>NORRTÄLJE</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20129-2022</t>
        </is>
      </c>
      <c r="B1959" s="1" t="n">
        <v>44698</v>
      </c>
      <c r="C1959" s="1" t="n">
        <v>45180</v>
      </c>
      <c r="D1959" t="inlineStr">
        <is>
          <t>STOCKHOLMS LÄN</t>
        </is>
      </c>
      <c r="E1959" t="inlineStr">
        <is>
          <t>NORRTÄLJE</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20294-2022</t>
        </is>
      </c>
      <c r="B1960" s="1" t="n">
        <v>44698</v>
      </c>
      <c r="C1960" s="1" t="n">
        <v>45180</v>
      </c>
      <c r="D1960" t="inlineStr">
        <is>
          <t>STOCKHOLMS LÄN</t>
        </is>
      </c>
      <c r="E1960" t="inlineStr">
        <is>
          <t>NORRTÄLJE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20295-2022</t>
        </is>
      </c>
      <c r="B1961" s="1" t="n">
        <v>44698</v>
      </c>
      <c r="C1961" s="1" t="n">
        <v>45180</v>
      </c>
      <c r="D1961" t="inlineStr">
        <is>
          <t>STOCKHOLMS LÄN</t>
        </is>
      </c>
      <c r="E1961" t="inlineStr">
        <is>
          <t>NORRTÄLJE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20641-2022</t>
        </is>
      </c>
      <c r="B1962" s="1" t="n">
        <v>44700</v>
      </c>
      <c r="C1962" s="1" t="n">
        <v>45180</v>
      </c>
      <c r="D1962" t="inlineStr">
        <is>
          <t>STOCKHOLMS LÄN</t>
        </is>
      </c>
      <c r="E1962" t="inlineStr">
        <is>
          <t>VÄRMDÖ</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20649-2022</t>
        </is>
      </c>
      <c r="B1963" s="1" t="n">
        <v>44700</v>
      </c>
      <c r="C1963" s="1" t="n">
        <v>45180</v>
      </c>
      <c r="D1963" t="inlineStr">
        <is>
          <t>STOCKHOLMS LÄN</t>
        </is>
      </c>
      <c r="E1963" t="inlineStr">
        <is>
          <t>BOTKYRKA</t>
        </is>
      </c>
      <c r="F1963" t="inlineStr">
        <is>
          <t>Övriga Aktiebolag</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21158-2022</t>
        </is>
      </c>
      <c r="B1964" s="1" t="n">
        <v>44704</v>
      </c>
      <c r="C1964" s="1" t="n">
        <v>45180</v>
      </c>
      <c r="D1964" t="inlineStr">
        <is>
          <t>STOCKHOLMS LÄN</t>
        </is>
      </c>
      <c r="E1964" t="inlineStr">
        <is>
          <t>NORRTÄLJE</t>
        </is>
      </c>
      <c r="G1964" t="n">
        <v>17.8</v>
      </c>
      <c r="H1964" t="n">
        <v>0</v>
      </c>
      <c r="I1964" t="n">
        <v>0</v>
      </c>
      <c r="J1964" t="n">
        <v>0</v>
      </c>
      <c r="K1964" t="n">
        <v>0</v>
      </c>
      <c r="L1964" t="n">
        <v>0</v>
      </c>
      <c r="M1964" t="n">
        <v>0</v>
      </c>
      <c r="N1964" t="n">
        <v>0</v>
      </c>
      <c r="O1964" t="n">
        <v>0</v>
      </c>
      <c r="P1964" t="n">
        <v>0</v>
      </c>
      <c r="Q1964" t="n">
        <v>0</v>
      </c>
      <c r="R1964" s="2" t="inlineStr"/>
    </row>
    <row r="1965" ht="15" customHeight="1">
      <c r="A1965" t="inlineStr">
        <is>
          <t>A 21174-2022</t>
        </is>
      </c>
      <c r="B1965" s="1" t="n">
        <v>44704</v>
      </c>
      <c r="C1965" s="1" t="n">
        <v>45180</v>
      </c>
      <c r="D1965" t="inlineStr">
        <is>
          <t>STOCKHOLMS LÄN</t>
        </is>
      </c>
      <c r="E1965" t="inlineStr">
        <is>
          <t>NORRTÄLJE</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21102-2022</t>
        </is>
      </c>
      <c r="B1966" s="1" t="n">
        <v>44704</v>
      </c>
      <c r="C1966" s="1" t="n">
        <v>45180</v>
      </c>
      <c r="D1966" t="inlineStr">
        <is>
          <t>STOCKHOLMS LÄN</t>
        </is>
      </c>
      <c r="E1966" t="inlineStr">
        <is>
          <t>NORRTÄLJE</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21178-2022</t>
        </is>
      </c>
      <c r="B1967" s="1" t="n">
        <v>44704</v>
      </c>
      <c r="C1967" s="1" t="n">
        <v>45180</v>
      </c>
      <c r="D1967" t="inlineStr">
        <is>
          <t>STOCKHOLMS LÄN</t>
        </is>
      </c>
      <c r="E1967" t="inlineStr">
        <is>
          <t>NORRTÄLJE</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21480-2022</t>
        </is>
      </c>
      <c r="B1968" s="1" t="n">
        <v>44704</v>
      </c>
      <c r="C1968" s="1" t="n">
        <v>45180</v>
      </c>
      <c r="D1968" t="inlineStr">
        <is>
          <t>STOCKHOLMS LÄN</t>
        </is>
      </c>
      <c r="E1968" t="inlineStr">
        <is>
          <t>NORRTÄLJE</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21472-2022</t>
        </is>
      </c>
      <c r="B1969" s="1" t="n">
        <v>44706</v>
      </c>
      <c r="C1969" s="1" t="n">
        <v>45180</v>
      </c>
      <c r="D1969" t="inlineStr">
        <is>
          <t>STOCKHOLMS LÄN</t>
        </is>
      </c>
      <c r="E1969" t="inlineStr">
        <is>
          <t>NACKA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21267-2022</t>
        </is>
      </c>
      <c r="B1970" s="1" t="n">
        <v>44706</v>
      </c>
      <c r="C1970" s="1" t="n">
        <v>45180</v>
      </c>
      <c r="D1970" t="inlineStr">
        <is>
          <t>STOCKHOLMS LÄN</t>
        </is>
      </c>
      <c r="E1970" t="inlineStr">
        <is>
          <t>NACKA</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21726-2022</t>
        </is>
      </c>
      <c r="B1971" s="1" t="n">
        <v>44708</v>
      </c>
      <c r="C1971" s="1" t="n">
        <v>45180</v>
      </c>
      <c r="D1971" t="inlineStr">
        <is>
          <t>STOCKHOLMS LÄN</t>
        </is>
      </c>
      <c r="E1971" t="inlineStr">
        <is>
          <t>NORRTÄLJE</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21723-2022</t>
        </is>
      </c>
      <c r="B1972" s="1" t="n">
        <v>44708</v>
      </c>
      <c r="C1972" s="1" t="n">
        <v>45180</v>
      </c>
      <c r="D1972" t="inlineStr">
        <is>
          <t>STOCKHOLMS LÄN</t>
        </is>
      </c>
      <c r="E1972" t="inlineStr">
        <is>
          <t>NORRTÄLJE</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21888-2022</t>
        </is>
      </c>
      <c r="B1973" s="1" t="n">
        <v>44709</v>
      </c>
      <c r="C1973" s="1" t="n">
        <v>45180</v>
      </c>
      <c r="D1973" t="inlineStr">
        <is>
          <t>STOCKHOLMS LÄN</t>
        </is>
      </c>
      <c r="E1973" t="inlineStr">
        <is>
          <t>NACKA</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22068-2022</t>
        </is>
      </c>
      <c r="B1974" s="1" t="n">
        <v>44711</v>
      </c>
      <c r="C1974" s="1" t="n">
        <v>45180</v>
      </c>
      <c r="D1974" t="inlineStr">
        <is>
          <t>STOCKHOLMS LÄN</t>
        </is>
      </c>
      <c r="E1974" t="inlineStr">
        <is>
          <t>NACKA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22072-2022</t>
        </is>
      </c>
      <c r="B1975" s="1" t="n">
        <v>44711</v>
      </c>
      <c r="C1975" s="1" t="n">
        <v>45180</v>
      </c>
      <c r="D1975" t="inlineStr">
        <is>
          <t>STOCKHOLMS LÄN</t>
        </is>
      </c>
      <c r="E1975" t="inlineStr">
        <is>
          <t>NORRTÄLJE</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22071-2022</t>
        </is>
      </c>
      <c r="B1976" s="1" t="n">
        <v>44711</v>
      </c>
      <c r="C1976" s="1" t="n">
        <v>45180</v>
      </c>
      <c r="D1976" t="inlineStr">
        <is>
          <t>STOCKHOLMS LÄN</t>
        </is>
      </c>
      <c r="E1976" t="inlineStr">
        <is>
          <t>NORRTÄLJE</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22529-2022</t>
        </is>
      </c>
      <c r="B1977" s="1" t="n">
        <v>44713</v>
      </c>
      <c r="C1977" s="1" t="n">
        <v>45180</v>
      </c>
      <c r="D1977" t="inlineStr">
        <is>
          <t>STOCKHOLMS LÄN</t>
        </is>
      </c>
      <c r="E1977" t="inlineStr">
        <is>
          <t>NYKVARN</t>
        </is>
      </c>
      <c r="F1977" t="inlineStr">
        <is>
          <t>Allmännings- och besparingsskogar</t>
        </is>
      </c>
      <c r="G1977" t="n">
        <v>8.4</v>
      </c>
      <c r="H1977" t="n">
        <v>0</v>
      </c>
      <c r="I1977" t="n">
        <v>0</v>
      </c>
      <c r="J1977" t="n">
        <v>0</v>
      </c>
      <c r="K1977" t="n">
        <v>0</v>
      </c>
      <c r="L1977" t="n">
        <v>0</v>
      </c>
      <c r="M1977" t="n">
        <v>0</v>
      </c>
      <c r="N1977" t="n">
        <v>0</v>
      </c>
      <c r="O1977" t="n">
        <v>0</v>
      </c>
      <c r="P1977" t="n">
        <v>0</v>
      </c>
      <c r="Q1977" t="n">
        <v>0</v>
      </c>
      <c r="R1977" s="2" t="inlineStr"/>
    </row>
    <row r="1978" ht="15" customHeight="1">
      <c r="A1978" t="inlineStr">
        <is>
          <t>A 22503-2022</t>
        </is>
      </c>
      <c r="B1978" s="1" t="n">
        <v>44713</v>
      </c>
      <c r="C1978" s="1" t="n">
        <v>45180</v>
      </c>
      <c r="D1978" t="inlineStr">
        <is>
          <t>STOCKHOLMS LÄN</t>
        </is>
      </c>
      <c r="E1978" t="inlineStr">
        <is>
          <t>NORRTÄLJE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22531-2022</t>
        </is>
      </c>
      <c r="B1979" s="1" t="n">
        <v>44713</v>
      </c>
      <c r="C1979" s="1" t="n">
        <v>45180</v>
      </c>
      <c r="D1979" t="inlineStr">
        <is>
          <t>STOCKHOLMS LÄN</t>
        </is>
      </c>
      <c r="E1979" t="inlineStr">
        <is>
          <t>NYKVARN</t>
        </is>
      </c>
      <c r="F1979" t="inlineStr">
        <is>
          <t>Allmännings- och besparingsskogar</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22628-2022</t>
        </is>
      </c>
      <c r="B1980" s="1" t="n">
        <v>44714</v>
      </c>
      <c r="C1980" s="1" t="n">
        <v>45180</v>
      </c>
      <c r="D1980" t="inlineStr">
        <is>
          <t>STOCKHOLMS LÄN</t>
        </is>
      </c>
      <c r="E1980" t="inlineStr">
        <is>
          <t>NORRTÄLJE</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23125-2022</t>
        </is>
      </c>
      <c r="B1981" s="1" t="n">
        <v>44719</v>
      </c>
      <c r="C1981" s="1" t="n">
        <v>45180</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23456-2022</t>
        </is>
      </c>
      <c r="B1982" s="1" t="n">
        <v>44720</v>
      </c>
      <c r="C1982" s="1" t="n">
        <v>45180</v>
      </c>
      <c r="D1982" t="inlineStr">
        <is>
          <t>STOCKHOLMS LÄN</t>
        </is>
      </c>
      <c r="E1982" t="inlineStr">
        <is>
          <t>NYKVARN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23770-2022</t>
        </is>
      </c>
      <c r="B1983" s="1" t="n">
        <v>44722</v>
      </c>
      <c r="C1983" s="1" t="n">
        <v>45180</v>
      </c>
      <c r="D1983" t="inlineStr">
        <is>
          <t>STOCKHOLMS LÄN</t>
        </is>
      </c>
      <c r="E1983" t="inlineStr">
        <is>
          <t>NORRTÄLJE</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23801-2022</t>
        </is>
      </c>
      <c r="B1984" s="1" t="n">
        <v>44722</v>
      </c>
      <c r="C1984" s="1" t="n">
        <v>45180</v>
      </c>
      <c r="D1984" t="inlineStr">
        <is>
          <t>STOCKHOLMS LÄN</t>
        </is>
      </c>
      <c r="E1984" t="inlineStr">
        <is>
          <t>NORRTÄLJE</t>
        </is>
      </c>
      <c r="G1984" t="n">
        <v>6.8</v>
      </c>
      <c r="H1984" t="n">
        <v>0</v>
      </c>
      <c r="I1984" t="n">
        <v>0</v>
      </c>
      <c r="J1984" t="n">
        <v>0</v>
      </c>
      <c r="K1984" t="n">
        <v>0</v>
      </c>
      <c r="L1984" t="n">
        <v>0</v>
      </c>
      <c r="M1984" t="n">
        <v>0</v>
      </c>
      <c r="N1984" t="n">
        <v>0</v>
      </c>
      <c r="O1984" t="n">
        <v>0</v>
      </c>
      <c r="P1984" t="n">
        <v>0</v>
      </c>
      <c r="Q1984" t="n">
        <v>0</v>
      </c>
      <c r="R1984" s="2" t="inlineStr"/>
    </row>
    <row r="1985" ht="15" customHeight="1">
      <c r="A1985" t="inlineStr">
        <is>
          <t>A 24034-2022</t>
        </is>
      </c>
      <c r="B1985" s="1" t="n">
        <v>44724</v>
      </c>
      <c r="C1985" s="1" t="n">
        <v>45180</v>
      </c>
      <c r="D1985" t="inlineStr">
        <is>
          <t>STOCKHOLMS LÄN</t>
        </is>
      </c>
      <c r="E1985" t="inlineStr">
        <is>
          <t>SÖDERTÄLJE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24101-2022</t>
        </is>
      </c>
      <c r="B1986" s="1" t="n">
        <v>44725</v>
      </c>
      <c r="C1986" s="1" t="n">
        <v>45180</v>
      </c>
      <c r="D1986" t="inlineStr">
        <is>
          <t>STOCKHOLMS LÄN</t>
        </is>
      </c>
      <c r="E1986" t="inlineStr">
        <is>
          <t>NORRTÄLJE</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24656-2022</t>
        </is>
      </c>
      <c r="B1987" s="1" t="n">
        <v>44726</v>
      </c>
      <c r="C1987" s="1" t="n">
        <v>45180</v>
      </c>
      <c r="D1987" t="inlineStr">
        <is>
          <t>STOCKHOLMS LÄN</t>
        </is>
      </c>
      <c r="E1987" t="inlineStr">
        <is>
          <t>NYKVARN</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24534-2022</t>
        </is>
      </c>
      <c r="B1988" s="1" t="n">
        <v>44727</v>
      </c>
      <c r="C1988" s="1" t="n">
        <v>45180</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25278-2022</t>
        </is>
      </c>
      <c r="B1989" s="1" t="n">
        <v>44730</v>
      </c>
      <c r="C1989" s="1" t="n">
        <v>45180</v>
      </c>
      <c r="D1989" t="inlineStr">
        <is>
          <t>STOCKHOLMS LÄN</t>
        </is>
      </c>
      <c r="E1989" t="inlineStr">
        <is>
          <t>NYKVARN</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25619-2022</t>
        </is>
      </c>
      <c r="B1990" s="1" t="n">
        <v>44732</v>
      </c>
      <c r="C1990" s="1" t="n">
        <v>45180</v>
      </c>
      <c r="D1990" t="inlineStr">
        <is>
          <t>STOCKHOLMS LÄN</t>
        </is>
      </c>
      <c r="E1990" t="inlineStr">
        <is>
          <t>NORRTÄLJE</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25525-2022</t>
        </is>
      </c>
      <c r="B1991" s="1" t="n">
        <v>44732</v>
      </c>
      <c r="C1991" s="1" t="n">
        <v>45180</v>
      </c>
      <c r="D1991" t="inlineStr">
        <is>
          <t>STOCKHOLMS LÄN</t>
        </is>
      </c>
      <c r="E1991" t="inlineStr">
        <is>
          <t>NORRTÄLJE</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25621-2022</t>
        </is>
      </c>
      <c r="B1992" s="1" t="n">
        <v>44732</v>
      </c>
      <c r="C1992" s="1" t="n">
        <v>45180</v>
      </c>
      <c r="D1992" t="inlineStr">
        <is>
          <t>STOCKHOLMS LÄN</t>
        </is>
      </c>
      <c r="E1992" t="inlineStr">
        <is>
          <t>NORRTÄLJE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26016-2022</t>
        </is>
      </c>
      <c r="B1993" s="1" t="n">
        <v>44734</v>
      </c>
      <c r="C1993" s="1" t="n">
        <v>45180</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26190-2022</t>
        </is>
      </c>
      <c r="B1994" s="1" t="n">
        <v>44735</v>
      </c>
      <c r="C1994" s="1" t="n">
        <v>45180</v>
      </c>
      <c r="D1994" t="inlineStr">
        <is>
          <t>STOCKHOLMS LÄN</t>
        </is>
      </c>
      <c r="E1994" t="inlineStr">
        <is>
          <t>NYNÄSHAMN</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26328-2022</t>
        </is>
      </c>
      <c r="B1995" s="1" t="n">
        <v>44735</v>
      </c>
      <c r="C1995" s="1" t="n">
        <v>45180</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26335-2022</t>
        </is>
      </c>
      <c r="B1996" s="1" t="n">
        <v>44735</v>
      </c>
      <c r="C1996" s="1" t="n">
        <v>45180</v>
      </c>
      <c r="D1996" t="inlineStr">
        <is>
          <t>STOCKHOLMS LÄN</t>
        </is>
      </c>
      <c r="E1996" t="inlineStr">
        <is>
          <t>NORRTÄLJE</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26812-2022</t>
        </is>
      </c>
      <c r="B1997" s="1" t="n">
        <v>44740</v>
      </c>
      <c r="C1997" s="1" t="n">
        <v>45180</v>
      </c>
      <c r="D1997" t="inlineStr">
        <is>
          <t>STOCKHOLMS LÄN</t>
        </is>
      </c>
      <c r="E1997" t="inlineStr">
        <is>
          <t>SÖDERTÄLJE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27538-2022</t>
        </is>
      </c>
      <c r="B1998" s="1" t="n">
        <v>44742</v>
      </c>
      <c r="C1998" s="1" t="n">
        <v>45180</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27460-2022</t>
        </is>
      </c>
      <c r="B1999" s="1" t="n">
        <v>44742</v>
      </c>
      <c r="C1999" s="1" t="n">
        <v>45180</v>
      </c>
      <c r="D1999" t="inlineStr">
        <is>
          <t>STOCKHOLMS LÄN</t>
        </is>
      </c>
      <c r="E1999" t="inlineStr">
        <is>
          <t>VALLENTUNA</t>
        </is>
      </c>
      <c r="F1999" t="inlineStr">
        <is>
          <t>Allmännings- och besparingsskogar</t>
        </is>
      </c>
      <c r="G1999" t="n">
        <v>26.6</v>
      </c>
      <c r="H1999" t="n">
        <v>0</v>
      </c>
      <c r="I1999" t="n">
        <v>0</v>
      </c>
      <c r="J1999" t="n">
        <v>0</v>
      </c>
      <c r="K1999" t="n">
        <v>0</v>
      </c>
      <c r="L1999" t="n">
        <v>0</v>
      </c>
      <c r="M1999" t="n">
        <v>0</v>
      </c>
      <c r="N1999" t="n">
        <v>0</v>
      </c>
      <c r="O1999" t="n">
        <v>0</v>
      </c>
      <c r="P1999" t="n">
        <v>0</v>
      </c>
      <c r="Q1999" t="n">
        <v>0</v>
      </c>
      <c r="R1999" s="2" t="inlineStr"/>
    </row>
    <row r="2000" ht="15" customHeight="1">
      <c r="A2000" t="inlineStr">
        <is>
          <t>A 27972-2022</t>
        </is>
      </c>
      <c r="B2000" s="1" t="n">
        <v>44744</v>
      </c>
      <c r="C2000" s="1" t="n">
        <v>45180</v>
      </c>
      <c r="D2000" t="inlineStr">
        <is>
          <t>STOCKHOLMS LÄN</t>
        </is>
      </c>
      <c r="E2000" t="inlineStr">
        <is>
          <t>SÖDERTÄLJE</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27970-2022</t>
        </is>
      </c>
      <c r="B2001" s="1" t="n">
        <v>44744</v>
      </c>
      <c r="C2001" s="1" t="n">
        <v>45180</v>
      </c>
      <c r="D2001" t="inlineStr">
        <is>
          <t>STOCKHOLMS LÄN</t>
        </is>
      </c>
      <c r="E2001" t="inlineStr">
        <is>
          <t>SÖDERTÄLJE</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27969-2022</t>
        </is>
      </c>
      <c r="B2002" s="1" t="n">
        <v>44744</v>
      </c>
      <c r="C2002" s="1" t="n">
        <v>45180</v>
      </c>
      <c r="D2002" t="inlineStr">
        <is>
          <t>STOCKHOLMS LÄN</t>
        </is>
      </c>
      <c r="E2002" t="inlineStr">
        <is>
          <t>SÖDERTÄLJE</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27971-2022</t>
        </is>
      </c>
      <c r="B2003" s="1" t="n">
        <v>44744</v>
      </c>
      <c r="C2003" s="1" t="n">
        <v>45180</v>
      </c>
      <c r="D2003" t="inlineStr">
        <is>
          <t>STOCKHOLMS LÄN</t>
        </is>
      </c>
      <c r="E2003" t="inlineStr">
        <is>
          <t>SÖDERTÄLJE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28042-2022</t>
        </is>
      </c>
      <c r="B2004" s="1" t="n">
        <v>44744</v>
      </c>
      <c r="C2004" s="1" t="n">
        <v>45180</v>
      </c>
      <c r="D2004" t="inlineStr">
        <is>
          <t>STOCKHOLMS LÄN</t>
        </is>
      </c>
      <c r="E2004" t="inlineStr">
        <is>
          <t>NORRTÄLJE</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28209-2022</t>
        </is>
      </c>
      <c r="B2005" s="1" t="n">
        <v>44746</v>
      </c>
      <c r="C2005" s="1" t="n">
        <v>45180</v>
      </c>
      <c r="D2005" t="inlineStr">
        <is>
          <t>STOCKHOLMS LÄN</t>
        </is>
      </c>
      <c r="E2005" t="inlineStr">
        <is>
          <t>NORRTÄLJE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28399-2022</t>
        </is>
      </c>
      <c r="B2006" s="1" t="n">
        <v>44747</v>
      </c>
      <c r="C2006" s="1" t="n">
        <v>45180</v>
      </c>
      <c r="D2006" t="inlineStr">
        <is>
          <t>STOCKHOLMS LÄN</t>
        </is>
      </c>
      <c r="E2006" t="inlineStr">
        <is>
          <t>ÖSTERÅKER</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28405-2022</t>
        </is>
      </c>
      <c r="B2007" s="1" t="n">
        <v>44747</v>
      </c>
      <c r="C2007" s="1" t="n">
        <v>45180</v>
      </c>
      <c r="D2007" t="inlineStr">
        <is>
          <t>STOCKHOLMS LÄN</t>
        </is>
      </c>
      <c r="E2007" t="inlineStr">
        <is>
          <t>ÖSTERÅKER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28365-2022</t>
        </is>
      </c>
      <c r="B2008" s="1" t="n">
        <v>44747</v>
      </c>
      <c r="C2008" s="1" t="n">
        <v>45180</v>
      </c>
      <c r="D2008" t="inlineStr">
        <is>
          <t>STOCKHOLMS LÄN</t>
        </is>
      </c>
      <c r="E2008" t="inlineStr">
        <is>
          <t>NORRTÄLJE</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28843-2022</t>
        </is>
      </c>
      <c r="B2009" s="1" t="n">
        <v>44749</v>
      </c>
      <c r="C2009" s="1" t="n">
        <v>45180</v>
      </c>
      <c r="D2009" t="inlineStr">
        <is>
          <t>STOCKHOLMS LÄN</t>
        </is>
      </c>
      <c r="E2009" t="inlineStr">
        <is>
          <t>SIGTUNA</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28964-2022</t>
        </is>
      </c>
      <c r="B2010" s="1" t="n">
        <v>44749</v>
      </c>
      <c r="C2010" s="1" t="n">
        <v>45180</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29070-2022</t>
        </is>
      </c>
      <c r="B2011" s="1" t="n">
        <v>44750</v>
      </c>
      <c r="C2011" s="1" t="n">
        <v>45180</v>
      </c>
      <c r="D2011" t="inlineStr">
        <is>
          <t>STOCKHOLMS LÄN</t>
        </is>
      </c>
      <c r="E2011" t="inlineStr">
        <is>
          <t>NORRTÄLJE</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29278-2022</t>
        </is>
      </c>
      <c r="B2012" s="1" t="n">
        <v>44750</v>
      </c>
      <c r="C2012" s="1" t="n">
        <v>45180</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29362-2022</t>
        </is>
      </c>
      <c r="B2013" s="1" t="n">
        <v>44753</v>
      </c>
      <c r="C2013" s="1" t="n">
        <v>45180</v>
      </c>
      <c r="D2013" t="inlineStr">
        <is>
          <t>STOCKHOLMS LÄN</t>
        </is>
      </c>
      <c r="E2013" t="inlineStr">
        <is>
          <t>NORRTÄLJE</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29646-2022</t>
        </is>
      </c>
      <c r="B2014" s="1" t="n">
        <v>44754</v>
      </c>
      <c r="C2014" s="1" t="n">
        <v>45180</v>
      </c>
      <c r="D2014" t="inlineStr">
        <is>
          <t>STOCKHOLMS LÄN</t>
        </is>
      </c>
      <c r="E2014" t="inlineStr">
        <is>
          <t>SIGTUNA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29784-2022</t>
        </is>
      </c>
      <c r="B2015" s="1" t="n">
        <v>44755</v>
      </c>
      <c r="C2015" s="1" t="n">
        <v>45180</v>
      </c>
      <c r="D2015" t="inlineStr">
        <is>
          <t>STOCKHOLMS LÄN</t>
        </is>
      </c>
      <c r="E2015" t="inlineStr">
        <is>
          <t>UPPLANDS-BRO</t>
        </is>
      </c>
      <c r="F2015" t="inlineStr">
        <is>
          <t>Allmännings- och besparingsskogar</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29786-2022</t>
        </is>
      </c>
      <c r="B2016" s="1" t="n">
        <v>44755</v>
      </c>
      <c r="C2016" s="1" t="n">
        <v>45180</v>
      </c>
      <c r="D2016" t="inlineStr">
        <is>
          <t>STOCKHOLMS LÄN</t>
        </is>
      </c>
      <c r="E2016" t="inlineStr">
        <is>
          <t>UPPLANDS-BRO</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30283-2022</t>
        </is>
      </c>
      <c r="B2017" s="1" t="n">
        <v>44760</v>
      </c>
      <c r="C2017" s="1" t="n">
        <v>45180</v>
      </c>
      <c r="D2017" t="inlineStr">
        <is>
          <t>STOCKHOLMS LÄN</t>
        </is>
      </c>
      <c r="E2017" t="inlineStr">
        <is>
          <t>NORRTÄLJE</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30338-2022</t>
        </is>
      </c>
      <c r="B2018" s="1" t="n">
        <v>44760</v>
      </c>
      <c r="C2018" s="1" t="n">
        <v>45180</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30290-2022</t>
        </is>
      </c>
      <c r="B2019" s="1" t="n">
        <v>44760</v>
      </c>
      <c r="C2019" s="1" t="n">
        <v>45180</v>
      </c>
      <c r="D2019" t="inlineStr">
        <is>
          <t>STOCKHOLMS LÄN</t>
        </is>
      </c>
      <c r="E2019" t="inlineStr">
        <is>
          <t>NORRTÄLJE</t>
        </is>
      </c>
      <c r="G2019" t="n">
        <v>4.8</v>
      </c>
      <c r="H2019" t="n">
        <v>0</v>
      </c>
      <c r="I2019" t="n">
        <v>0</v>
      </c>
      <c r="J2019" t="n">
        <v>0</v>
      </c>
      <c r="K2019" t="n">
        <v>0</v>
      </c>
      <c r="L2019" t="n">
        <v>0</v>
      </c>
      <c r="M2019" t="n">
        <v>0</v>
      </c>
      <c r="N2019" t="n">
        <v>0</v>
      </c>
      <c r="O2019" t="n">
        <v>0</v>
      </c>
      <c r="P2019" t="n">
        <v>0</v>
      </c>
      <c r="Q2019" t="n">
        <v>0</v>
      </c>
      <c r="R2019" s="2" t="inlineStr"/>
    </row>
    <row r="2020" ht="15" customHeight="1">
      <c r="A2020" t="inlineStr">
        <is>
          <t>A 30286-2022</t>
        </is>
      </c>
      <c r="B2020" s="1" t="n">
        <v>44760</v>
      </c>
      <c r="C2020" s="1" t="n">
        <v>45180</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30419-2022</t>
        </is>
      </c>
      <c r="B2021" s="1" t="n">
        <v>44761</v>
      </c>
      <c r="C2021" s="1" t="n">
        <v>45180</v>
      </c>
      <c r="D2021" t="inlineStr">
        <is>
          <t>STOCKHOLMS LÄN</t>
        </is>
      </c>
      <c r="E2021" t="inlineStr">
        <is>
          <t>HANINGE</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30802-2022</t>
        </is>
      </c>
      <c r="B2022" s="1" t="n">
        <v>44764</v>
      </c>
      <c r="C2022" s="1" t="n">
        <v>45180</v>
      </c>
      <c r="D2022" t="inlineStr">
        <is>
          <t>STOCKHOLMS LÄN</t>
        </is>
      </c>
      <c r="E2022" t="inlineStr">
        <is>
          <t>NORRTÄLJE</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30750-2022</t>
        </is>
      </c>
      <c r="B2023" s="1" t="n">
        <v>44764</v>
      </c>
      <c r="C2023" s="1" t="n">
        <v>45180</v>
      </c>
      <c r="D2023" t="inlineStr">
        <is>
          <t>STOCKHOLMS LÄN</t>
        </is>
      </c>
      <c r="E2023" t="inlineStr">
        <is>
          <t>NORRTÄLJE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31052-2022</t>
        </is>
      </c>
      <c r="B2024" s="1" t="n">
        <v>44769</v>
      </c>
      <c r="C2024" s="1" t="n">
        <v>45180</v>
      </c>
      <c r="D2024" t="inlineStr">
        <is>
          <t>STOCKHOLMS LÄN</t>
        </is>
      </c>
      <c r="E2024" t="inlineStr">
        <is>
          <t>NORRTÄLJE</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31057-2022</t>
        </is>
      </c>
      <c r="B2025" s="1" t="n">
        <v>44769</v>
      </c>
      <c r="C2025" s="1" t="n">
        <v>45180</v>
      </c>
      <c r="D2025" t="inlineStr">
        <is>
          <t>STOCKHOLMS LÄN</t>
        </is>
      </c>
      <c r="E2025" t="inlineStr">
        <is>
          <t>NORRTÄLJE</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31155-2022</t>
        </is>
      </c>
      <c r="B2026" s="1" t="n">
        <v>44770</v>
      </c>
      <c r="C2026" s="1" t="n">
        <v>45180</v>
      </c>
      <c r="D2026" t="inlineStr">
        <is>
          <t>STOCKHOLMS LÄN</t>
        </is>
      </c>
      <c r="E2026" t="inlineStr">
        <is>
          <t>UPPLANDS-BRO</t>
        </is>
      </c>
      <c r="G2026" t="n">
        <v>5.3</v>
      </c>
      <c r="H2026" t="n">
        <v>0</v>
      </c>
      <c r="I2026" t="n">
        <v>0</v>
      </c>
      <c r="J2026" t="n">
        <v>0</v>
      </c>
      <c r="K2026" t="n">
        <v>0</v>
      </c>
      <c r="L2026" t="n">
        <v>0</v>
      </c>
      <c r="M2026" t="n">
        <v>0</v>
      </c>
      <c r="N2026" t="n">
        <v>0</v>
      </c>
      <c r="O2026" t="n">
        <v>0</v>
      </c>
      <c r="P2026" t="n">
        <v>0</v>
      </c>
      <c r="Q2026" t="n">
        <v>0</v>
      </c>
      <c r="R2026" s="2" t="inlineStr"/>
    </row>
    <row r="2027" ht="15" customHeight="1">
      <c r="A2027" t="inlineStr">
        <is>
          <t>A 31160-2022</t>
        </is>
      </c>
      <c r="B2027" s="1" t="n">
        <v>44770</v>
      </c>
      <c r="C2027" s="1" t="n">
        <v>45180</v>
      </c>
      <c r="D2027" t="inlineStr">
        <is>
          <t>STOCKHOLMS LÄN</t>
        </is>
      </c>
      <c r="E2027" t="inlineStr">
        <is>
          <t>UPPLANDS-BRO</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31283-2022</t>
        </is>
      </c>
      <c r="B2028" s="1" t="n">
        <v>44771</v>
      </c>
      <c r="C2028" s="1" t="n">
        <v>45180</v>
      </c>
      <c r="D2028" t="inlineStr">
        <is>
          <t>STOCKHOLMS LÄN</t>
        </is>
      </c>
      <c r="E2028" t="inlineStr">
        <is>
          <t>NORRTÄLJE</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31236-2022</t>
        </is>
      </c>
      <c r="B2029" s="1" t="n">
        <v>44771</v>
      </c>
      <c r="C2029" s="1" t="n">
        <v>45180</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31246-2022</t>
        </is>
      </c>
      <c r="B2030" s="1" t="n">
        <v>44771</v>
      </c>
      <c r="C2030" s="1" t="n">
        <v>45180</v>
      </c>
      <c r="D2030" t="inlineStr">
        <is>
          <t>STOCKHOLMS LÄN</t>
        </is>
      </c>
      <c r="E2030" t="inlineStr">
        <is>
          <t>HUDDINGE</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31281-2022</t>
        </is>
      </c>
      <c r="B2031" s="1" t="n">
        <v>44771</v>
      </c>
      <c r="C2031" s="1" t="n">
        <v>45180</v>
      </c>
      <c r="D2031" t="inlineStr">
        <is>
          <t>STOCKHOLMS LÄN</t>
        </is>
      </c>
      <c r="E2031" t="inlineStr">
        <is>
          <t>NORRTÄLJE</t>
        </is>
      </c>
      <c r="F2031" t="inlineStr">
        <is>
          <t>Holmen skog AB</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31559-2022</t>
        </is>
      </c>
      <c r="B2032" s="1" t="n">
        <v>44775</v>
      </c>
      <c r="C2032" s="1" t="n">
        <v>45180</v>
      </c>
      <c r="D2032" t="inlineStr">
        <is>
          <t>STOCKHOLMS LÄN</t>
        </is>
      </c>
      <c r="E2032" t="inlineStr">
        <is>
          <t>NORRTÄLJE</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31695-2022</t>
        </is>
      </c>
      <c r="B2033" s="1" t="n">
        <v>44776</v>
      </c>
      <c r="C2033" s="1" t="n">
        <v>45180</v>
      </c>
      <c r="D2033" t="inlineStr">
        <is>
          <t>STOCKHOLMS LÄN</t>
        </is>
      </c>
      <c r="E2033" t="inlineStr">
        <is>
          <t>SIGTUNA</t>
        </is>
      </c>
      <c r="F2033" t="inlineStr">
        <is>
          <t>Kommuner</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31807-2022</t>
        </is>
      </c>
      <c r="B2034" s="1" t="n">
        <v>44776</v>
      </c>
      <c r="C2034" s="1" t="n">
        <v>45180</v>
      </c>
      <c r="D2034" t="inlineStr">
        <is>
          <t>STOCKHOLMS LÄN</t>
        </is>
      </c>
      <c r="E2034" t="inlineStr">
        <is>
          <t>NORRTÄLJE</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31684-2022</t>
        </is>
      </c>
      <c r="B2035" s="1" t="n">
        <v>44776</v>
      </c>
      <c r="C2035" s="1" t="n">
        <v>45180</v>
      </c>
      <c r="D2035" t="inlineStr">
        <is>
          <t>STOCKHOLMS LÄN</t>
        </is>
      </c>
      <c r="E2035" t="inlineStr">
        <is>
          <t>SIGTUNA</t>
        </is>
      </c>
      <c r="F2035" t="inlineStr">
        <is>
          <t>Kommuner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31697-2022</t>
        </is>
      </c>
      <c r="B2036" s="1" t="n">
        <v>44776</v>
      </c>
      <c r="C2036" s="1" t="n">
        <v>45180</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31924-2022</t>
        </is>
      </c>
      <c r="B2037" s="1" t="n">
        <v>44777</v>
      </c>
      <c r="C2037" s="1" t="n">
        <v>45180</v>
      </c>
      <c r="D2037" t="inlineStr">
        <is>
          <t>STOCKHOLMS LÄN</t>
        </is>
      </c>
      <c r="E2037" t="inlineStr">
        <is>
          <t>NORRTÄLJE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31936-2022</t>
        </is>
      </c>
      <c r="B2038" s="1" t="n">
        <v>44777</v>
      </c>
      <c r="C2038" s="1" t="n">
        <v>45180</v>
      </c>
      <c r="D2038" t="inlineStr">
        <is>
          <t>STOCKHOLMS LÄN</t>
        </is>
      </c>
      <c r="E2038" t="inlineStr">
        <is>
          <t>NORRTÄLJE</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31934-2022</t>
        </is>
      </c>
      <c r="B2039" s="1" t="n">
        <v>44777</v>
      </c>
      <c r="C2039" s="1" t="n">
        <v>45180</v>
      </c>
      <c r="D2039" t="inlineStr">
        <is>
          <t>STOCKHOLMS LÄN</t>
        </is>
      </c>
      <c r="E2039" t="inlineStr">
        <is>
          <t>NORRTÄLJE</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31939-2022</t>
        </is>
      </c>
      <c r="B2040" s="1" t="n">
        <v>44777</v>
      </c>
      <c r="C2040" s="1" t="n">
        <v>45180</v>
      </c>
      <c r="D2040" t="inlineStr">
        <is>
          <t>STOCKHOLMS LÄN</t>
        </is>
      </c>
      <c r="E2040" t="inlineStr">
        <is>
          <t>NORRTÄLJE</t>
        </is>
      </c>
      <c r="G2040" t="n">
        <v>13.5</v>
      </c>
      <c r="H2040" t="n">
        <v>0</v>
      </c>
      <c r="I2040" t="n">
        <v>0</v>
      </c>
      <c r="J2040" t="n">
        <v>0</v>
      </c>
      <c r="K2040" t="n">
        <v>0</v>
      </c>
      <c r="L2040" t="n">
        <v>0</v>
      </c>
      <c r="M2040" t="n">
        <v>0</v>
      </c>
      <c r="N2040" t="n">
        <v>0</v>
      </c>
      <c r="O2040" t="n">
        <v>0</v>
      </c>
      <c r="P2040" t="n">
        <v>0</v>
      </c>
      <c r="Q2040" t="n">
        <v>0</v>
      </c>
      <c r="R2040" s="2" t="inlineStr"/>
    </row>
    <row r="2041" ht="15" customHeight="1">
      <c r="A2041" t="inlineStr">
        <is>
          <t>A 31926-2022</t>
        </is>
      </c>
      <c r="B2041" s="1" t="n">
        <v>44777</v>
      </c>
      <c r="C2041" s="1" t="n">
        <v>45180</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31938-2022</t>
        </is>
      </c>
      <c r="B2042" s="1" t="n">
        <v>44777</v>
      </c>
      <c r="C2042" s="1" t="n">
        <v>45180</v>
      </c>
      <c r="D2042" t="inlineStr">
        <is>
          <t>STOCKHOLMS LÄN</t>
        </is>
      </c>
      <c r="E2042" t="inlineStr">
        <is>
          <t>NORRTÄLJE</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32100-2022</t>
        </is>
      </c>
      <c r="B2043" s="1" t="n">
        <v>44778</v>
      </c>
      <c r="C2043" s="1" t="n">
        <v>45180</v>
      </c>
      <c r="D2043" t="inlineStr">
        <is>
          <t>STOCKHOLMS LÄN</t>
        </is>
      </c>
      <c r="E2043" t="inlineStr">
        <is>
          <t>NORRTÄLJE</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32103-2022</t>
        </is>
      </c>
      <c r="B2044" s="1" t="n">
        <v>44778</v>
      </c>
      <c r="C2044" s="1" t="n">
        <v>45180</v>
      </c>
      <c r="D2044" t="inlineStr">
        <is>
          <t>STOCKHOLMS LÄN</t>
        </is>
      </c>
      <c r="E2044" t="inlineStr">
        <is>
          <t>NORRTÄLJE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32508-2022</t>
        </is>
      </c>
      <c r="B2045" s="1" t="n">
        <v>44782</v>
      </c>
      <c r="C2045" s="1" t="n">
        <v>45180</v>
      </c>
      <c r="D2045" t="inlineStr">
        <is>
          <t>STOCKHOLMS LÄN</t>
        </is>
      </c>
      <c r="E2045" t="inlineStr">
        <is>
          <t>HUDDINGE</t>
        </is>
      </c>
      <c r="F2045" t="inlineStr">
        <is>
          <t>Kommuner</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32514-2022</t>
        </is>
      </c>
      <c r="B2046" s="1" t="n">
        <v>44782</v>
      </c>
      <c r="C2046" s="1" t="n">
        <v>45180</v>
      </c>
      <c r="D2046" t="inlineStr">
        <is>
          <t>STOCKHOLMS LÄN</t>
        </is>
      </c>
      <c r="E2046" t="inlineStr">
        <is>
          <t>NORRTÄLJE</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32705-2022</t>
        </is>
      </c>
      <c r="B2047" s="1" t="n">
        <v>44783</v>
      </c>
      <c r="C2047" s="1" t="n">
        <v>45180</v>
      </c>
      <c r="D2047" t="inlineStr">
        <is>
          <t>STOCKHOLMS LÄN</t>
        </is>
      </c>
      <c r="E2047" t="inlineStr">
        <is>
          <t>NORRTÄLJE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32828-2022</t>
        </is>
      </c>
      <c r="B2048" s="1" t="n">
        <v>44784</v>
      </c>
      <c r="C2048" s="1" t="n">
        <v>45180</v>
      </c>
      <c r="D2048" t="inlineStr">
        <is>
          <t>STOCKHOLMS LÄN</t>
        </is>
      </c>
      <c r="E2048" t="inlineStr">
        <is>
          <t>BOTKYRKA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33149-2022</t>
        </is>
      </c>
      <c r="B2049" s="1" t="n">
        <v>44785</v>
      </c>
      <c r="C2049" s="1" t="n">
        <v>45180</v>
      </c>
      <c r="D2049" t="inlineStr">
        <is>
          <t>STOCKHOLMS LÄN</t>
        </is>
      </c>
      <c r="E2049" t="inlineStr">
        <is>
          <t>NORRTÄLJE</t>
        </is>
      </c>
      <c r="F2049" t="inlineStr">
        <is>
          <t>Holmen skog AB</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33046-2022</t>
        </is>
      </c>
      <c r="B2050" s="1" t="n">
        <v>44785</v>
      </c>
      <c r="C2050" s="1" t="n">
        <v>45180</v>
      </c>
      <c r="D2050" t="inlineStr">
        <is>
          <t>STOCKHOLMS LÄN</t>
        </is>
      </c>
      <c r="E2050" t="inlineStr">
        <is>
          <t>VÄRMDÖ</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33667-2022</t>
        </is>
      </c>
      <c r="B2051" s="1" t="n">
        <v>44789</v>
      </c>
      <c r="C2051" s="1" t="n">
        <v>45180</v>
      </c>
      <c r="D2051" t="inlineStr">
        <is>
          <t>STOCKHOLMS LÄN</t>
        </is>
      </c>
      <c r="E2051" t="inlineStr">
        <is>
          <t>NYNÄSHAMN</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33793-2022</t>
        </is>
      </c>
      <c r="B2052" s="1" t="n">
        <v>44790</v>
      </c>
      <c r="C2052" s="1" t="n">
        <v>45180</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33902-2022</t>
        </is>
      </c>
      <c r="B2053" s="1" t="n">
        <v>44790</v>
      </c>
      <c r="C2053" s="1" t="n">
        <v>45180</v>
      </c>
      <c r="D2053" t="inlineStr">
        <is>
          <t>STOCKHOLMS LÄN</t>
        </is>
      </c>
      <c r="E2053" t="inlineStr">
        <is>
          <t>SÖDERTÄLJE</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33895-2022</t>
        </is>
      </c>
      <c r="B2054" s="1" t="n">
        <v>44790</v>
      </c>
      <c r="C2054" s="1" t="n">
        <v>45180</v>
      </c>
      <c r="D2054" t="inlineStr">
        <is>
          <t>STOCKHOLMS LÄN</t>
        </is>
      </c>
      <c r="E2054" t="inlineStr">
        <is>
          <t>NORRTÄLJE</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34773-2022</t>
        </is>
      </c>
      <c r="B2055" s="1" t="n">
        <v>44795</v>
      </c>
      <c r="C2055" s="1" t="n">
        <v>45180</v>
      </c>
      <c r="D2055" t="inlineStr">
        <is>
          <t>STOCKHOLMS LÄN</t>
        </is>
      </c>
      <c r="E2055" t="inlineStr">
        <is>
          <t>NORRTÄLJE</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34926-2022</t>
        </is>
      </c>
      <c r="B2056" s="1" t="n">
        <v>44796</v>
      </c>
      <c r="C2056" s="1" t="n">
        <v>45180</v>
      </c>
      <c r="D2056" t="inlineStr">
        <is>
          <t>STOCKHOLMS LÄN</t>
        </is>
      </c>
      <c r="E2056" t="inlineStr">
        <is>
          <t>VAXHOLM</t>
        </is>
      </c>
      <c r="F2056" t="inlineStr">
        <is>
          <t>Övriga statliga verk och myndigheter</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35161-2022</t>
        </is>
      </c>
      <c r="B2057" s="1" t="n">
        <v>44797</v>
      </c>
      <c r="C2057" s="1" t="n">
        <v>45180</v>
      </c>
      <c r="D2057" t="inlineStr">
        <is>
          <t>STOCKHOLMS LÄN</t>
        </is>
      </c>
      <c r="E2057" t="inlineStr">
        <is>
          <t>NORRTÄLJE</t>
        </is>
      </c>
      <c r="G2057" t="n">
        <v>6</v>
      </c>
      <c r="H2057" t="n">
        <v>0</v>
      </c>
      <c r="I2057" t="n">
        <v>0</v>
      </c>
      <c r="J2057" t="n">
        <v>0</v>
      </c>
      <c r="K2057" t="n">
        <v>0</v>
      </c>
      <c r="L2057" t="n">
        <v>0</v>
      </c>
      <c r="M2057" t="n">
        <v>0</v>
      </c>
      <c r="N2057" t="n">
        <v>0</v>
      </c>
      <c r="O2057" t="n">
        <v>0</v>
      </c>
      <c r="P2057" t="n">
        <v>0</v>
      </c>
      <c r="Q2057" t="n">
        <v>0</v>
      </c>
      <c r="R2057" s="2" t="inlineStr"/>
    </row>
    <row r="2058" ht="15" customHeight="1">
      <c r="A2058" t="inlineStr">
        <is>
          <t>A 35121-2022</t>
        </is>
      </c>
      <c r="B2058" s="1" t="n">
        <v>44797</v>
      </c>
      <c r="C2058" s="1" t="n">
        <v>45180</v>
      </c>
      <c r="D2058" t="inlineStr">
        <is>
          <t>STOCKHOLMS LÄN</t>
        </is>
      </c>
      <c r="E2058" t="inlineStr">
        <is>
          <t>NORRTÄLJE</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35404-2022</t>
        </is>
      </c>
      <c r="B2059" s="1" t="n">
        <v>44798</v>
      </c>
      <c r="C2059" s="1" t="n">
        <v>45180</v>
      </c>
      <c r="D2059" t="inlineStr">
        <is>
          <t>STOCKHOLMS LÄN</t>
        </is>
      </c>
      <c r="E2059" t="inlineStr">
        <is>
          <t>HUDDINGE</t>
        </is>
      </c>
      <c r="F2059" t="inlineStr">
        <is>
          <t>Kommuner</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36063-2022</t>
        </is>
      </c>
      <c r="B2060" s="1" t="n">
        <v>44802</v>
      </c>
      <c r="C2060" s="1" t="n">
        <v>45180</v>
      </c>
      <c r="D2060" t="inlineStr">
        <is>
          <t>STOCKHOLMS LÄN</t>
        </is>
      </c>
      <c r="E2060" t="inlineStr">
        <is>
          <t>EKERÖ</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35882-2022</t>
        </is>
      </c>
      <c r="B2061" s="1" t="n">
        <v>44802</v>
      </c>
      <c r="C2061" s="1" t="n">
        <v>45180</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35918-2022</t>
        </is>
      </c>
      <c r="B2062" s="1" t="n">
        <v>44802</v>
      </c>
      <c r="C2062" s="1" t="n">
        <v>45180</v>
      </c>
      <c r="D2062" t="inlineStr">
        <is>
          <t>STOCKHOLMS LÄN</t>
        </is>
      </c>
      <c r="E2062" t="inlineStr">
        <is>
          <t>SÖDERTÄLJE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36113-2022</t>
        </is>
      </c>
      <c r="B2063" s="1" t="n">
        <v>44802</v>
      </c>
      <c r="C2063" s="1" t="n">
        <v>45180</v>
      </c>
      <c r="D2063" t="inlineStr">
        <is>
          <t>STOCKHOLMS LÄN</t>
        </is>
      </c>
      <c r="E2063" t="inlineStr">
        <is>
          <t>SÖDERTÄLJE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35942-2022</t>
        </is>
      </c>
      <c r="B2064" s="1" t="n">
        <v>44802</v>
      </c>
      <c r="C2064" s="1" t="n">
        <v>45180</v>
      </c>
      <c r="D2064" t="inlineStr">
        <is>
          <t>STOCKHOLMS LÄN</t>
        </is>
      </c>
      <c r="E2064" t="inlineStr">
        <is>
          <t>SÖDERTÄLJE</t>
        </is>
      </c>
      <c r="G2064" t="n">
        <v>0.1</v>
      </c>
      <c r="H2064" t="n">
        <v>0</v>
      </c>
      <c r="I2064" t="n">
        <v>0</v>
      </c>
      <c r="J2064" t="n">
        <v>0</v>
      </c>
      <c r="K2064" t="n">
        <v>0</v>
      </c>
      <c r="L2064" t="n">
        <v>0</v>
      </c>
      <c r="M2064" t="n">
        <v>0</v>
      </c>
      <c r="N2064" t="n">
        <v>0</v>
      </c>
      <c r="O2064" t="n">
        <v>0</v>
      </c>
      <c r="P2064" t="n">
        <v>0</v>
      </c>
      <c r="Q2064" t="n">
        <v>0</v>
      </c>
      <c r="R2064" s="2" t="inlineStr"/>
    </row>
    <row r="2065" ht="15" customHeight="1">
      <c r="A2065" t="inlineStr">
        <is>
          <t>A 36112-2022</t>
        </is>
      </c>
      <c r="B2065" s="1" t="n">
        <v>44802</v>
      </c>
      <c r="C2065" s="1" t="n">
        <v>45180</v>
      </c>
      <c r="D2065" t="inlineStr">
        <is>
          <t>STOCKHOLMS LÄN</t>
        </is>
      </c>
      <c r="E2065" t="inlineStr">
        <is>
          <t>SÖDERTÄLJE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35906-2022</t>
        </is>
      </c>
      <c r="B2066" s="1" t="n">
        <v>44802</v>
      </c>
      <c r="C2066" s="1" t="n">
        <v>45180</v>
      </c>
      <c r="D2066" t="inlineStr">
        <is>
          <t>STOCKHOLMS LÄN</t>
        </is>
      </c>
      <c r="E2066" t="inlineStr">
        <is>
          <t>SÖDERTÄLJE</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36181-2022</t>
        </is>
      </c>
      <c r="B2067" s="1" t="n">
        <v>44803</v>
      </c>
      <c r="C2067" s="1" t="n">
        <v>45180</v>
      </c>
      <c r="D2067" t="inlineStr">
        <is>
          <t>STOCKHOLMS LÄN</t>
        </is>
      </c>
      <c r="E2067" t="inlineStr">
        <is>
          <t>SIGTUNA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36269-2022</t>
        </is>
      </c>
      <c r="B2068" s="1" t="n">
        <v>44803</v>
      </c>
      <c r="C2068" s="1" t="n">
        <v>45180</v>
      </c>
      <c r="D2068" t="inlineStr">
        <is>
          <t>STOCKHOLMS LÄN</t>
        </is>
      </c>
      <c r="E2068" t="inlineStr">
        <is>
          <t>NORRTÄLJE</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36179-2022</t>
        </is>
      </c>
      <c r="B2069" s="1" t="n">
        <v>44803</v>
      </c>
      <c r="C2069" s="1" t="n">
        <v>45180</v>
      </c>
      <c r="D2069" t="inlineStr">
        <is>
          <t>STOCKHOLMS LÄN</t>
        </is>
      </c>
      <c r="E2069" t="inlineStr">
        <is>
          <t>SIGTUNA</t>
        </is>
      </c>
      <c r="G2069" t="n">
        <v>6.1</v>
      </c>
      <c r="H2069" t="n">
        <v>0</v>
      </c>
      <c r="I2069" t="n">
        <v>0</v>
      </c>
      <c r="J2069" t="n">
        <v>0</v>
      </c>
      <c r="K2069" t="n">
        <v>0</v>
      </c>
      <c r="L2069" t="n">
        <v>0</v>
      </c>
      <c r="M2069" t="n">
        <v>0</v>
      </c>
      <c r="N2069" t="n">
        <v>0</v>
      </c>
      <c r="O2069" t="n">
        <v>0</v>
      </c>
      <c r="P2069" t="n">
        <v>0</v>
      </c>
      <c r="Q2069" t="n">
        <v>0</v>
      </c>
      <c r="R2069" s="2" t="inlineStr"/>
    </row>
    <row r="2070" ht="15" customHeight="1">
      <c r="A2070" t="inlineStr">
        <is>
          <t>A 36308-2022</t>
        </is>
      </c>
      <c r="B2070" s="1" t="n">
        <v>44803</v>
      </c>
      <c r="C2070" s="1" t="n">
        <v>45180</v>
      </c>
      <c r="D2070" t="inlineStr">
        <is>
          <t>STOCKHOLMS LÄN</t>
        </is>
      </c>
      <c r="E2070" t="inlineStr">
        <is>
          <t>NORRTÄLJE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37000-2022</t>
        </is>
      </c>
      <c r="B2071" s="1" t="n">
        <v>44806</v>
      </c>
      <c r="C2071" s="1" t="n">
        <v>45180</v>
      </c>
      <c r="D2071" t="inlineStr">
        <is>
          <t>STOCKHOLMS LÄN</t>
        </is>
      </c>
      <c r="E2071" t="inlineStr">
        <is>
          <t>HANINGE</t>
        </is>
      </c>
      <c r="F2071" t="inlineStr">
        <is>
          <t>Övriga statliga verk och myndigheter</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37444-2022</t>
        </is>
      </c>
      <c r="B2072" s="1" t="n">
        <v>44809</v>
      </c>
      <c r="C2072" s="1" t="n">
        <v>45180</v>
      </c>
      <c r="D2072" t="inlineStr">
        <is>
          <t>STOCKHOLMS LÄN</t>
        </is>
      </c>
      <c r="E2072" t="inlineStr">
        <is>
          <t>SIGTUNA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37491-2022</t>
        </is>
      </c>
      <c r="B2073" s="1" t="n">
        <v>44809</v>
      </c>
      <c r="C2073" s="1" t="n">
        <v>45180</v>
      </c>
      <c r="D2073" t="inlineStr">
        <is>
          <t>STOCKHOLMS LÄN</t>
        </is>
      </c>
      <c r="E2073" t="inlineStr">
        <is>
          <t>NYNÄSHAMN</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37442-2022</t>
        </is>
      </c>
      <c r="B2074" s="1" t="n">
        <v>44809</v>
      </c>
      <c r="C2074" s="1" t="n">
        <v>45180</v>
      </c>
      <c r="D2074" t="inlineStr">
        <is>
          <t>STOCKHOLMS LÄN</t>
        </is>
      </c>
      <c r="E2074" t="inlineStr">
        <is>
          <t>SIGTUNA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37550-2022</t>
        </is>
      </c>
      <c r="B2075" s="1" t="n">
        <v>44809</v>
      </c>
      <c r="C2075" s="1" t="n">
        <v>45180</v>
      </c>
      <c r="D2075" t="inlineStr">
        <is>
          <t>STOCKHOLMS LÄN</t>
        </is>
      </c>
      <c r="E2075" t="inlineStr">
        <is>
          <t>NORRTÄLJE</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37842-2022</t>
        </is>
      </c>
      <c r="B2076" s="1" t="n">
        <v>44810</v>
      </c>
      <c r="C2076" s="1" t="n">
        <v>45180</v>
      </c>
      <c r="D2076" t="inlineStr">
        <is>
          <t>STOCKHOLMS LÄN</t>
        </is>
      </c>
      <c r="E2076" t="inlineStr">
        <is>
          <t>SÖDERTÄLJE</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37843-2022</t>
        </is>
      </c>
      <c r="B2077" s="1" t="n">
        <v>44810</v>
      </c>
      <c r="C2077" s="1" t="n">
        <v>45180</v>
      </c>
      <c r="D2077" t="inlineStr">
        <is>
          <t>STOCKHOLMS LÄN</t>
        </is>
      </c>
      <c r="E2077" t="inlineStr">
        <is>
          <t>SÖDERTÄLJE</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37679-2022</t>
        </is>
      </c>
      <c r="B2078" s="1" t="n">
        <v>44810</v>
      </c>
      <c r="C2078" s="1" t="n">
        <v>45180</v>
      </c>
      <c r="D2078" t="inlineStr">
        <is>
          <t>STOCKHOLMS LÄN</t>
        </is>
      </c>
      <c r="E2078" t="inlineStr">
        <is>
          <t>NORRTÄLJE</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37844-2022</t>
        </is>
      </c>
      <c r="B2079" s="1" t="n">
        <v>44810</v>
      </c>
      <c r="C2079" s="1" t="n">
        <v>45180</v>
      </c>
      <c r="D2079" t="inlineStr">
        <is>
          <t>STOCKHOLMS LÄN</t>
        </is>
      </c>
      <c r="E2079" t="inlineStr">
        <is>
          <t>SÖDERTÄLJE</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38079-2022</t>
        </is>
      </c>
      <c r="B2080" s="1" t="n">
        <v>44811</v>
      </c>
      <c r="C2080" s="1" t="n">
        <v>45180</v>
      </c>
      <c r="D2080" t="inlineStr">
        <is>
          <t>STOCKHOLMS LÄN</t>
        </is>
      </c>
      <c r="E2080" t="inlineStr">
        <is>
          <t>SÖDERTÄLJE</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38194-2022</t>
        </is>
      </c>
      <c r="B2081" s="1" t="n">
        <v>44812</v>
      </c>
      <c r="C2081" s="1" t="n">
        <v>45180</v>
      </c>
      <c r="D2081" t="inlineStr">
        <is>
          <t>STOCKHOLMS LÄN</t>
        </is>
      </c>
      <c r="E2081" t="inlineStr">
        <is>
          <t>BOTKYRKA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38202-2022</t>
        </is>
      </c>
      <c r="B2082" s="1" t="n">
        <v>44812</v>
      </c>
      <c r="C2082" s="1" t="n">
        <v>45180</v>
      </c>
      <c r="D2082" t="inlineStr">
        <is>
          <t>STOCKHOLMS LÄN</t>
        </is>
      </c>
      <c r="E2082" t="inlineStr">
        <is>
          <t>BOTKYRKA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38250-2022</t>
        </is>
      </c>
      <c r="B2083" s="1" t="n">
        <v>44812</v>
      </c>
      <c r="C2083" s="1" t="n">
        <v>45180</v>
      </c>
      <c r="D2083" t="inlineStr">
        <is>
          <t>STOCKHOLMS LÄN</t>
        </is>
      </c>
      <c r="E2083" t="inlineStr">
        <is>
          <t>SÖDERTÄLJE</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38196-2022</t>
        </is>
      </c>
      <c r="B2084" s="1" t="n">
        <v>44812</v>
      </c>
      <c r="C2084" s="1" t="n">
        <v>45180</v>
      </c>
      <c r="D2084" t="inlineStr">
        <is>
          <t>STOCKHOLMS LÄN</t>
        </is>
      </c>
      <c r="E2084" t="inlineStr">
        <is>
          <t>BOTKYRKA</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38590-2022</t>
        </is>
      </c>
      <c r="B2085" s="1" t="n">
        <v>44813</v>
      </c>
      <c r="C2085" s="1" t="n">
        <v>45180</v>
      </c>
      <c r="D2085" t="inlineStr">
        <is>
          <t>STOCKHOLMS LÄN</t>
        </is>
      </c>
      <c r="E2085" t="inlineStr">
        <is>
          <t>NORRTÄLJE</t>
        </is>
      </c>
      <c r="G2085" t="n">
        <v>5.9</v>
      </c>
      <c r="H2085" t="n">
        <v>0</v>
      </c>
      <c r="I2085" t="n">
        <v>0</v>
      </c>
      <c r="J2085" t="n">
        <v>0</v>
      </c>
      <c r="K2085" t="n">
        <v>0</v>
      </c>
      <c r="L2085" t="n">
        <v>0</v>
      </c>
      <c r="M2085" t="n">
        <v>0</v>
      </c>
      <c r="N2085" t="n">
        <v>0</v>
      </c>
      <c r="O2085" t="n">
        <v>0</v>
      </c>
      <c r="P2085" t="n">
        <v>0</v>
      </c>
      <c r="Q2085" t="n">
        <v>0</v>
      </c>
      <c r="R2085" s="2" t="inlineStr"/>
    </row>
    <row r="2086" ht="15" customHeight="1">
      <c r="A2086" t="inlineStr">
        <is>
          <t>A 38612-2022</t>
        </is>
      </c>
      <c r="B2086" s="1" t="n">
        <v>44813</v>
      </c>
      <c r="C2086" s="1" t="n">
        <v>45180</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45180</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45180</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45180</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45180</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45180</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45180</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45180</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45180</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45180</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45180</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45180</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45180</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45180</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45180</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45180</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45180</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45180</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45180</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45180</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45180</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45180</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45180</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45180</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45180</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45180</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45180</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45180</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45180</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45180</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45180</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45180</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45180</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45180</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45180</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45180</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45180</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45180</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45180</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45180</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45180</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45180</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45180</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45180</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45180</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45180</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45180</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45180</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45180</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45180</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45180</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45180</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45180</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45180</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45180</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45180</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45180</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45180</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45180</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45180</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45180</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45180</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45180</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45180</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45180</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45180</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45180</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45180</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45180</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45180</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45180</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45180</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45180</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45180</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45180</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45180</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45180</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45180</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45180</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45180</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45180</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45180</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45180</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45180</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45180</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45180</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45180</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45180</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45180</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45180</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45180</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45180</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45180</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45180</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45180</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45180</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45180</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45180</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45180</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45180</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45180</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45180</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45180</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45180</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45180</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45180</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45180</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45180</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45180</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45180</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45180</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45180</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45180</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45180</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45180</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45180</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45180</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45180</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45180</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45180</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45180</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45180</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45180</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45180</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45180</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45180</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45180</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45180</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45180</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45180</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45180</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45180</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45180</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45180</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45180</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45180</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45180</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45180</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45180</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45180</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45180</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45180</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45180</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45180</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45180</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45180</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45180</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45180</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45180</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45180</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45180</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45180</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45180</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45180</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45180</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45180</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45180</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45180</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45180</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45180</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45180</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45180</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45180</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45180</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45180</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45180</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45180</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45180</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45180</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45180</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45180</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45180</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45180</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45180</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45180</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45180</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45180</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45180</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45180</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45180</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45180</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45180</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45180</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45180</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45180</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45180</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45180</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45180</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45180</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45180</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45180</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45180</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45180</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45180</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45180</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45180</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45180</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45180</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45180</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45180</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45180</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45180</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45180</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45180</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45180</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45180</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45180</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45180</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45180</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45180</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45180</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45180</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45180</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45180</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45180</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45180</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45180</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45180</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45180</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45180</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45180</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45180</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45180</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45180</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45180</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45180</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45180</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45180</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45180</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45180</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45180</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45180</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45180</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45180</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45180</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45180</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45180</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45180</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45180</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45180</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45180</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45180</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45180</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45180</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45180</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45180</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45180</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45180</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45180</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45180</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45180</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45180</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45180</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45180</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45180</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45180</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45180</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45180</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45180</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45180</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45180</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45180</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45180</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45180</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45180</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45180</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45180</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45180</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45180</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45180</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45180</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45180</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45180</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45180</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45180</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45180</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45180</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45180</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45180</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45180</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45180</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45180</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45180</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45180</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45180</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45180</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45180</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45180</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45180</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45180</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45180</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45180</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45180</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45180</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45180</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45180</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45180</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45180</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45180</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45180</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45180</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45180</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45180</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45180</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45180</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45180</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45180</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45180</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45180</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45180</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45180</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45180</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45180</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45180</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45180</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45180</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45180</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45180</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45180</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45180</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45180</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45180</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45180</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45180</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45180</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45180</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45180</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45180</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45180</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45180</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45180</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45180</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45180</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45180</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45180</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45180</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45180</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45180</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45180</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45180</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45180</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45180</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45180</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45180</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45180</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45180</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45180</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45180</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45180</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45180</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45180</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45180</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45180</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45180</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45180</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45180</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45180</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45180</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45180</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45180</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45180</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45180</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45180</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45180</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45180</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45180</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45180</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45180</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45180</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45180</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45180</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45180</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45180</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45180</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45180</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45180</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45180</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45180</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45180</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45180</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45180</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45180</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45180</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45180</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45180</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45180</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45180</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45180</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45180</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45180</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45180</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45180</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45180</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45180</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45180</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45180</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45180</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45180</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45180</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45180</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45180</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45180</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45180</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45180</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45180</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45180</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45180</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45180</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45180</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45180</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45180</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45180</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45180</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45180</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45180</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45180</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45180</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45180</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45180</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45180</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45180</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45180</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45180</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45180</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45180</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45180</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45180</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45180</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45180</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45180</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45180</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45180</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45180</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45180</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45180</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45180</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45180</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45180</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45180</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45180</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45180</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45180</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45180</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45180</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45180</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45180</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45180</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45180</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45180</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45180</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45180</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45180</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45180</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45180</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45180</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45180</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45180</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45180</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45180</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45180</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45180</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45180</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45180</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45180</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45180</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45180</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45180</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45180</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45180</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45180</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45180</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45180</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45180</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45180</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45180</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45180</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45180</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45180</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45180</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45180</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45180</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45180</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45180</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45180</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45180</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45180</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45180</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45180</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45180</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45180</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45180</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45180</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45180</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45180</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45180</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45180</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45180</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45180</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45180</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45180</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45180</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45180</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45180</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45180</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45180</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45180</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45180</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45180</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45180</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45180</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45180</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45180</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45180</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45180</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45180</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45180</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45180</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45180</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45180</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45180</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45180</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45180</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45180</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45180</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45180</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40711-2023</t>
        </is>
      </c>
      <c r="B2611" s="1" t="n">
        <v>45169</v>
      </c>
      <c r="C2611" s="1" t="n">
        <v>45180</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41702-2023</t>
        </is>
      </c>
      <c r="B2612" s="1" t="n">
        <v>45176</v>
      </c>
      <c r="C2612" s="1" t="n">
        <v>45180</v>
      </c>
      <c r="D2612" t="inlineStr">
        <is>
          <t>STOCKHOLMS LÄN</t>
        </is>
      </c>
      <c r="E2612" t="inlineStr">
        <is>
          <t>SIGTUNA</t>
        </is>
      </c>
      <c r="F2612" t="inlineStr">
        <is>
          <t>Allmännings- och besparingsskogar</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41723-2023</t>
        </is>
      </c>
      <c r="B2613" s="1" t="n">
        <v>45176</v>
      </c>
      <c r="C2613" s="1" t="n">
        <v>45180</v>
      </c>
      <c r="D2613" t="inlineStr">
        <is>
          <t>STOCKHOLMS LÄN</t>
        </is>
      </c>
      <c r="E2613" t="inlineStr">
        <is>
          <t>SIGTUNA</t>
        </is>
      </c>
      <c r="F2613" t="inlineStr">
        <is>
          <t>Allmännings- och besparingsskogar</t>
        </is>
      </c>
      <c r="G2613" t="n">
        <v>3.7</v>
      </c>
      <c r="H2613" t="n">
        <v>0</v>
      </c>
      <c r="I2613" t="n">
        <v>0</v>
      </c>
      <c r="J2613" t="n">
        <v>0</v>
      </c>
      <c r="K2613" t="n">
        <v>0</v>
      </c>
      <c r="L2613" t="n">
        <v>0</v>
      </c>
      <c r="M2613" t="n">
        <v>0</v>
      </c>
      <c r="N2613" t="n">
        <v>0</v>
      </c>
      <c r="O2613" t="n">
        <v>0</v>
      </c>
      <c r="P2613" t="n">
        <v>0</v>
      </c>
      <c r="Q2613" t="n">
        <v>0</v>
      </c>
      <c r="R2613" s="2" t="inlineStr"/>
    </row>
    <row r="2614">
      <c r="A2614" t="inlineStr">
        <is>
          <t>A 41952-2023</t>
        </is>
      </c>
      <c r="B2614" s="1" t="n">
        <v>45177</v>
      </c>
      <c r="C2614" s="1" t="n">
        <v>45180</v>
      </c>
      <c r="D2614" t="inlineStr">
        <is>
          <t>STOCKHOLMS LÄN</t>
        </is>
      </c>
      <c r="E2614" t="inlineStr">
        <is>
          <t>SIGTUNA</t>
        </is>
      </c>
      <c r="F2614" t="inlineStr">
        <is>
          <t>Allmännings- och besparingsskogar</t>
        </is>
      </c>
      <c r="G2614" t="n">
        <v>8.5</v>
      </c>
      <c r="H2614" t="n">
        <v>0</v>
      </c>
      <c r="I2614" t="n">
        <v>0</v>
      </c>
      <c r="J2614" t="n">
        <v>0</v>
      </c>
      <c r="K2614" t="n">
        <v>0</v>
      </c>
      <c r="L2614" t="n">
        <v>0</v>
      </c>
      <c r="M2614" t="n">
        <v>0</v>
      </c>
      <c r="N2614" t="n">
        <v>0</v>
      </c>
      <c r="O2614" t="n">
        <v>0</v>
      </c>
      <c r="P2614" t="n">
        <v>0</v>
      </c>
      <c r="Q2614" t="n">
        <v>0</v>
      </c>
      <c r="R2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2023-09-11T05:26:52Z</dcterms:created>
  <dcterms:modified xmlns:dcterms="http://purl.org/dc/terms/" xmlns:xsi="http://www.w3.org/2001/XMLSchema-instance" xsi:type="dcterms:W3CDTF">2023-09-11T05:26:53Z</dcterms:modified>
</cp:coreProperties>
</file>