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45192</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45192</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45192</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45192</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45192</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45192</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43937-2020</t>
        </is>
      </c>
      <c r="B8" s="1" t="n">
        <v>44078</v>
      </c>
      <c r="C8" s="1" t="n">
        <v>45192</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 "A 43937-2020")</f>
        <v/>
      </c>
      <c r="T8">
        <f>HYPERLINK("https://klasma.github.io/Logging_STORUMAN/kartor/A 43937-2020.png", "A 43937-2020")</f>
        <v/>
      </c>
      <c r="V8">
        <f>HYPERLINK("https://klasma.github.io/Logging_STORUMAN/klagomål/A 43937-2020.docx", "A 43937-2020")</f>
        <v/>
      </c>
      <c r="W8">
        <f>HYPERLINK("https://klasma.github.io/Logging_STORUMAN/klagomålsmail/A 43937-2020.docx", "A 43937-2020")</f>
        <v/>
      </c>
      <c r="X8">
        <f>HYPERLINK("https://klasma.github.io/Logging_STORUMAN/tillsyn/A 43937-2020.docx", "A 43937-2020")</f>
        <v/>
      </c>
      <c r="Y8">
        <f>HYPERLINK("https://klasma.github.io/Logging_STORUMAN/tillsynsmail/A 43937-2020.docx", "A 43937-2020")</f>
        <v/>
      </c>
    </row>
    <row r="9" ht="15" customHeight="1">
      <c r="A9" t="inlineStr">
        <is>
          <t>A 2135-2023</t>
        </is>
      </c>
      <c r="B9" s="1" t="n">
        <v>44939</v>
      </c>
      <c r="C9" s="1" t="n">
        <v>45192</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 "A 2135-2023")</f>
        <v/>
      </c>
      <c r="T9">
        <f>HYPERLINK("https://klasma.github.io/Logging_STORUMAN/kartor/A 2135-2023.png", "A 2135-2023")</f>
        <v/>
      </c>
      <c r="U9">
        <f>HYPERLINK("https://klasma.github.io/Logging_STORUMAN/knärot/A 2135-2023.png", "A 2135-2023")</f>
        <v/>
      </c>
      <c r="V9">
        <f>HYPERLINK("https://klasma.github.io/Logging_STORUMAN/klagomål/A 2135-2023.docx", "A 2135-2023")</f>
        <v/>
      </c>
      <c r="W9">
        <f>HYPERLINK("https://klasma.github.io/Logging_STORUMAN/klagomålsmail/A 2135-2023.docx", "A 2135-2023")</f>
        <v/>
      </c>
      <c r="X9">
        <f>HYPERLINK("https://klasma.github.io/Logging_STORUMAN/tillsyn/A 2135-2023.docx", "A 2135-2023")</f>
        <v/>
      </c>
      <c r="Y9">
        <f>HYPERLINK("https://klasma.github.io/Logging_STORUMAN/tillsynsmail/A 2135-2023.docx", "A 2135-2023")</f>
        <v/>
      </c>
    </row>
    <row r="10" ht="15" customHeight="1">
      <c r="A10" t="inlineStr">
        <is>
          <t>A 42617-2020</t>
        </is>
      </c>
      <c r="B10" s="1" t="n">
        <v>44077</v>
      </c>
      <c r="C10" s="1" t="n">
        <v>45192</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 "A 42617-2020")</f>
        <v/>
      </c>
      <c r="T10">
        <f>HYPERLINK("https://klasma.github.io/Logging_STORUMAN/kartor/A 42617-2020.png", "A 42617-2020")</f>
        <v/>
      </c>
      <c r="V10">
        <f>HYPERLINK("https://klasma.github.io/Logging_STORUMAN/klagomål/A 42617-2020.docx", "A 42617-2020")</f>
        <v/>
      </c>
      <c r="W10">
        <f>HYPERLINK("https://klasma.github.io/Logging_STORUMAN/klagomålsmail/A 42617-2020.docx", "A 42617-2020")</f>
        <v/>
      </c>
      <c r="X10">
        <f>HYPERLINK("https://klasma.github.io/Logging_STORUMAN/tillsyn/A 42617-2020.docx", "A 42617-2020")</f>
        <v/>
      </c>
      <c r="Y10">
        <f>HYPERLINK("https://klasma.github.io/Logging_STORUMAN/tillsynsmail/A 42617-2020.docx", "A 42617-2020")</f>
        <v/>
      </c>
    </row>
    <row r="11" ht="15" customHeight="1">
      <c r="A11" t="inlineStr">
        <is>
          <t>A 43929-2020</t>
        </is>
      </c>
      <c r="B11" s="1" t="n">
        <v>44078</v>
      </c>
      <c r="C11" s="1" t="n">
        <v>45192</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 "A 43929-2020")</f>
        <v/>
      </c>
      <c r="T11">
        <f>HYPERLINK("https://klasma.github.io/Logging_STORUMAN/kartor/A 43929-2020.png", "A 43929-2020")</f>
        <v/>
      </c>
      <c r="V11">
        <f>HYPERLINK("https://klasma.github.io/Logging_STORUMAN/klagomål/A 43929-2020.docx", "A 43929-2020")</f>
        <v/>
      </c>
      <c r="W11">
        <f>HYPERLINK("https://klasma.github.io/Logging_STORUMAN/klagomålsmail/A 43929-2020.docx", "A 43929-2020")</f>
        <v/>
      </c>
      <c r="X11">
        <f>HYPERLINK("https://klasma.github.io/Logging_STORUMAN/tillsyn/A 43929-2020.docx", "A 43929-2020")</f>
        <v/>
      </c>
      <c r="Y11">
        <f>HYPERLINK("https://klasma.github.io/Logging_STORUMAN/tillsynsmail/A 43929-2020.docx", "A 43929-2020")</f>
        <v/>
      </c>
    </row>
    <row r="12" ht="15" customHeight="1">
      <c r="A12" t="inlineStr">
        <is>
          <t>A 43915-2020</t>
        </is>
      </c>
      <c r="B12" s="1" t="n">
        <v>44078</v>
      </c>
      <c r="C12" s="1" t="n">
        <v>45192</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 "A 43915-2020")</f>
        <v/>
      </c>
      <c r="T12">
        <f>HYPERLINK("https://klasma.github.io/Logging_STORUMAN/kartor/A 43915-2020.png", "A 43915-2020")</f>
        <v/>
      </c>
      <c r="V12">
        <f>HYPERLINK("https://klasma.github.io/Logging_STORUMAN/klagomål/A 43915-2020.docx", "A 43915-2020")</f>
        <v/>
      </c>
      <c r="W12">
        <f>HYPERLINK("https://klasma.github.io/Logging_STORUMAN/klagomålsmail/A 43915-2020.docx", "A 43915-2020")</f>
        <v/>
      </c>
      <c r="X12">
        <f>HYPERLINK("https://klasma.github.io/Logging_STORUMAN/tillsyn/A 43915-2020.docx", "A 43915-2020")</f>
        <v/>
      </c>
      <c r="Y12">
        <f>HYPERLINK("https://klasma.github.io/Logging_STORUMAN/tillsynsmail/A 43915-2020.docx", "A 43915-2020")</f>
        <v/>
      </c>
    </row>
    <row r="13" ht="15" customHeight="1">
      <c r="A13" t="inlineStr">
        <is>
          <t>A 34681-2021</t>
        </is>
      </c>
      <c r="B13" s="1" t="n">
        <v>44382</v>
      </c>
      <c r="C13" s="1" t="n">
        <v>45192</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 "A 34681-2021")</f>
        <v/>
      </c>
      <c r="T13">
        <f>HYPERLINK("https://klasma.github.io/Logging_STORUMAN/kartor/A 34681-2021.png", "A 34681-2021")</f>
        <v/>
      </c>
      <c r="V13">
        <f>HYPERLINK("https://klasma.github.io/Logging_STORUMAN/klagomål/A 34681-2021.docx", "A 34681-2021")</f>
        <v/>
      </c>
      <c r="W13">
        <f>HYPERLINK("https://klasma.github.io/Logging_STORUMAN/klagomålsmail/A 34681-2021.docx", "A 34681-2021")</f>
        <v/>
      </c>
      <c r="X13">
        <f>HYPERLINK("https://klasma.github.io/Logging_STORUMAN/tillsyn/A 34681-2021.docx", "A 34681-2021")</f>
        <v/>
      </c>
      <c r="Y13">
        <f>HYPERLINK("https://klasma.github.io/Logging_STORUMAN/tillsynsmail/A 34681-2021.docx", "A 34681-2021")</f>
        <v/>
      </c>
    </row>
    <row r="14" ht="15" customHeight="1">
      <c r="A14" t="inlineStr">
        <is>
          <t>A 12261-2023</t>
        </is>
      </c>
      <c r="B14" s="1" t="n">
        <v>44995</v>
      </c>
      <c r="C14" s="1" t="n">
        <v>45192</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 "A 12261-2023")</f>
        <v/>
      </c>
      <c r="T14">
        <f>HYPERLINK("https://klasma.github.io/Logging_STORUMAN/kartor/A 12261-2023.png", "A 12261-2023")</f>
        <v/>
      </c>
      <c r="V14">
        <f>HYPERLINK("https://klasma.github.io/Logging_STORUMAN/klagomål/A 12261-2023.docx", "A 12261-2023")</f>
        <v/>
      </c>
      <c r="W14">
        <f>HYPERLINK("https://klasma.github.io/Logging_STORUMAN/klagomålsmail/A 12261-2023.docx", "A 12261-2023")</f>
        <v/>
      </c>
      <c r="X14">
        <f>HYPERLINK("https://klasma.github.io/Logging_STORUMAN/tillsyn/A 12261-2023.docx", "A 12261-2023")</f>
        <v/>
      </c>
      <c r="Y14">
        <f>HYPERLINK("https://klasma.github.io/Logging_STORUMAN/tillsynsmail/A 12261-2023.docx", "A 12261-2023")</f>
        <v/>
      </c>
    </row>
    <row r="15" ht="15" customHeight="1">
      <c r="A15" t="inlineStr">
        <is>
          <t>A 43878-2020</t>
        </is>
      </c>
      <c r="B15" s="1" t="n">
        <v>44078</v>
      </c>
      <c r="C15" s="1" t="n">
        <v>45192</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 "A 43878-2020")</f>
        <v/>
      </c>
      <c r="T15">
        <f>HYPERLINK("https://klasma.github.io/Logging_STORUMAN/kartor/A 43878-2020.png", "A 43878-2020")</f>
        <v/>
      </c>
      <c r="V15">
        <f>HYPERLINK("https://klasma.github.io/Logging_STORUMAN/klagomål/A 43878-2020.docx", "A 43878-2020")</f>
        <v/>
      </c>
      <c r="W15">
        <f>HYPERLINK("https://klasma.github.io/Logging_STORUMAN/klagomålsmail/A 43878-2020.docx", "A 43878-2020")</f>
        <v/>
      </c>
      <c r="X15">
        <f>HYPERLINK("https://klasma.github.io/Logging_STORUMAN/tillsyn/A 43878-2020.docx", "A 43878-2020")</f>
        <v/>
      </c>
      <c r="Y15">
        <f>HYPERLINK("https://klasma.github.io/Logging_STORUMAN/tillsynsmail/A 43878-2020.docx", "A 43878-2020")</f>
        <v/>
      </c>
    </row>
    <row r="16" ht="15" customHeight="1">
      <c r="A16" t="inlineStr">
        <is>
          <t>A 67780-2020</t>
        </is>
      </c>
      <c r="B16" s="1" t="n">
        <v>44182</v>
      </c>
      <c r="C16" s="1" t="n">
        <v>45192</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 "A 67780-2020")</f>
        <v/>
      </c>
      <c r="T16">
        <f>HYPERLINK("https://klasma.github.io/Logging_STORUMAN/kartor/A 67780-2020.png", "A 67780-2020")</f>
        <v/>
      </c>
      <c r="V16">
        <f>HYPERLINK("https://klasma.github.io/Logging_STORUMAN/klagomål/A 67780-2020.docx", "A 67780-2020")</f>
        <v/>
      </c>
      <c r="W16">
        <f>HYPERLINK("https://klasma.github.io/Logging_STORUMAN/klagomålsmail/A 67780-2020.docx", "A 67780-2020")</f>
        <v/>
      </c>
      <c r="X16">
        <f>HYPERLINK("https://klasma.github.io/Logging_STORUMAN/tillsyn/A 67780-2020.docx", "A 67780-2020")</f>
        <v/>
      </c>
      <c r="Y16">
        <f>HYPERLINK("https://klasma.github.io/Logging_STORUMAN/tillsynsmail/A 67780-2020.docx", "A 67780-2020")</f>
        <v/>
      </c>
    </row>
    <row r="17" ht="15" customHeight="1">
      <c r="A17" t="inlineStr">
        <is>
          <t>A 28856-2021</t>
        </is>
      </c>
      <c r="B17" s="1" t="n">
        <v>44357</v>
      </c>
      <c r="C17" s="1" t="n">
        <v>45192</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 "A 28856-2021")</f>
        <v/>
      </c>
      <c r="T17">
        <f>HYPERLINK("https://klasma.github.io/Logging_STORUMAN/kartor/A 28856-2021.png", "A 28856-2021")</f>
        <v/>
      </c>
      <c r="U17">
        <f>HYPERLINK("https://klasma.github.io/Logging_STORUMAN/knärot/A 28856-2021.png", "A 28856-2021")</f>
        <v/>
      </c>
      <c r="V17">
        <f>HYPERLINK("https://klasma.github.io/Logging_STORUMAN/klagomål/A 28856-2021.docx", "A 28856-2021")</f>
        <v/>
      </c>
      <c r="W17">
        <f>HYPERLINK("https://klasma.github.io/Logging_STORUMAN/klagomålsmail/A 28856-2021.docx", "A 28856-2021")</f>
        <v/>
      </c>
      <c r="X17">
        <f>HYPERLINK("https://klasma.github.io/Logging_STORUMAN/tillsyn/A 28856-2021.docx", "A 28856-2021")</f>
        <v/>
      </c>
      <c r="Y17">
        <f>HYPERLINK("https://klasma.github.io/Logging_STORUMAN/tillsynsmail/A 28856-2021.docx", "A 28856-2021")</f>
        <v/>
      </c>
    </row>
    <row r="18" ht="15" customHeight="1">
      <c r="A18" t="inlineStr">
        <is>
          <t>A 43938-2020</t>
        </is>
      </c>
      <c r="B18" s="1" t="n">
        <v>44078</v>
      </c>
      <c r="C18" s="1" t="n">
        <v>45192</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 "A 43938-2020")</f>
        <v/>
      </c>
      <c r="T18">
        <f>HYPERLINK("https://klasma.github.io/Logging_STORUMAN/kartor/A 43938-2020.png", "A 43938-2020")</f>
        <v/>
      </c>
      <c r="V18">
        <f>HYPERLINK("https://klasma.github.io/Logging_STORUMAN/klagomål/A 43938-2020.docx", "A 43938-2020")</f>
        <v/>
      </c>
      <c r="W18">
        <f>HYPERLINK("https://klasma.github.io/Logging_STORUMAN/klagomålsmail/A 43938-2020.docx", "A 43938-2020")</f>
        <v/>
      </c>
      <c r="X18">
        <f>HYPERLINK("https://klasma.github.io/Logging_STORUMAN/tillsyn/A 43938-2020.docx", "A 43938-2020")</f>
        <v/>
      </c>
      <c r="Y18">
        <f>HYPERLINK("https://klasma.github.io/Logging_STORUMAN/tillsynsmail/A 43938-2020.docx", "A 43938-2020")</f>
        <v/>
      </c>
    </row>
    <row r="19" ht="15" customHeight="1">
      <c r="A19" t="inlineStr">
        <is>
          <t>A 43939-2020</t>
        </is>
      </c>
      <c r="B19" s="1" t="n">
        <v>44081</v>
      </c>
      <c r="C19" s="1" t="n">
        <v>45192</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 "A 43939-2020")</f>
        <v/>
      </c>
      <c r="T19">
        <f>HYPERLINK("https://klasma.github.io/Logging_STORUMAN/kartor/A 43939-2020.png", "A 43939-2020")</f>
        <v/>
      </c>
      <c r="V19">
        <f>HYPERLINK("https://klasma.github.io/Logging_STORUMAN/klagomål/A 43939-2020.docx", "A 43939-2020")</f>
        <v/>
      </c>
      <c r="W19">
        <f>HYPERLINK("https://klasma.github.io/Logging_STORUMAN/klagomålsmail/A 43939-2020.docx", "A 43939-2020")</f>
        <v/>
      </c>
      <c r="X19">
        <f>HYPERLINK("https://klasma.github.io/Logging_STORUMAN/tillsyn/A 43939-2020.docx", "A 43939-2020")</f>
        <v/>
      </c>
      <c r="Y19">
        <f>HYPERLINK("https://klasma.github.io/Logging_STORUMAN/tillsynsmail/A 43939-2020.docx", "A 43939-2020")</f>
        <v/>
      </c>
    </row>
    <row r="20" ht="15" customHeight="1">
      <c r="A20" t="inlineStr">
        <is>
          <t>A 43934-2020</t>
        </is>
      </c>
      <c r="B20" s="1" t="n">
        <v>44078</v>
      </c>
      <c r="C20" s="1" t="n">
        <v>45192</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 "A 43934-2020")</f>
        <v/>
      </c>
      <c r="T20">
        <f>HYPERLINK("https://klasma.github.io/Logging_STORUMAN/kartor/A 43934-2020.png", "A 43934-2020")</f>
        <v/>
      </c>
      <c r="V20">
        <f>HYPERLINK("https://klasma.github.io/Logging_STORUMAN/klagomål/A 43934-2020.docx", "A 43934-2020")</f>
        <v/>
      </c>
      <c r="W20">
        <f>HYPERLINK("https://klasma.github.io/Logging_STORUMAN/klagomålsmail/A 43934-2020.docx", "A 43934-2020")</f>
        <v/>
      </c>
      <c r="X20">
        <f>HYPERLINK("https://klasma.github.io/Logging_STORUMAN/tillsyn/A 43934-2020.docx", "A 43934-2020")</f>
        <v/>
      </c>
      <c r="Y20">
        <f>HYPERLINK("https://klasma.github.io/Logging_STORUMAN/tillsynsmail/A 43934-2020.docx", "A 43934-2020")</f>
        <v/>
      </c>
    </row>
    <row r="21" ht="15" customHeight="1">
      <c r="A21" t="inlineStr">
        <is>
          <t>A 10934-2021</t>
        </is>
      </c>
      <c r="B21" s="1" t="n">
        <v>44259</v>
      </c>
      <c r="C21" s="1" t="n">
        <v>45192</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 "A 10934-2021")</f>
        <v/>
      </c>
      <c r="T21">
        <f>HYPERLINK("https://klasma.github.io/Logging_STORUMAN/kartor/A 10934-2021.png", "A 10934-2021")</f>
        <v/>
      </c>
      <c r="V21">
        <f>HYPERLINK("https://klasma.github.io/Logging_STORUMAN/klagomål/A 10934-2021.docx", "A 10934-2021")</f>
        <v/>
      </c>
      <c r="W21">
        <f>HYPERLINK("https://klasma.github.io/Logging_STORUMAN/klagomålsmail/A 10934-2021.docx", "A 10934-2021")</f>
        <v/>
      </c>
      <c r="X21">
        <f>HYPERLINK("https://klasma.github.io/Logging_STORUMAN/tillsyn/A 10934-2021.docx", "A 10934-2021")</f>
        <v/>
      </c>
      <c r="Y21">
        <f>HYPERLINK("https://klasma.github.io/Logging_STORUMAN/tillsynsmail/A 10934-2021.docx", "A 10934-2021")</f>
        <v/>
      </c>
    </row>
    <row r="22" ht="15" customHeight="1">
      <c r="A22" t="inlineStr">
        <is>
          <t>A 72173-2021</t>
        </is>
      </c>
      <c r="B22" s="1" t="n">
        <v>44543</v>
      </c>
      <c r="C22" s="1" t="n">
        <v>45192</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 "A 72173-2021")</f>
        <v/>
      </c>
      <c r="T22">
        <f>HYPERLINK("https://klasma.github.io/Logging_STORUMAN/kartor/A 72173-2021.png", "A 72173-2021")</f>
        <v/>
      </c>
      <c r="V22">
        <f>HYPERLINK("https://klasma.github.io/Logging_STORUMAN/klagomål/A 72173-2021.docx", "A 72173-2021")</f>
        <v/>
      </c>
      <c r="W22">
        <f>HYPERLINK("https://klasma.github.io/Logging_STORUMAN/klagomålsmail/A 72173-2021.docx", "A 72173-2021")</f>
        <v/>
      </c>
      <c r="X22">
        <f>HYPERLINK("https://klasma.github.io/Logging_STORUMAN/tillsyn/A 72173-2021.docx", "A 72173-2021")</f>
        <v/>
      </c>
      <c r="Y22">
        <f>HYPERLINK("https://klasma.github.io/Logging_STORUMAN/tillsynsmail/A 72173-2021.docx", "A 72173-2021")</f>
        <v/>
      </c>
    </row>
    <row r="23" ht="15" customHeight="1">
      <c r="A23" t="inlineStr">
        <is>
          <t>A 3370-2022</t>
        </is>
      </c>
      <c r="B23" s="1" t="n">
        <v>44585</v>
      </c>
      <c r="C23" s="1" t="n">
        <v>45192</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 "A 3370-2022")</f>
        <v/>
      </c>
      <c r="T23">
        <f>HYPERLINK("https://klasma.github.io/Logging_STORUMAN/kartor/A 3370-2022.png", "A 3370-2022")</f>
        <v/>
      </c>
      <c r="V23">
        <f>HYPERLINK("https://klasma.github.io/Logging_STORUMAN/klagomål/A 3370-2022.docx", "A 3370-2022")</f>
        <v/>
      </c>
      <c r="W23">
        <f>HYPERLINK("https://klasma.github.io/Logging_STORUMAN/klagomålsmail/A 3370-2022.docx", "A 3370-2022")</f>
        <v/>
      </c>
      <c r="X23">
        <f>HYPERLINK("https://klasma.github.io/Logging_STORUMAN/tillsyn/A 3370-2022.docx", "A 3370-2022")</f>
        <v/>
      </c>
      <c r="Y23">
        <f>HYPERLINK("https://klasma.github.io/Logging_STORUMAN/tillsynsmail/A 3370-2022.docx", "A 3370-2022")</f>
        <v/>
      </c>
    </row>
    <row r="24" ht="15" customHeight="1">
      <c r="A24" t="inlineStr">
        <is>
          <t>A 6207-2021</t>
        </is>
      </c>
      <c r="B24" s="1" t="n">
        <v>44232</v>
      </c>
      <c r="C24" s="1" t="n">
        <v>45192</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 "A 6207-2021")</f>
        <v/>
      </c>
      <c r="T24">
        <f>HYPERLINK("https://klasma.github.io/Logging_STORUMAN/kartor/A 6207-2021.png", "A 6207-2021")</f>
        <v/>
      </c>
      <c r="V24">
        <f>HYPERLINK("https://klasma.github.io/Logging_STORUMAN/klagomål/A 6207-2021.docx", "A 6207-2021")</f>
        <v/>
      </c>
      <c r="W24">
        <f>HYPERLINK("https://klasma.github.io/Logging_STORUMAN/klagomålsmail/A 6207-2021.docx", "A 6207-2021")</f>
        <v/>
      </c>
      <c r="X24">
        <f>HYPERLINK("https://klasma.github.io/Logging_STORUMAN/tillsyn/A 6207-2021.docx", "A 6207-2021")</f>
        <v/>
      </c>
      <c r="Y24">
        <f>HYPERLINK("https://klasma.github.io/Logging_STORUMAN/tillsynsmail/A 6207-2021.docx", "A 6207-2021")</f>
        <v/>
      </c>
    </row>
    <row r="25" ht="15" customHeight="1">
      <c r="A25" t="inlineStr">
        <is>
          <t>A 12330-2023</t>
        </is>
      </c>
      <c r="B25" s="1" t="n">
        <v>44995</v>
      </c>
      <c r="C25" s="1" t="n">
        <v>45192</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 "A 12330-2023")</f>
        <v/>
      </c>
      <c r="T25">
        <f>HYPERLINK("https://klasma.github.io/Logging_STORUMAN/kartor/A 12330-2023.png", "A 12330-2023")</f>
        <v/>
      </c>
      <c r="V25">
        <f>HYPERLINK("https://klasma.github.io/Logging_STORUMAN/klagomål/A 12330-2023.docx", "A 12330-2023")</f>
        <v/>
      </c>
      <c r="W25">
        <f>HYPERLINK("https://klasma.github.io/Logging_STORUMAN/klagomålsmail/A 12330-2023.docx", "A 12330-2023")</f>
        <v/>
      </c>
      <c r="X25">
        <f>HYPERLINK("https://klasma.github.io/Logging_STORUMAN/tillsyn/A 12330-2023.docx", "A 12330-2023")</f>
        <v/>
      </c>
      <c r="Y25">
        <f>HYPERLINK("https://klasma.github.io/Logging_STORUMAN/tillsynsmail/A 12330-2023.docx", "A 12330-2023")</f>
        <v/>
      </c>
    </row>
    <row r="26" ht="15" customHeight="1">
      <c r="A26" t="inlineStr">
        <is>
          <t>A 7824-2019</t>
        </is>
      </c>
      <c r="B26" s="1" t="n">
        <v>43500</v>
      </c>
      <c r="C26" s="1" t="n">
        <v>45192</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 "A 7824-2019")</f>
        <v/>
      </c>
      <c r="T26">
        <f>HYPERLINK("https://klasma.github.io/Logging_STORUMAN/kartor/A 7824-2019.png", "A 7824-2019")</f>
        <v/>
      </c>
      <c r="V26">
        <f>HYPERLINK("https://klasma.github.io/Logging_STORUMAN/klagomål/A 7824-2019.docx", "A 7824-2019")</f>
        <v/>
      </c>
      <c r="W26">
        <f>HYPERLINK("https://klasma.github.io/Logging_STORUMAN/klagomålsmail/A 7824-2019.docx", "A 7824-2019")</f>
        <v/>
      </c>
      <c r="X26">
        <f>HYPERLINK("https://klasma.github.io/Logging_STORUMAN/tillsyn/A 7824-2019.docx", "A 7824-2019")</f>
        <v/>
      </c>
      <c r="Y26">
        <f>HYPERLINK("https://klasma.github.io/Logging_STORUMAN/tillsynsmail/A 7824-2019.docx", "A 7824-2019")</f>
        <v/>
      </c>
    </row>
    <row r="27" ht="15" customHeight="1">
      <c r="A27" t="inlineStr">
        <is>
          <t>A 72168-2021</t>
        </is>
      </c>
      <c r="B27" s="1" t="n">
        <v>44543</v>
      </c>
      <c r="C27" s="1" t="n">
        <v>45192</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 "A 72168-2021")</f>
        <v/>
      </c>
      <c r="T27">
        <f>HYPERLINK("https://klasma.github.io/Logging_STORUMAN/kartor/A 72168-2021.png", "A 72168-2021")</f>
        <v/>
      </c>
      <c r="V27">
        <f>HYPERLINK("https://klasma.github.io/Logging_STORUMAN/klagomål/A 72168-2021.docx", "A 72168-2021")</f>
        <v/>
      </c>
      <c r="W27">
        <f>HYPERLINK("https://klasma.github.io/Logging_STORUMAN/klagomålsmail/A 72168-2021.docx", "A 72168-2021")</f>
        <v/>
      </c>
      <c r="X27">
        <f>HYPERLINK("https://klasma.github.io/Logging_STORUMAN/tillsyn/A 72168-2021.docx", "A 72168-2021")</f>
        <v/>
      </c>
      <c r="Y27">
        <f>HYPERLINK("https://klasma.github.io/Logging_STORUMAN/tillsynsmail/A 72168-2021.docx", "A 72168-2021")</f>
        <v/>
      </c>
    </row>
    <row r="28" ht="15" customHeight="1">
      <c r="A28" t="inlineStr">
        <is>
          <t>A 45364-2022</t>
        </is>
      </c>
      <c r="B28" s="1" t="n">
        <v>44841</v>
      </c>
      <c r="C28" s="1" t="n">
        <v>45192</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 "A 45364-2022")</f>
        <v/>
      </c>
      <c r="T28">
        <f>HYPERLINK("https://klasma.github.io/Logging_STORUMAN/kartor/A 45364-2022.png", "A 45364-2022")</f>
        <v/>
      </c>
      <c r="V28">
        <f>HYPERLINK("https://klasma.github.io/Logging_STORUMAN/klagomål/A 45364-2022.docx", "A 45364-2022")</f>
        <v/>
      </c>
      <c r="W28">
        <f>HYPERLINK("https://klasma.github.io/Logging_STORUMAN/klagomålsmail/A 45364-2022.docx", "A 45364-2022")</f>
        <v/>
      </c>
      <c r="X28">
        <f>HYPERLINK("https://klasma.github.io/Logging_STORUMAN/tillsyn/A 45364-2022.docx", "A 45364-2022")</f>
        <v/>
      </c>
      <c r="Y28">
        <f>HYPERLINK("https://klasma.github.io/Logging_STORUMAN/tillsynsmail/A 45364-2022.docx", "A 45364-2022")</f>
        <v/>
      </c>
    </row>
    <row r="29" ht="15" customHeight="1">
      <c r="A29" t="inlineStr">
        <is>
          <t>A 28001-2023</t>
        </is>
      </c>
      <c r="B29" s="1" t="n">
        <v>45098</v>
      </c>
      <c r="C29" s="1" t="n">
        <v>45192</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 "A 28001-2023")</f>
        <v/>
      </c>
      <c r="T29">
        <f>HYPERLINK("https://klasma.github.io/Logging_STORUMAN/kartor/A 28001-2023.png", "A 28001-2023")</f>
        <v/>
      </c>
      <c r="V29">
        <f>HYPERLINK("https://klasma.github.io/Logging_STORUMAN/klagomål/A 28001-2023.docx", "A 28001-2023")</f>
        <v/>
      </c>
      <c r="W29">
        <f>HYPERLINK("https://klasma.github.io/Logging_STORUMAN/klagomålsmail/A 28001-2023.docx", "A 28001-2023")</f>
        <v/>
      </c>
      <c r="X29">
        <f>HYPERLINK("https://klasma.github.io/Logging_STORUMAN/tillsyn/A 28001-2023.docx", "A 28001-2023")</f>
        <v/>
      </c>
      <c r="Y29">
        <f>HYPERLINK("https://klasma.github.io/Logging_STORUMAN/tillsynsmail/A 28001-2023.docx", "A 28001-2023")</f>
        <v/>
      </c>
    </row>
    <row r="30" ht="15" customHeight="1">
      <c r="A30" t="inlineStr">
        <is>
          <t>A 51856-2019</t>
        </is>
      </c>
      <c r="B30" s="1" t="n">
        <v>43741</v>
      </c>
      <c r="C30" s="1" t="n">
        <v>45192</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 "A 51856-2019")</f>
        <v/>
      </c>
      <c r="T30">
        <f>HYPERLINK("https://klasma.github.io/Logging_STORUMAN/kartor/A 51856-2019.png", "A 51856-2019")</f>
        <v/>
      </c>
      <c r="U30">
        <f>HYPERLINK("https://klasma.github.io/Logging_STORUMAN/knärot/A 51856-2019.png", "A 51856-2019")</f>
        <v/>
      </c>
      <c r="V30">
        <f>HYPERLINK("https://klasma.github.io/Logging_STORUMAN/klagomål/A 51856-2019.docx", "A 51856-2019")</f>
        <v/>
      </c>
      <c r="W30">
        <f>HYPERLINK("https://klasma.github.io/Logging_STORUMAN/klagomålsmail/A 51856-2019.docx", "A 51856-2019")</f>
        <v/>
      </c>
      <c r="X30">
        <f>HYPERLINK("https://klasma.github.io/Logging_STORUMAN/tillsyn/A 51856-2019.docx", "A 51856-2019")</f>
        <v/>
      </c>
      <c r="Y30">
        <f>HYPERLINK("https://klasma.github.io/Logging_STORUMAN/tillsynsmail/A 51856-2019.docx", "A 51856-2019")</f>
        <v/>
      </c>
    </row>
    <row r="31" ht="15" customHeight="1">
      <c r="A31" t="inlineStr">
        <is>
          <t>A 3358-2022</t>
        </is>
      </c>
      <c r="B31" s="1" t="n">
        <v>44585</v>
      </c>
      <c r="C31" s="1" t="n">
        <v>45192</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 "A 3358-2022")</f>
        <v/>
      </c>
      <c r="T31">
        <f>HYPERLINK("https://klasma.github.io/Logging_STORUMAN/kartor/A 3358-2022.png", "A 3358-2022")</f>
        <v/>
      </c>
      <c r="V31">
        <f>HYPERLINK("https://klasma.github.io/Logging_STORUMAN/klagomål/A 3358-2022.docx", "A 3358-2022")</f>
        <v/>
      </c>
      <c r="W31">
        <f>HYPERLINK("https://klasma.github.io/Logging_STORUMAN/klagomålsmail/A 3358-2022.docx", "A 3358-2022")</f>
        <v/>
      </c>
      <c r="X31">
        <f>HYPERLINK("https://klasma.github.io/Logging_STORUMAN/tillsyn/A 3358-2022.docx", "A 3358-2022")</f>
        <v/>
      </c>
      <c r="Y31">
        <f>HYPERLINK("https://klasma.github.io/Logging_STORUMAN/tillsynsmail/A 3358-2022.docx", "A 3358-2022")</f>
        <v/>
      </c>
    </row>
    <row r="32" ht="15" customHeight="1">
      <c r="A32" t="inlineStr">
        <is>
          <t>A 42835-2021</t>
        </is>
      </c>
      <c r="B32" s="1" t="n">
        <v>44430</v>
      </c>
      <c r="C32" s="1" t="n">
        <v>45192</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 "A 42835-2021")</f>
        <v/>
      </c>
      <c r="T32">
        <f>HYPERLINK("https://klasma.github.io/Logging_STORUMAN/kartor/A 42835-2021.png", "A 42835-2021")</f>
        <v/>
      </c>
      <c r="V32">
        <f>HYPERLINK("https://klasma.github.io/Logging_STORUMAN/klagomål/A 42835-2021.docx", "A 42835-2021")</f>
        <v/>
      </c>
      <c r="W32">
        <f>HYPERLINK("https://klasma.github.io/Logging_STORUMAN/klagomålsmail/A 42835-2021.docx", "A 42835-2021")</f>
        <v/>
      </c>
      <c r="X32">
        <f>HYPERLINK("https://klasma.github.io/Logging_STORUMAN/tillsyn/A 42835-2021.docx", "A 42835-2021")</f>
        <v/>
      </c>
      <c r="Y32">
        <f>HYPERLINK("https://klasma.github.io/Logging_STORUMAN/tillsynsmail/A 42835-2021.docx", "A 42835-2021")</f>
        <v/>
      </c>
    </row>
    <row r="33" ht="15" customHeight="1">
      <c r="A33" t="inlineStr">
        <is>
          <t>A 11586-2022</t>
        </is>
      </c>
      <c r="B33" s="1" t="n">
        <v>44631</v>
      </c>
      <c r="C33" s="1" t="n">
        <v>45192</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 "A 11586-2022")</f>
        <v/>
      </c>
      <c r="T33">
        <f>HYPERLINK("https://klasma.github.io/Logging_STORUMAN/kartor/A 11586-2022.png", "A 11586-2022")</f>
        <v/>
      </c>
      <c r="U33">
        <f>HYPERLINK("https://klasma.github.io/Logging_STORUMAN/knärot/A 11586-2022.png", "A 11586-2022")</f>
        <v/>
      </c>
      <c r="V33">
        <f>HYPERLINK("https://klasma.github.io/Logging_STORUMAN/klagomål/A 11586-2022.docx", "A 11586-2022")</f>
        <v/>
      </c>
      <c r="W33">
        <f>HYPERLINK("https://klasma.github.io/Logging_STORUMAN/klagomålsmail/A 11586-2022.docx", "A 11586-2022")</f>
        <v/>
      </c>
      <c r="X33">
        <f>HYPERLINK("https://klasma.github.io/Logging_STORUMAN/tillsyn/A 11586-2022.docx", "A 11586-2022")</f>
        <v/>
      </c>
      <c r="Y33">
        <f>HYPERLINK("https://klasma.github.io/Logging_STORUMAN/tillsynsmail/A 11586-2022.docx", "A 11586-2022")</f>
        <v/>
      </c>
    </row>
    <row r="34" ht="15" customHeight="1">
      <c r="A34" t="inlineStr">
        <is>
          <t>A 36446-2018</t>
        </is>
      </c>
      <c r="B34" s="1" t="n">
        <v>43329</v>
      </c>
      <c r="C34" s="1" t="n">
        <v>45192</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 "A 36446-2018")</f>
        <v/>
      </c>
      <c r="T34">
        <f>HYPERLINK("https://klasma.github.io/Logging_STORUMAN/kartor/A 36446-2018.png", "A 36446-2018")</f>
        <v/>
      </c>
      <c r="V34">
        <f>HYPERLINK("https://klasma.github.io/Logging_STORUMAN/klagomål/A 36446-2018.docx", "A 36446-2018")</f>
        <v/>
      </c>
      <c r="W34">
        <f>HYPERLINK("https://klasma.github.io/Logging_STORUMAN/klagomålsmail/A 36446-2018.docx", "A 36446-2018")</f>
        <v/>
      </c>
      <c r="X34">
        <f>HYPERLINK("https://klasma.github.io/Logging_STORUMAN/tillsyn/A 36446-2018.docx", "A 36446-2018")</f>
        <v/>
      </c>
      <c r="Y34">
        <f>HYPERLINK("https://klasma.github.io/Logging_STORUMAN/tillsynsmail/A 36446-2018.docx", "A 36446-2018")</f>
        <v/>
      </c>
    </row>
    <row r="35" ht="15" customHeight="1">
      <c r="A35" t="inlineStr">
        <is>
          <t>A 10351-2019</t>
        </is>
      </c>
      <c r="B35" s="1" t="n">
        <v>43511</v>
      </c>
      <c r="C35" s="1" t="n">
        <v>45192</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 "A 10351-2019")</f>
        <v/>
      </c>
      <c r="T35">
        <f>HYPERLINK("https://klasma.github.io/Logging_STORUMAN/kartor/A 10351-2019.png", "A 10351-2019")</f>
        <v/>
      </c>
      <c r="V35">
        <f>HYPERLINK("https://klasma.github.io/Logging_STORUMAN/klagomål/A 10351-2019.docx", "A 10351-2019")</f>
        <v/>
      </c>
      <c r="W35">
        <f>HYPERLINK("https://klasma.github.io/Logging_STORUMAN/klagomålsmail/A 10351-2019.docx", "A 10351-2019")</f>
        <v/>
      </c>
      <c r="X35">
        <f>HYPERLINK("https://klasma.github.io/Logging_STORUMAN/tillsyn/A 10351-2019.docx", "A 10351-2019")</f>
        <v/>
      </c>
      <c r="Y35">
        <f>HYPERLINK("https://klasma.github.io/Logging_STORUMAN/tillsynsmail/A 10351-2019.docx", "A 10351-2019")</f>
        <v/>
      </c>
    </row>
    <row r="36" ht="15" customHeight="1">
      <c r="A36" t="inlineStr">
        <is>
          <t>A 12427-2023</t>
        </is>
      </c>
      <c r="B36" s="1" t="n">
        <v>44995</v>
      </c>
      <c r="C36" s="1" t="n">
        <v>45192</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 "A 12427-2023")</f>
        <v/>
      </c>
      <c r="T36">
        <f>HYPERLINK("https://klasma.github.io/Logging_STORUMAN/kartor/A 12427-2023.png", "A 12427-2023")</f>
        <v/>
      </c>
      <c r="V36">
        <f>HYPERLINK("https://klasma.github.io/Logging_STORUMAN/klagomål/A 12427-2023.docx", "A 12427-2023")</f>
        <v/>
      </c>
      <c r="W36">
        <f>HYPERLINK("https://klasma.github.io/Logging_STORUMAN/klagomålsmail/A 12427-2023.docx", "A 12427-2023")</f>
        <v/>
      </c>
      <c r="X36">
        <f>HYPERLINK("https://klasma.github.io/Logging_STORUMAN/tillsyn/A 12427-2023.docx", "A 12427-2023")</f>
        <v/>
      </c>
      <c r="Y36">
        <f>HYPERLINK("https://klasma.github.io/Logging_STORUMAN/tillsynsmail/A 12427-2023.docx", "A 12427-2023")</f>
        <v/>
      </c>
    </row>
    <row r="37" ht="15" customHeight="1">
      <c r="A37" t="inlineStr">
        <is>
          <t>A 20701-2023</t>
        </is>
      </c>
      <c r="B37" s="1" t="n">
        <v>45055</v>
      </c>
      <c r="C37" s="1" t="n">
        <v>45192</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 "A 20701-2023")</f>
        <v/>
      </c>
      <c r="T37">
        <f>HYPERLINK("https://klasma.github.io/Logging_STORUMAN/kartor/A 20701-2023.png", "A 20701-2023")</f>
        <v/>
      </c>
      <c r="V37">
        <f>HYPERLINK("https://klasma.github.io/Logging_STORUMAN/klagomål/A 20701-2023.docx", "A 20701-2023")</f>
        <v/>
      </c>
      <c r="W37">
        <f>HYPERLINK("https://klasma.github.io/Logging_STORUMAN/klagomålsmail/A 20701-2023.docx", "A 20701-2023")</f>
        <v/>
      </c>
      <c r="X37">
        <f>HYPERLINK("https://klasma.github.io/Logging_STORUMAN/tillsyn/A 20701-2023.docx", "A 20701-2023")</f>
        <v/>
      </c>
      <c r="Y37">
        <f>HYPERLINK("https://klasma.github.io/Logging_STORUMAN/tillsynsmail/A 20701-2023.docx", "A 20701-2023")</f>
        <v/>
      </c>
    </row>
    <row r="38" ht="15" customHeight="1">
      <c r="A38" t="inlineStr">
        <is>
          <t>A 46729-2018</t>
        </is>
      </c>
      <c r="B38" s="1" t="n">
        <v>43368</v>
      </c>
      <c r="C38" s="1" t="n">
        <v>45192</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 "A 46729-2018")</f>
        <v/>
      </c>
      <c r="T38">
        <f>HYPERLINK("https://klasma.github.io/Logging_STORUMAN/kartor/A 46729-2018.png", "A 46729-2018")</f>
        <v/>
      </c>
      <c r="V38">
        <f>HYPERLINK("https://klasma.github.io/Logging_STORUMAN/klagomål/A 46729-2018.docx", "A 46729-2018")</f>
        <v/>
      </c>
      <c r="W38">
        <f>HYPERLINK("https://klasma.github.io/Logging_STORUMAN/klagomålsmail/A 46729-2018.docx", "A 46729-2018")</f>
        <v/>
      </c>
      <c r="X38">
        <f>HYPERLINK("https://klasma.github.io/Logging_STORUMAN/tillsyn/A 46729-2018.docx", "A 46729-2018")</f>
        <v/>
      </c>
      <c r="Y38">
        <f>HYPERLINK("https://klasma.github.io/Logging_STORUMAN/tillsynsmail/A 46729-2018.docx", "A 46729-2018")</f>
        <v/>
      </c>
    </row>
    <row r="39" ht="15" customHeight="1">
      <c r="A39" t="inlineStr">
        <is>
          <t>A 7819-2019</t>
        </is>
      </c>
      <c r="B39" s="1" t="n">
        <v>43500</v>
      </c>
      <c r="C39" s="1" t="n">
        <v>45192</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 "A 7819-2019")</f>
        <v/>
      </c>
      <c r="T39">
        <f>HYPERLINK("https://klasma.github.io/Logging_STORUMAN/kartor/A 7819-2019.png", "A 7819-2019")</f>
        <v/>
      </c>
      <c r="V39">
        <f>HYPERLINK("https://klasma.github.io/Logging_STORUMAN/klagomål/A 7819-2019.docx", "A 7819-2019")</f>
        <v/>
      </c>
      <c r="W39">
        <f>HYPERLINK("https://klasma.github.io/Logging_STORUMAN/klagomålsmail/A 7819-2019.docx", "A 7819-2019")</f>
        <v/>
      </c>
      <c r="X39">
        <f>HYPERLINK("https://klasma.github.io/Logging_STORUMAN/tillsyn/A 7819-2019.docx", "A 7819-2019")</f>
        <v/>
      </c>
      <c r="Y39">
        <f>HYPERLINK("https://klasma.github.io/Logging_STORUMAN/tillsynsmail/A 7819-2019.docx", "A 7819-2019")</f>
        <v/>
      </c>
    </row>
    <row r="40" ht="15" customHeight="1">
      <c r="A40" t="inlineStr">
        <is>
          <t>A 33350-2022</t>
        </is>
      </c>
      <c r="B40" s="1" t="n">
        <v>44788</v>
      </c>
      <c r="C40" s="1" t="n">
        <v>45192</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 "A 33350-2022")</f>
        <v/>
      </c>
      <c r="T40">
        <f>HYPERLINK("https://klasma.github.io/Logging_STORUMAN/kartor/A 33350-2022.png", "A 33350-2022")</f>
        <v/>
      </c>
      <c r="V40">
        <f>HYPERLINK("https://klasma.github.io/Logging_STORUMAN/klagomål/A 33350-2022.docx", "A 33350-2022")</f>
        <v/>
      </c>
      <c r="W40">
        <f>HYPERLINK("https://klasma.github.io/Logging_STORUMAN/klagomålsmail/A 33350-2022.docx", "A 33350-2022")</f>
        <v/>
      </c>
      <c r="X40">
        <f>HYPERLINK("https://klasma.github.io/Logging_STORUMAN/tillsyn/A 33350-2022.docx", "A 33350-2022")</f>
        <v/>
      </c>
      <c r="Y40">
        <f>HYPERLINK("https://klasma.github.io/Logging_STORUMAN/tillsynsmail/A 33350-2022.docx", "A 33350-2022")</f>
        <v/>
      </c>
    </row>
    <row r="41" ht="15" customHeight="1">
      <c r="A41" t="inlineStr">
        <is>
          <t>A 34201-2019</t>
        </is>
      </c>
      <c r="B41" s="1" t="n">
        <v>43655</v>
      </c>
      <c r="C41" s="1" t="n">
        <v>45192</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 "A 34201-2019")</f>
        <v/>
      </c>
      <c r="T41">
        <f>HYPERLINK("https://klasma.github.io/Logging_STORUMAN/kartor/A 34201-2019.png", "A 34201-2019")</f>
        <v/>
      </c>
      <c r="V41">
        <f>HYPERLINK("https://klasma.github.io/Logging_STORUMAN/klagomål/A 34201-2019.docx", "A 34201-2019")</f>
        <v/>
      </c>
      <c r="W41">
        <f>HYPERLINK("https://klasma.github.io/Logging_STORUMAN/klagomålsmail/A 34201-2019.docx", "A 34201-2019")</f>
        <v/>
      </c>
      <c r="X41">
        <f>HYPERLINK("https://klasma.github.io/Logging_STORUMAN/tillsyn/A 34201-2019.docx", "A 34201-2019")</f>
        <v/>
      </c>
      <c r="Y41">
        <f>HYPERLINK("https://klasma.github.io/Logging_STORUMAN/tillsynsmail/A 34201-2019.docx", "A 34201-2019")</f>
        <v/>
      </c>
    </row>
    <row r="42" ht="15" customHeight="1">
      <c r="A42" t="inlineStr">
        <is>
          <t>A 45239-2019</t>
        </is>
      </c>
      <c r="B42" s="1" t="n">
        <v>43713</v>
      </c>
      <c r="C42" s="1" t="n">
        <v>45192</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 "A 45239-2019")</f>
        <v/>
      </c>
      <c r="T42">
        <f>HYPERLINK("https://klasma.github.io/Logging_STORUMAN/kartor/A 45239-2019.png", "A 45239-2019")</f>
        <v/>
      </c>
      <c r="V42">
        <f>HYPERLINK("https://klasma.github.io/Logging_STORUMAN/klagomål/A 45239-2019.docx", "A 45239-2019")</f>
        <v/>
      </c>
      <c r="W42">
        <f>HYPERLINK("https://klasma.github.io/Logging_STORUMAN/klagomålsmail/A 45239-2019.docx", "A 45239-2019")</f>
        <v/>
      </c>
      <c r="X42">
        <f>HYPERLINK("https://klasma.github.io/Logging_STORUMAN/tillsyn/A 45239-2019.docx", "A 45239-2019")</f>
        <v/>
      </c>
      <c r="Y42">
        <f>HYPERLINK("https://klasma.github.io/Logging_STORUMAN/tillsynsmail/A 45239-2019.docx", "A 45239-2019")</f>
        <v/>
      </c>
    </row>
    <row r="43" ht="15" customHeight="1">
      <c r="A43" t="inlineStr">
        <is>
          <t>A 3412-2022</t>
        </is>
      </c>
      <c r="B43" s="1" t="n">
        <v>44585</v>
      </c>
      <c r="C43" s="1" t="n">
        <v>45192</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 "A 3412-2022")</f>
        <v/>
      </c>
      <c r="T43">
        <f>HYPERLINK("https://klasma.github.io/Logging_STORUMAN/kartor/A 3412-2022.png", "A 3412-2022")</f>
        <v/>
      </c>
      <c r="V43">
        <f>HYPERLINK("https://klasma.github.io/Logging_STORUMAN/klagomål/A 3412-2022.docx", "A 3412-2022")</f>
        <v/>
      </c>
      <c r="W43">
        <f>HYPERLINK("https://klasma.github.io/Logging_STORUMAN/klagomålsmail/A 3412-2022.docx", "A 3412-2022")</f>
        <v/>
      </c>
      <c r="X43">
        <f>HYPERLINK("https://klasma.github.io/Logging_STORUMAN/tillsyn/A 3412-2022.docx", "A 3412-2022")</f>
        <v/>
      </c>
      <c r="Y43">
        <f>HYPERLINK("https://klasma.github.io/Logging_STORUMAN/tillsynsmail/A 3412-2022.docx", "A 3412-2022")</f>
        <v/>
      </c>
    </row>
    <row r="44" ht="15" customHeight="1">
      <c r="A44" t="inlineStr">
        <is>
          <t>A 3638-2019</t>
        </is>
      </c>
      <c r="B44" s="1" t="n">
        <v>43481</v>
      </c>
      <c r="C44" s="1" t="n">
        <v>45192</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 "A 3638-2019")</f>
        <v/>
      </c>
      <c r="T44">
        <f>HYPERLINK("https://klasma.github.io/Logging_STORUMAN/kartor/A 3638-2019.png", "A 3638-2019")</f>
        <v/>
      </c>
      <c r="V44">
        <f>HYPERLINK("https://klasma.github.io/Logging_STORUMAN/klagomål/A 3638-2019.docx", "A 3638-2019")</f>
        <v/>
      </c>
      <c r="W44">
        <f>HYPERLINK("https://klasma.github.io/Logging_STORUMAN/klagomålsmail/A 3638-2019.docx", "A 3638-2019")</f>
        <v/>
      </c>
      <c r="X44">
        <f>HYPERLINK("https://klasma.github.io/Logging_STORUMAN/tillsyn/A 3638-2019.docx", "A 3638-2019")</f>
        <v/>
      </c>
      <c r="Y44">
        <f>HYPERLINK("https://klasma.github.io/Logging_STORUMAN/tillsynsmail/A 3638-2019.docx", "A 3638-2019")</f>
        <v/>
      </c>
    </row>
    <row r="45" ht="15" customHeight="1">
      <c r="A45" t="inlineStr">
        <is>
          <t>A 42000-2019</t>
        </is>
      </c>
      <c r="B45" s="1" t="n">
        <v>43700</v>
      </c>
      <c r="C45" s="1" t="n">
        <v>45192</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 "A 42000-2019")</f>
        <v/>
      </c>
      <c r="T45">
        <f>HYPERLINK("https://klasma.github.io/Logging_STORUMAN/kartor/A 42000-2019.png", "A 42000-2019")</f>
        <v/>
      </c>
      <c r="V45">
        <f>HYPERLINK("https://klasma.github.io/Logging_STORUMAN/klagomål/A 42000-2019.docx", "A 42000-2019")</f>
        <v/>
      </c>
      <c r="W45">
        <f>HYPERLINK("https://klasma.github.io/Logging_STORUMAN/klagomålsmail/A 42000-2019.docx", "A 42000-2019")</f>
        <v/>
      </c>
      <c r="X45">
        <f>HYPERLINK("https://klasma.github.io/Logging_STORUMAN/tillsyn/A 42000-2019.docx", "A 42000-2019")</f>
        <v/>
      </c>
      <c r="Y45">
        <f>HYPERLINK("https://klasma.github.io/Logging_STORUMAN/tillsynsmail/A 42000-2019.docx", "A 42000-2019")</f>
        <v/>
      </c>
    </row>
    <row r="46" ht="15" customHeight="1">
      <c r="A46" t="inlineStr">
        <is>
          <t>A 47994-2019</t>
        </is>
      </c>
      <c r="B46" s="1" t="n">
        <v>43725</v>
      </c>
      <c r="C46" s="1" t="n">
        <v>45192</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 "A 47994-2019")</f>
        <v/>
      </c>
      <c r="T46">
        <f>HYPERLINK("https://klasma.github.io/Logging_STORUMAN/kartor/A 47994-2019.png", "A 47994-2019")</f>
        <v/>
      </c>
      <c r="V46">
        <f>HYPERLINK("https://klasma.github.io/Logging_STORUMAN/klagomål/A 47994-2019.docx", "A 47994-2019")</f>
        <v/>
      </c>
      <c r="W46">
        <f>HYPERLINK("https://klasma.github.io/Logging_STORUMAN/klagomålsmail/A 47994-2019.docx", "A 47994-2019")</f>
        <v/>
      </c>
      <c r="X46">
        <f>HYPERLINK("https://klasma.github.io/Logging_STORUMAN/tillsyn/A 47994-2019.docx", "A 47994-2019")</f>
        <v/>
      </c>
      <c r="Y46">
        <f>HYPERLINK("https://klasma.github.io/Logging_STORUMAN/tillsynsmail/A 47994-2019.docx", "A 47994-2019")</f>
        <v/>
      </c>
    </row>
    <row r="47" ht="15" customHeight="1">
      <c r="A47" t="inlineStr">
        <is>
          <t>A 34276-2020</t>
        </is>
      </c>
      <c r="B47" s="1" t="n">
        <v>44029</v>
      </c>
      <c r="C47" s="1" t="n">
        <v>45192</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 "A 34276-2020")</f>
        <v/>
      </c>
      <c r="T47">
        <f>HYPERLINK("https://klasma.github.io/Logging_STORUMAN/kartor/A 34276-2020.png", "A 34276-2020")</f>
        <v/>
      </c>
      <c r="V47">
        <f>HYPERLINK("https://klasma.github.io/Logging_STORUMAN/klagomål/A 34276-2020.docx", "A 34276-2020")</f>
        <v/>
      </c>
      <c r="W47">
        <f>HYPERLINK("https://klasma.github.io/Logging_STORUMAN/klagomålsmail/A 34276-2020.docx", "A 34276-2020")</f>
        <v/>
      </c>
      <c r="X47">
        <f>HYPERLINK("https://klasma.github.io/Logging_STORUMAN/tillsyn/A 34276-2020.docx", "A 34276-2020")</f>
        <v/>
      </c>
      <c r="Y47">
        <f>HYPERLINK("https://klasma.github.io/Logging_STORUMAN/tillsynsmail/A 34276-2020.docx", "A 34276-2020")</f>
        <v/>
      </c>
    </row>
    <row r="48" ht="15" customHeight="1">
      <c r="A48" t="inlineStr">
        <is>
          <t>A 29349-2021</t>
        </is>
      </c>
      <c r="B48" s="1" t="n">
        <v>44361</v>
      </c>
      <c r="C48" s="1" t="n">
        <v>45192</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 "A 29349-2021")</f>
        <v/>
      </c>
      <c r="T48">
        <f>HYPERLINK("https://klasma.github.io/Logging_STORUMAN/kartor/A 29349-2021.png", "A 29349-2021")</f>
        <v/>
      </c>
      <c r="V48">
        <f>HYPERLINK("https://klasma.github.io/Logging_STORUMAN/klagomål/A 29349-2021.docx", "A 29349-2021")</f>
        <v/>
      </c>
      <c r="W48">
        <f>HYPERLINK("https://klasma.github.io/Logging_STORUMAN/klagomålsmail/A 29349-2021.docx", "A 29349-2021")</f>
        <v/>
      </c>
      <c r="X48">
        <f>HYPERLINK("https://klasma.github.io/Logging_STORUMAN/tillsyn/A 29349-2021.docx", "A 29349-2021")</f>
        <v/>
      </c>
      <c r="Y48">
        <f>HYPERLINK("https://klasma.github.io/Logging_STORUMAN/tillsynsmail/A 29349-2021.docx", "A 29349-2021")</f>
        <v/>
      </c>
    </row>
    <row r="49" ht="15" customHeight="1">
      <c r="A49" t="inlineStr">
        <is>
          <t>A 40652-2021</t>
        </is>
      </c>
      <c r="B49" s="1" t="n">
        <v>44420</v>
      </c>
      <c r="C49" s="1" t="n">
        <v>45192</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 "A 40652-2021")</f>
        <v/>
      </c>
      <c r="T49">
        <f>HYPERLINK("https://klasma.github.io/Logging_STORUMAN/kartor/A 40652-2021.png", "A 40652-2021")</f>
        <v/>
      </c>
      <c r="U49">
        <f>HYPERLINK("https://klasma.github.io/Logging_STORUMAN/knärot/A 40652-2021.png", "A 40652-2021")</f>
        <v/>
      </c>
      <c r="V49">
        <f>HYPERLINK("https://klasma.github.io/Logging_STORUMAN/klagomål/A 40652-2021.docx", "A 40652-2021")</f>
        <v/>
      </c>
      <c r="W49">
        <f>HYPERLINK("https://klasma.github.io/Logging_STORUMAN/klagomålsmail/A 40652-2021.docx", "A 40652-2021")</f>
        <v/>
      </c>
      <c r="X49">
        <f>HYPERLINK("https://klasma.github.io/Logging_STORUMAN/tillsyn/A 40652-2021.docx", "A 40652-2021")</f>
        <v/>
      </c>
      <c r="Y49">
        <f>HYPERLINK("https://klasma.github.io/Logging_STORUMAN/tillsynsmail/A 40652-2021.docx", "A 40652-2021")</f>
        <v/>
      </c>
    </row>
    <row r="50" ht="15" customHeight="1">
      <c r="A50" t="inlineStr">
        <is>
          <t>A 40939-2021</t>
        </is>
      </c>
      <c r="B50" s="1" t="n">
        <v>44421</v>
      </c>
      <c r="C50" s="1" t="n">
        <v>45192</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 "A 40939-2021")</f>
        <v/>
      </c>
      <c r="T50">
        <f>HYPERLINK("https://klasma.github.io/Logging_STORUMAN/kartor/A 40939-2021.png", "A 40939-2021")</f>
        <v/>
      </c>
      <c r="U50">
        <f>HYPERLINK("https://klasma.github.io/Logging_STORUMAN/knärot/A 40939-2021.png", "A 40939-2021")</f>
        <v/>
      </c>
      <c r="V50">
        <f>HYPERLINK("https://klasma.github.io/Logging_STORUMAN/klagomål/A 40939-2021.docx", "A 40939-2021")</f>
        <v/>
      </c>
      <c r="W50">
        <f>HYPERLINK("https://klasma.github.io/Logging_STORUMAN/klagomålsmail/A 40939-2021.docx", "A 40939-2021")</f>
        <v/>
      </c>
      <c r="X50">
        <f>HYPERLINK("https://klasma.github.io/Logging_STORUMAN/tillsyn/A 40939-2021.docx", "A 40939-2021")</f>
        <v/>
      </c>
      <c r="Y50">
        <f>HYPERLINK("https://klasma.github.io/Logging_STORUMAN/tillsynsmail/A 40939-2021.docx", "A 40939-2021")</f>
        <v/>
      </c>
    </row>
    <row r="51" ht="15" customHeight="1">
      <c r="A51" t="inlineStr">
        <is>
          <t>A 14070-2022</t>
        </is>
      </c>
      <c r="B51" s="1" t="n">
        <v>44650</v>
      </c>
      <c r="C51" s="1" t="n">
        <v>45192</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 "A 14070-2022")</f>
        <v/>
      </c>
      <c r="T51">
        <f>HYPERLINK("https://klasma.github.io/Logging_STORUMAN/kartor/A 14070-2022.png", "A 14070-2022")</f>
        <v/>
      </c>
      <c r="V51">
        <f>HYPERLINK("https://klasma.github.io/Logging_STORUMAN/klagomål/A 14070-2022.docx", "A 14070-2022")</f>
        <v/>
      </c>
      <c r="W51">
        <f>HYPERLINK("https://klasma.github.io/Logging_STORUMAN/klagomålsmail/A 14070-2022.docx", "A 14070-2022")</f>
        <v/>
      </c>
      <c r="X51">
        <f>HYPERLINK("https://klasma.github.io/Logging_STORUMAN/tillsyn/A 14070-2022.docx", "A 14070-2022")</f>
        <v/>
      </c>
      <c r="Y51">
        <f>HYPERLINK("https://klasma.github.io/Logging_STORUMAN/tillsynsmail/A 14070-2022.docx", "A 14070-2022")</f>
        <v/>
      </c>
    </row>
    <row r="52" ht="15" customHeight="1">
      <c r="A52" t="inlineStr">
        <is>
          <t>A 25524-2022</t>
        </is>
      </c>
      <c r="B52" s="1" t="n">
        <v>44732</v>
      </c>
      <c r="C52" s="1" t="n">
        <v>45192</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 "A 25524-2022")</f>
        <v/>
      </c>
      <c r="T52">
        <f>HYPERLINK("https://klasma.github.io/Logging_STORUMAN/kartor/A 25524-2022.png", "A 25524-2022")</f>
        <v/>
      </c>
      <c r="V52">
        <f>HYPERLINK("https://klasma.github.io/Logging_STORUMAN/klagomål/A 25524-2022.docx", "A 25524-2022")</f>
        <v/>
      </c>
      <c r="W52">
        <f>HYPERLINK("https://klasma.github.io/Logging_STORUMAN/klagomålsmail/A 25524-2022.docx", "A 25524-2022")</f>
        <v/>
      </c>
      <c r="X52">
        <f>HYPERLINK("https://klasma.github.io/Logging_STORUMAN/tillsyn/A 25524-2022.docx", "A 25524-2022")</f>
        <v/>
      </c>
      <c r="Y52">
        <f>HYPERLINK("https://klasma.github.io/Logging_STORUMAN/tillsynsmail/A 25524-2022.docx", "A 25524-2022")</f>
        <v/>
      </c>
    </row>
    <row r="53" ht="15" customHeight="1">
      <c r="A53" t="inlineStr">
        <is>
          <t>A 3893-2023</t>
        </is>
      </c>
      <c r="B53" s="1" t="n">
        <v>44951</v>
      </c>
      <c r="C53" s="1" t="n">
        <v>45192</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 "A 3893-2023")</f>
        <v/>
      </c>
      <c r="T53">
        <f>HYPERLINK("https://klasma.github.io/Logging_STORUMAN/kartor/A 3893-2023.png", "A 3893-2023")</f>
        <v/>
      </c>
      <c r="V53">
        <f>HYPERLINK("https://klasma.github.io/Logging_STORUMAN/klagomål/A 3893-2023.docx", "A 3893-2023")</f>
        <v/>
      </c>
      <c r="W53">
        <f>HYPERLINK("https://klasma.github.io/Logging_STORUMAN/klagomålsmail/A 3893-2023.docx", "A 3893-2023")</f>
        <v/>
      </c>
      <c r="X53">
        <f>HYPERLINK("https://klasma.github.io/Logging_STORUMAN/tillsyn/A 3893-2023.docx", "A 3893-2023")</f>
        <v/>
      </c>
      <c r="Y53">
        <f>HYPERLINK("https://klasma.github.io/Logging_STORUMAN/tillsynsmail/A 3893-2023.docx", "A 3893-2023")</f>
        <v/>
      </c>
    </row>
    <row r="54" ht="15" customHeight="1">
      <c r="A54" t="inlineStr">
        <is>
          <t>A 7826-2019</t>
        </is>
      </c>
      <c r="B54" s="1" t="n">
        <v>43500</v>
      </c>
      <c r="C54" s="1" t="n">
        <v>45192</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 "A 7826-2019")</f>
        <v/>
      </c>
      <c r="T54">
        <f>HYPERLINK("https://klasma.github.io/Logging_STORUMAN/kartor/A 7826-2019.png", "A 7826-2019")</f>
        <v/>
      </c>
      <c r="V54">
        <f>HYPERLINK("https://klasma.github.io/Logging_STORUMAN/klagomål/A 7826-2019.docx", "A 7826-2019")</f>
        <v/>
      </c>
      <c r="W54">
        <f>HYPERLINK("https://klasma.github.io/Logging_STORUMAN/klagomålsmail/A 7826-2019.docx", "A 7826-2019")</f>
        <v/>
      </c>
      <c r="X54">
        <f>HYPERLINK("https://klasma.github.io/Logging_STORUMAN/tillsyn/A 7826-2019.docx", "A 7826-2019")</f>
        <v/>
      </c>
      <c r="Y54">
        <f>HYPERLINK("https://klasma.github.io/Logging_STORUMAN/tillsynsmail/A 7826-2019.docx", "A 7826-2019")</f>
        <v/>
      </c>
    </row>
    <row r="55" ht="15" customHeight="1">
      <c r="A55" t="inlineStr">
        <is>
          <t>A 63673-2019</t>
        </is>
      </c>
      <c r="B55" s="1" t="n">
        <v>43789</v>
      </c>
      <c r="C55" s="1" t="n">
        <v>45192</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 "A 63673-2019")</f>
        <v/>
      </c>
      <c r="T55">
        <f>HYPERLINK("https://klasma.github.io/Logging_STORUMAN/kartor/A 63673-2019.png", "A 63673-2019")</f>
        <v/>
      </c>
      <c r="V55">
        <f>HYPERLINK("https://klasma.github.io/Logging_STORUMAN/klagomål/A 63673-2019.docx", "A 63673-2019")</f>
        <v/>
      </c>
      <c r="W55">
        <f>HYPERLINK("https://klasma.github.io/Logging_STORUMAN/klagomålsmail/A 63673-2019.docx", "A 63673-2019")</f>
        <v/>
      </c>
      <c r="X55">
        <f>HYPERLINK("https://klasma.github.io/Logging_STORUMAN/tillsyn/A 63673-2019.docx", "A 63673-2019")</f>
        <v/>
      </c>
      <c r="Y55">
        <f>HYPERLINK("https://klasma.github.io/Logging_STORUMAN/tillsynsmail/A 63673-2019.docx", "A 63673-2019")</f>
        <v/>
      </c>
    </row>
    <row r="56" ht="15" customHeight="1">
      <c r="A56" t="inlineStr">
        <is>
          <t>A 42134-2020</t>
        </is>
      </c>
      <c r="B56" s="1" t="n">
        <v>44075</v>
      </c>
      <c r="C56" s="1" t="n">
        <v>45192</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 "A 42134-2020")</f>
        <v/>
      </c>
      <c r="T56">
        <f>HYPERLINK("https://klasma.github.io/Logging_STORUMAN/kartor/A 42134-2020.png", "A 42134-2020")</f>
        <v/>
      </c>
      <c r="V56">
        <f>HYPERLINK("https://klasma.github.io/Logging_STORUMAN/klagomål/A 42134-2020.docx", "A 42134-2020")</f>
        <v/>
      </c>
      <c r="W56">
        <f>HYPERLINK("https://klasma.github.io/Logging_STORUMAN/klagomålsmail/A 42134-2020.docx", "A 42134-2020")</f>
        <v/>
      </c>
      <c r="X56">
        <f>HYPERLINK("https://klasma.github.io/Logging_STORUMAN/tillsyn/A 42134-2020.docx", "A 42134-2020")</f>
        <v/>
      </c>
      <c r="Y56">
        <f>HYPERLINK("https://klasma.github.io/Logging_STORUMAN/tillsynsmail/A 42134-2020.docx", "A 42134-2020")</f>
        <v/>
      </c>
    </row>
    <row r="57" ht="15" customHeight="1">
      <c r="A57" t="inlineStr">
        <is>
          <t>A 3502-2021</t>
        </is>
      </c>
      <c r="B57" s="1" t="n">
        <v>44218</v>
      </c>
      <c r="C57" s="1" t="n">
        <v>45192</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 "A 3502-2021")</f>
        <v/>
      </c>
      <c r="T57">
        <f>HYPERLINK("https://klasma.github.io/Logging_STORUMAN/kartor/A 3502-2021.png", "A 3502-2021")</f>
        <v/>
      </c>
      <c r="V57">
        <f>HYPERLINK("https://klasma.github.io/Logging_STORUMAN/klagomål/A 3502-2021.docx", "A 3502-2021")</f>
        <v/>
      </c>
      <c r="W57">
        <f>HYPERLINK("https://klasma.github.io/Logging_STORUMAN/klagomålsmail/A 3502-2021.docx", "A 3502-2021")</f>
        <v/>
      </c>
      <c r="X57">
        <f>HYPERLINK("https://klasma.github.io/Logging_STORUMAN/tillsyn/A 3502-2021.docx", "A 3502-2021")</f>
        <v/>
      </c>
      <c r="Y57">
        <f>HYPERLINK("https://klasma.github.io/Logging_STORUMAN/tillsynsmail/A 3502-2021.docx", "A 3502-2021")</f>
        <v/>
      </c>
    </row>
    <row r="58" ht="15" customHeight="1">
      <c r="A58" t="inlineStr">
        <is>
          <t>A 6210-2021</t>
        </is>
      </c>
      <c r="B58" s="1" t="n">
        <v>44232</v>
      </c>
      <c r="C58" s="1" t="n">
        <v>45192</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 "A 6210-2021")</f>
        <v/>
      </c>
      <c r="T58">
        <f>HYPERLINK("https://klasma.github.io/Logging_STORUMAN/kartor/A 6210-2021.png", "A 6210-2021")</f>
        <v/>
      </c>
      <c r="V58">
        <f>HYPERLINK("https://klasma.github.io/Logging_STORUMAN/klagomål/A 6210-2021.docx", "A 6210-2021")</f>
        <v/>
      </c>
      <c r="W58">
        <f>HYPERLINK("https://klasma.github.io/Logging_STORUMAN/klagomålsmail/A 6210-2021.docx", "A 6210-2021")</f>
        <v/>
      </c>
      <c r="X58">
        <f>HYPERLINK("https://klasma.github.io/Logging_STORUMAN/tillsyn/A 6210-2021.docx", "A 6210-2021")</f>
        <v/>
      </c>
      <c r="Y58">
        <f>HYPERLINK("https://klasma.github.io/Logging_STORUMAN/tillsynsmail/A 6210-2021.docx", "A 6210-2021")</f>
        <v/>
      </c>
    </row>
    <row r="59" ht="15" customHeight="1">
      <c r="A59" t="inlineStr">
        <is>
          <t>A 6852-2021</t>
        </is>
      </c>
      <c r="B59" s="1" t="n">
        <v>44237</v>
      </c>
      <c r="C59" s="1" t="n">
        <v>45192</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 "A 6852-2021")</f>
        <v/>
      </c>
      <c r="T59">
        <f>HYPERLINK("https://klasma.github.io/Logging_STORUMAN/kartor/A 6852-2021.png", "A 6852-2021")</f>
        <v/>
      </c>
      <c r="V59">
        <f>HYPERLINK("https://klasma.github.io/Logging_STORUMAN/klagomål/A 6852-2021.docx", "A 6852-2021")</f>
        <v/>
      </c>
      <c r="W59">
        <f>HYPERLINK("https://klasma.github.io/Logging_STORUMAN/klagomålsmail/A 6852-2021.docx", "A 6852-2021")</f>
        <v/>
      </c>
      <c r="X59">
        <f>HYPERLINK("https://klasma.github.io/Logging_STORUMAN/tillsyn/A 6852-2021.docx", "A 6852-2021")</f>
        <v/>
      </c>
      <c r="Y59">
        <f>HYPERLINK("https://klasma.github.io/Logging_STORUMAN/tillsynsmail/A 6852-2021.docx", "A 6852-2021")</f>
        <v/>
      </c>
    </row>
    <row r="60" ht="15" customHeight="1">
      <c r="A60" t="inlineStr">
        <is>
          <t>A 19713-2021</t>
        </is>
      </c>
      <c r="B60" s="1" t="n">
        <v>44312</v>
      </c>
      <c r="C60" s="1" t="n">
        <v>45192</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 "A 19713-2021")</f>
        <v/>
      </c>
      <c r="T60">
        <f>HYPERLINK("https://klasma.github.io/Logging_STORUMAN/kartor/A 19713-2021.png", "A 19713-2021")</f>
        <v/>
      </c>
      <c r="U60">
        <f>HYPERLINK("https://klasma.github.io/Logging_STORUMAN/knärot/A 19713-2021.png", "A 19713-2021")</f>
        <v/>
      </c>
      <c r="V60">
        <f>HYPERLINK("https://klasma.github.io/Logging_STORUMAN/klagomål/A 19713-2021.docx", "A 19713-2021")</f>
        <v/>
      </c>
      <c r="W60">
        <f>HYPERLINK("https://klasma.github.io/Logging_STORUMAN/klagomålsmail/A 19713-2021.docx", "A 19713-2021")</f>
        <v/>
      </c>
      <c r="X60">
        <f>HYPERLINK("https://klasma.github.io/Logging_STORUMAN/tillsyn/A 19713-2021.docx", "A 19713-2021")</f>
        <v/>
      </c>
      <c r="Y60">
        <f>HYPERLINK("https://klasma.github.io/Logging_STORUMAN/tillsynsmail/A 19713-2021.docx", "A 19713-2021")</f>
        <v/>
      </c>
    </row>
    <row r="61" ht="15" customHeight="1">
      <c r="A61" t="inlineStr">
        <is>
          <t>A 42843-2021</t>
        </is>
      </c>
      <c r="B61" s="1" t="n">
        <v>44430</v>
      </c>
      <c r="C61" s="1" t="n">
        <v>45192</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 "A 42843-2021")</f>
        <v/>
      </c>
      <c r="T61">
        <f>HYPERLINK("https://klasma.github.io/Logging_STORUMAN/kartor/A 42843-2021.png", "A 42843-2021")</f>
        <v/>
      </c>
      <c r="V61">
        <f>HYPERLINK("https://klasma.github.io/Logging_STORUMAN/klagomål/A 42843-2021.docx", "A 42843-2021")</f>
        <v/>
      </c>
      <c r="W61">
        <f>HYPERLINK("https://klasma.github.io/Logging_STORUMAN/klagomålsmail/A 42843-2021.docx", "A 42843-2021")</f>
        <v/>
      </c>
      <c r="X61">
        <f>HYPERLINK("https://klasma.github.io/Logging_STORUMAN/tillsyn/A 42843-2021.docx", "A 42843-2021")</f>
        <v/>
      </c>
      <c r="Y61">
        <f>HYPERLINK("https://klasma.github.io/Logging_STORUMAN/tillsynsmail/A 42843-2021.docx", "A 42843-2021")</f>
        <v/>
      </c>
    </row>
    <row r="62" ht="15" customHeight="1">
      <c r="A62" t="inlineStr">
        <is>
          <t>A 48337-2021</t>
        </is>
      </c>
      <c r="B62" s="1" t="n">
        <v>44451</v>
      </c>
      <c r="C62" s="1" t="n">
        <v>45192</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 "A 48337-2021")</f>
        <v/>
      </c>
      <c r="T62">
        <f>HYPERLINK("https://klasma.github.io/Logging_STORUMAN/kartor/A 48337-2021.png", "A 48337-2021")</f>
        <v/>
      </c>
      <c r="V62">
        <f>HYPERLINK("https://klasma.github.io/Logging_STORUMAN/klagomål/A 48337-2021.docx", "A 48337-2021")</f>
        <v/>
      </c>
      <c r="W62">
        <f>HYPERLINK("https://klasma.github.io/Logging_STORUMAN/klagomålsmail/A 48337-2021.docx", "A 48337-2021")</f>
        <v/>
      </c>
      <c r="X62">
        <f>HYPERLINK("https://klasma.github.io/Logging_STORUMAN/tillsyn/A 48337-2021.docx", "A 48337-2021")</f>
        <v/>
      </c>
      <c r="Y62">
        <f>HYPERLINK("https://klasma.github.io/Logging_STORUMAN/tillsynsmail/A 48337-2021.docx", "A 48337-2021")</f>
        <v/>
      </c>
    </row>
    <row r="63" ht="15" customHeight="1">
      <c r="A63" t="inlineStr">
        <is>
          <t>A 48339-2021</t>
        </is>
      </c>
      <c r="B63" s="1" t="n">
        <v>44451</v>
      </c>
      <c r="C63" s="1" t="n">
        <v>45192</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 "A 48339-2021")</f>
        <v/>
      </c>
      <c r="T63">
        <f>HYPERLINK("https://klasma.github.io/Logging_STORUMAN/kartor/A 48339-2021.png", "A 48339-2021")</f>
        <v/>
      </c>
      <c r="V63">
        <f>HYPERLINK("https://klasma.github.io/Logging_STORUMAN/klagomål/A 48339-2021.docx", "A 48339-2021")</f>
        <v/>
      </c>
      <c r="W63">
        <f>HYPERLINK("https://klasma.github.io/Logging_STORUMAN/klagomålsmail/A 48339-2021.docx", "A 48339-2021")</f>
        <v/>
      </c>
      <c r="X63">
        <f>HYPERLINK("https://klasma.github.io/Logging_STORUMAN/tillsyn/A 48339-2021.docx", "A 48339-2021")</f>
        <v/>
      </c>
      <c r="Y63">
        <f>HYPERLINK("https://klasma.github.io/Logging_STORUMAN/tillsynsmail/A 48339-2021.docx", "A 48339-2021")</f>
        <v/>
      </c>
    </row>
    <row r="64" ht="15" customHeight="1">
      <c r="A64" t="inlineStr">
        <is>
          <t>A 20434-2022</t>
        </is>
      </c>
      <c r="B64" s="1" t="n">
        <v>44699</v>
      </c>
      <c r="C64" s="1" t="n">
        <v>45192</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 "A 20434-2022")</f>
        <v/>
      </c>
      <c r="T64">
        <f>HYPERLINK("https://klasma.github.io/Logging_STORUMAN/kartor/A 20434-2022.png", "A 20434-2022")</f>
        <v/>
      </c>
      <c r="U64">
        <f>HYPERLINK("https://klasma.github.io/Logging_STORUMAN/knärot/A 20434-2022.png", "A 20434-2022")</f>
        <v/>
      </c>
      <c r="V64">
        <f>HYPERLINK("https://klasma.github.io/Logging_STORUMAN/klagomål/A 20434-2022.docx", "A 20434-2022")</f>
        <v/>
      </c>
      <c r="W64">
        <f>HYPERLINK("https://klasma.github.io/Logging_STORUMAN/klagomålsmail/A 20434-2022.docx", "A 20434-2022")</f>
        <v/>
      </c>
      <c r="X64">
        <f>HYPERLINK("https://klasma.github.io/Logging_STORUMAN/tillsyn/A 20434-2022.docx", "A 20434-2022")</f>
        <v/>
      </c>
      <c r="Y64">
        <f>HYPERLINK("https://klasma.github.io/Logging_STORUMAN/tillsynsmail/A 20434-2022.docx", "A 20434-2022")</f>
        <v/>
      </c>
    </row>
    <row r="65" ht="15" customHeight="1">
      <c r="A65" t="inlineStr">
        <is>
          <t>A 39237-2022</t>
        </is>
      </c>
      <c r="B65" s="1" t="n">
        <v>44817</v>
      </c>
      <c r="C65" s="1" t="n">
        <v>45192</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 "A 39237-2022")</f>
        <v/>
      </c>
      <c r="T65">
        <f>HYPERLINK("https://klasma.github.io/Logging_STORUMAN/kartor/A 39237-2022.png", "A 39237-2022")</f>
        <v/>
      </c>
      <c r="V65">
        <f>HYPERLINK("https://klasma.github.io/Logging_STORUMAN/klagomål/A 39237-2022.docx", "A 39237-2022")</f>
        <v/>
      </c>
      <c r="W65">
        <f>HYPERLINK("https://klasma.github.io/Logging_STORUMAN/klagomålsmail/A 39237-2022.docx", "A 39237-2022")</f>
        <v/>
      </c>
      <c r="X65">
        <f>HYPERLINK("https://klasma.github.io/Logging_STORUMAN/tillsyn/A 39237-2022.docx", "A 39237-2022")</f>
        <v/>
      </c>
      <c r="Y65">
        <f>HYPERLINK("https://klasma.github.io/Logging_STORUMAN/tillsynsmail/A 39237-2022.docx", "A 39237-2022")</f>
        <v/>
      </c>
    </row>
    <row r="66" ht="15" customHeight="1">
      <c r="A66" t="inlineStr">
        <is>
          <t>A 13445-2023</t>
        </is>
      </c>
      <c r="B66" s="1" t="n">
        <v>45005</v>
      </c>
      <c r="C66" s="1" t="n">
        <v>45192</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 "A 13445-2023")</f>
        <v/>
      </c>
      <c r="T66">
        <f>HYPERLINK("https://klasma.github.io/Logging_STORUMAN/kartor/A 13445-2023.png", "A 13445-2023")</f>
        <v/>
      </c>
      <c r="V66">
        <f>HYPERLINK("https://klasma.github.io/Logging_STORUMAN/klagomål/A 13445-2023.docx", "A 13445-2023")</f>
        <v/>
      </c>
      <c r="W66">
        <f>HYPERLINK("https://klasma.github.io/Logging_STORUMAN/klagomålsmail/A 13445-2023.docx", "A 13445-2023")</f>
        <v/>
      </c>
      <c r="X66">
        <f>HYPERLINK("https://klasma.github.io/Logging_STORUMAN/tillsyn/A 13445-2023.docx", "A 13445-2023")</f>
        <v/>
      </c>
      <c r="Y66">
        <f>HYPERLINK("https://klasma.github.io/Logging_STORUMAN/tillsynsmail/A 13445-2023.docx", "A 13445-2023")</f>
        <v/>
      </c>
    </row>
    <row r="67" ht="15" customHeight="1">
      <c r="A67" t="inlineStr">
        <is>
          <t>A 19153-2023</t>
        </is>
      </c>
      <c r="B67" s="1" t="n">
        <v>45044</v>
      </c>
      <c r="C67" s="1" t="n">
        <v>45192</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 "A 19153-2023")</f>
        <v/>
      </c>
      <c r="T67">
        <f>HYPERLINK("https://klasma.github.io/Logging_STORUMAN/kartor/A 19153-2023.png", "A 19153-2023")</f>
        <v/>
      </c>
      <c r="V67">
        <f>HYPERLINK("https://klasma.github.io/Logging_STORUMAN/klagomål/A 19153-2023.docx", "A 19153-2023")</f>
        <v/>
      </c>
      <c r="W67">
        <f>HYPERLINK("https://klasma.github.io/Logging_STORUMAN/klagomålsmail/A 19153-2023.docx", "A 19153-2023")</f>
        <v/>
      </c>
      <c r="X67">
        <f>HYPERLINK("https://klasma.github.io/Logging_STORUMAN/tillsyn/A 19153-2023.docx", "A 19153-2023")</f>
        <v/>
      </c>
      <c r="Y67">
        <f>HYPERLINK("https://klasma.github.io/Logging_STORUMAN/tillsynsmail/A 19153-2023.docx", "A 19153-2023")</f>
        <v/>
      </c>
    </row>
    <row r="68" ht="15" customHeight="1">
      <c r="A68" t="inlineStr">
        <is>
          <t>A 29223-2023</t>
        </is>
      </c>
      <c r="B68" s="1" t="n">
        <v>45097</v>
      </c>
      <c r="C68" s="1" t="n">
        <v>45192</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 "A 29223-2023")</f>
        <v/>
      </c>
      <c r="T68">
        <f>HYPERLINK("https://klasma.github.io/Logging_STORUMAN/kartor/A 29223-2023.png", "A 29223-2023")</f>
        <v/>
      </c>
      <c r="V68">
        <f>HYPERLINK("https://klasma.github.io/Logging_STORUMAN/klagomål/A 29223-2023.docx", "A 29223-2023")</f>
        <v/>
      </c>
      <c r="W68">
        <f>HYPERLINK("https://klasma.github.io/Logging_STORUMAN/klagomålsmail/A 29223-2023.docx", "A 29223-2023")</f>
        <v/>
      </c>
      <c r="X68">
        <f>HYPERLINK("https://klasma.github.io/Logging_STORUMAN/tillsyn/A 29223-2023.docx", "A 29223-2023")</f>
        <v/>
      </c>
      <c r="Y68">
        <f>HYPERLINK("https://klasma.github.io/Logging_STORUMAN/tillsynsmail/A 29223-2023.docx", "A 29223-2023")</f>
        <v/>
      </c>
    </row>
    <row r="69" ht="15" customHeight="1">
      <c r="A69" t="inlineStr">
        <is>
          <t>A 29563-2023</t>
        </is>
      </c>
      <c r="B69" s="1" t="n">
        <v>45106</v>
      </c>
      <c r="C69" s="1" t="n">
        <v>45192</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 "A 29563-2023")</f>
        <v/>
      </c>
      <c r="T69">
        <f>HYPERLINK("https://klasma.github.io/Logging_STORUMAN/kartor/A 29563-2023.png", "A 29563-2023")</f>
        <v/>
      </c>
      <c r="U69">
        <f>HYPERLINK("https://klasma.github.io/Logging_STORUMAN/knärot/A 29563-2023.png", "A 29563-2023")</f>
        <v/>
      </c>
      <c r="V69">
        <f>HYPERLINK("https://klasma.github.io/Logging_STORUMAN/klagomål/A 29563-2023.docx", "A 29563-2023")</f>
        <v/>
      </c>
      <c r="W69">
        <f>HYPERLINK("https://klasma.github.io/Logging_STORUMAN/klagomålsmail/A 29563-2023.docx", "A 29563-2023")</f>
        <v/>
      </c>
      <c r="X69">
        <f>HYPERLINK("https://klasma.github.io/Logging_STORUMAN/tillsyn/A 29563-2023.docx", "A 29563-2023")</f>
        <v/>
      </c>
      <c r="Y69">
        <f>HYPERLINK("https://klasma.github.io/Logging_STORUMAN/tillsynsmail/A 29563-2023.docx", "A 29563-2023")</f>
        <v/>
      </c>
    </row>
    <row r="70" ht="15" customHeight="1">
      <c r="A70" t="inlineStr">
        <is>
          <t>A 29572-2023</t>
        </is>
      </c>
      <c r="B70" s="1" t="n">
        <v>45106</v>
      </c>
      <c r="C70" s="1" t="n">
        <v>45192</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 "A 29572-2023")</f>
        <v/>
      </c>
      <c r="T70">
        <f>HYPERLINK("https://klasma.github.io/Logging_STORUMAN/kartor/A 29572-2023.png", "A 29572-2023")</f>
        <v/>
      </c>
      <c r="V70">
        <f>HYPERLINK("https://klasma.github.io/Logging_STORUMAN/klagomål/A 29572-2023.docx", "A 29572-2023")</f>
        <v/>
      </c>
      <c r="W70">
        <f>HYPERLINK("https://klasma.github.io/Logging_STORUMAN/klagomålsmail/A 29572-2023.docx", "A 29572-2023")</f>
        <v/>
      </c>
      <c r="X70">
        <f>HYPERLINK("https://klasma.github.io/Logging_STORUMAN/tillsyn/A 29572-2023.docx", "A 29572-2023")</f>
        <v/>
      </c>
      <c r="Y70">
        <f>HYPERLINK("https://klasma.github.io/Logging_STORUMAN/tillsynsmail/A 29572-2023.docx", "A 29572-2023")</f>
        <v/>
      </c>
    </row>
    <row r="71" ht="15" customHeight="1">
      <c r="A71" t="inlineStr">
        <is>
          <t>A 38516-2018</t>
        </is>
      </c>
      <c r="B71" s="1" t="n">
        <v>43339</v>
      </c>
      <c r="C71" s="1" t="n">
        <v>45192</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45192</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45192</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45192</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45192</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45192</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45192</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45192</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45192</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45192</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45192</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45192</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45192</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45192</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45192</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45192</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45192</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45192</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45192</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45192</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45192</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45192</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45192</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45192</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45192</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45192</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45192</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45192</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45192</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45192</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45192</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45192</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45192</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45192</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45192</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45192</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45192</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45192</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45192</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45192</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45192</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45192</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45192</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45192</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45192</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45192</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45192</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45192</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45192</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45192</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45192</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45192</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45192</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45192</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45192</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45192</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45192</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45192</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45192</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45192</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45192</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45192</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45192</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45192</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45192</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45192</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45192</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45192</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45192</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45192</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45192</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45192</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45192</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45192</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45192</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45192</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45192</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45192</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45192</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45192</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45192</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45192</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45192</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45192</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45192</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45192</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45192</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45192</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45192</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45192</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45192</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45192</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45192</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45192</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45192</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45192</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45192</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45192</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45192</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45192</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45192</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45192</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45192</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45192</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45192</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45192</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45192</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45192</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45192</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45192</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45192</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45192</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45192</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45192</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45192</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45192</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45192</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45192</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45192</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45192</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45192</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45192</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45192</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45192</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45192</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45192</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45192</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45192</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45192</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45192</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45192</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45192</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45192</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45192</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45192</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45192</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45192</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45192</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45192</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45192</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45192</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45192</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45192</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45192</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45192</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45192</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45192</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45192</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45192</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45192</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45192</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45192</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45192</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45192</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45192</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45192</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45192</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45192</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45192</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45192</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45192</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45192</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45192</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45192</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45192</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45192</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45192</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45192</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45192</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45192</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45192</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45192</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45192</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45192</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45192</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45192</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45192</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45192</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45192</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45192</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45192</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45192</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45192</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45192</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45192</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45192</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45192</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45192</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45192</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45192</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45192</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45192</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45192</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45192</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45192</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45192</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45192</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45192</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45192</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45192</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45192</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45192</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45192</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45192</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45192</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45192</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45192</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45192</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45192</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45192</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45192</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45192</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45192</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45192</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45192</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45192</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45192</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45192</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45192</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45192</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45192</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45192</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45192</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45192</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45192</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45192</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45192</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45192</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45192</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45192</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45192</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45192</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45192</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45192</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45192</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45192</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45192</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45192</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45192</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45192</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45192</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45192</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45192</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45192</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45192</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45192</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45192</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45192</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45192</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45192</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45192</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45192</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45192</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45192</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45192</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45192</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45192</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45192</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45192</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45192</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45192</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45192</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45192</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45192</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45192</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45192</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45192</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45192</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45192</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45192</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45192</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45192</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45192</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45192</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45192</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45192</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45192</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45192</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45192</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45192</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45192</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45192</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45192</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45192</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45192</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45192</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45192</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45192</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45192</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45192</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45192</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45192</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45192</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45192</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45192</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45192</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45192</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45192</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45192</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45192</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45192</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45192</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45192</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45192</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45192</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45192</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45192</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45192</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45192</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45192</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45192</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45192</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45192</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45192</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45192</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45192</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45192</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45192</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45192</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45192</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45192</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45192</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45192</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45192</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45192</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45192</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45192</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45192</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2023-09-23T07:08:05Z</dcterms:created>
  <dcterms:modified xmlns:dcterms="http://purl.org/dc/terms/" xmlns:xsi="http://www.w3.org/2001/XMLSchema-instance" xsi:type="dcterms:W3CDTF">2023-09-23T07:08:05Z</dcterms:modified>
</cp:coreProperties>
</file>