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45188</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24725-2021</t>
        </is>
      </c>
      <c r="B3" s="1" t="n">
        <v>44340</v>
      </c>
      <c r="C3" s="1" t="n">
        <v>45188</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 "A 24725-2021")</f>
        <v/>
      </c>
      <c r="T3">
        <f>HYPERLINK("https://klasma.github.io/Logging_SURAHAMMAR/kartor/A 24725-2021.png", "A 24725-2021")</f>
        <v/>
      </c>
      <c r="V3">
        <f>HYPERLINK("https://klasma.github.io/Logging_SURAHAMMAR/klagomål/A 24725-2021.docx", "A 24725-2021")</f>
        <v/>
      </c>
      <c r="W3">
        <f>HYPERLINK("https://klasma.github.io/Logging_SURAHAMMAR/klagomålsmail/A 24725-2021.docx", "A 24725-2021")</f>
        <v/>
      </c>
      <c r="X3">
        <f>HYPERLINK("https://klasma.github.io/Logging_SURAHAMMAR/tillsyn/A 24725-2021.docx", "A 24725-2021")</f>
        <v/>
      </c>
      <c r="Y3">
        <f>HYPERLINK("https://klasma.github.io/Logging_SURAHAMMAR/tillsynsmail/A 24725-2021.docx", "A 24725-2021")</f>
        <v/>
      </c>
    </row>
    <row r="4" ht="15" customHeight="1">
      <c r="A4" t="inlineStr">
        <is>
          <t>A 22024-2020</t>
        </is>
      </c>
      <c r="B4" s="1" t="n">
        <v>43959</v>
      </c>
      <c r="C4" s="1" t="n">
        <v>45188</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 "A 22024-2020")</f>
        <v/>
      </c>
      <c r="T4">
        <f>HYPERLINK("https://klasma.github.io/Logging_SURAHAMMAR/kartor/A 22024-2020.png", "A 22024-2020")</f>
        <v/>
      </c>
      <c r="U4">
        <f>HYPERLINK("https://klasma.github.io/Logging_SURAHAMMAR/knärot/A 22024-2020.png", "A 22024-2020")</f>
        <v/>
      </c>
      <c r="V4">
        <f>HYPERLINK("https://klasma.github.io/Logging_SURAHAMMAR/klagomål/A 22024-2020.docx", "A 22024-2020")</f>
        <v/>
      </c>
      <c r="W4">
        <f>HYPERLINK("https://klasma.github.io/Logging_SURAHAMMAR/klagomålsmail/A 22024-2020.docx", "A 22024-2020")</f>
        <v/>
      </c>
      <c r="X4">
        <f>HYPERLINK("https://klasma.github.io/Logging_SURAHAMMAR/tillsyn/A 22024-2020.docx", "A 22024-2020")</f>
        <v/>
      </c>
      <c r="Y4">
        <f>HYPERLINK("https://klasma.github.io/Logging_SURAHAMMAR/tillsynsmail/A 22024-2020.docx", "A 22024-2020")</f>
        <v/>
      </c>
    </row>
    <row r="5" ht="15" customHeight="1">
      <c r="A5" t="inlineStr">
        <is>
          <t>A 48349-2022</t>
        </is>
      </c>
      <c r="B5" s="1" t="n">
        <v>44858</v>
      </c>
      <c r="C5" s="1" t="n">
        <v>45188</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 "A 48349-2022")</f>
        <v/>
      </c>
      <c r="T5">
        <f>HYPERLINK("https://klasma.github.io/Logging_SURAHAMMAR/kartor/A 48349-2022.png", "A 48349-2022")</f>
        <v/>
      </c>
      <c r="U5">
        <f>HYPERLINK("https://klasma.github.io/Logging_SURAHAMMAR/knärot/A 48349-2022.png", "A 48349-2022")</f>
        <v/>
      </c>
      <c r="V5">
        <f>HYPERLINK("https://klasma.github.io/Logging_SURAHAMMAR/klagomål/A 48349-2022.docx", "A 48349-2022")</f>
        <v/>
      </c>
      <c r="W5">
        <f>HYPERLINK("https://klasma.github.io/Logging_SURAHAMMAR/klagomålsmail/A 48349-2022.docx", "A 48349-2022")</f>
        <v/>
      </c>
      <c r="X5">
        <f>HYPERLINK("https://klasma.github.io/Logging_SURAHAMMAR/tillsyn/A 48349-2022.docx", "A 48349-2022")</f>
        <v/>
      </c>
      <c r="Y5">
        <f>HYPERLINK("https://klasma.github.io/Logging_SURAHAMMAR/tillsynsmail/A 48349-2022.docx", "A 48349-2022")</f>
        <v/>
      </c>
    </row>
    <row r="6" ht="15" customHeight="1">
      <c r="A6" t="inlineStr">
        <is>
          <t>A 17626-2023</t>
        </is>
      </c>
      <c r="B6" s="1" t="n">
        <v>45036</v>
      </c>
      <c r="C6" s="1" t="n">
        <v>45188</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 "A 17626-2023")</f>
        <v/>
      </c>
      <c r="T6">
        <f>HYPERLINK("https://klasma.github.io/Logging_SURAHAMMAR/kartor/A 17626-2023.png", "A 17626-2023")</f>
        <v/>
      </c>
      <c r="U6">
        <f>HYPERLINK("https://klasma.github.io/Logging_SURAHAMMAR/knärot/A 17626-2023.png", "A 17626-2023")</f>
        <v/>
      </c>
      <c r="V6">
        <f>HYPERLINK("https://klasma.github.io/Logging_SURAHAMMAR/klagomål/A 17626-2023.docx", "A 17626-2023")</f>
        <v/>
      </c>
      <c r="W6">
        <f>HYPERLINK("https://klasma.github.io/Logging_SURAHAMMAR/klagomålsmail/A 17626-2023.docx", "A 17626-2023")</f>
        <v/>
      </c>
      <c r="X6">
        <f>HYPERLINK("https://klasma.github.io/Logging_SURAHAMMAR/tillsyn/A 17626-2023.docx", "A 17626-2023")</f>
        <v/>
      </c>
      <c r="Y6">
        <f>HYPERLINK("https://klasma.github.io/Logging_SURAHAMMAR/tillsynsmail/A 17626-2023.docx", "A 17626-2023")</f>
        <v/>
      </c>
    </row>
    <row r="7" ht="15" customHeight="1">
      <c r="A7" t="inlineStr">
        <is>
          <t>A 21236-2021</t>
        </is>
      </c>
      <c r="B7" s="1" t="n">
        <v>44314</v>
      </c>
      <c r="C7" s="1" t="n">
        <v>45188</v>
      </c>
      <c r="D7" t="inlineStr">
        <is>
          <t>VÄSTMANLANDS LÄN</t>
        </is>
      </c>
      <c r="E7" t="inlineStr">
        <is>
          <t>SURAHAMMAR</t>
        </is>
      </c>
      <c r="F7" t="inlineStr">
        <is>
          <t>Bergvik skog väst AB</t>
        </is>
      </c>
      <c r="G7" t="n">
        <v>11.1</v>
      </c>
      <c r="H7" t="n">
        <v>6</v>
      </c>
      <c r="I7" t="n">
        <v>4</v>
      </c>
      <c r="J7" t="n">
        <v>2</v>
      </c>
      <c r="K7" t="n">
        <v>1</v>
      </c>
      <c r="L7" t="n">
        <v>0</v>
      </c>
      <c r="M7" t="n">
        <v>0</v>
      </c>
      <c r="N7" t="n">
        <v>0</v>
      </c>
      <c r="O7" t="n">
        <v>3</v>
      </c>
      <c r="P7" t="n">
        <v>1</v>
      </c>
      <c r="Q7" t="n">
        <v>11</v>
      </c>
      <c r="R7" s="2" t="inlineStr">
        <is>
          <t>Bombmurkla
Skogshare
Talltita
Fjällig taggsvamp s.str.
Grönpyrola
Tibast
Vårärt
Fläcknycklar
Blåsippa
Lopplummer
Revlummer</t>
        </is>
      </c>
      <c r="S7">
        <f>HYPERLINK("https://klasma.github.io/Logging_SURAHAMMAR/artfynd/A 21236-2021.xlsx", "A 21236-2021")</f>
        <v/>
      </c>
      <c r="T7">
        <f>HYPERLINK("https://klasma.github.io/Logging_SURAHAMMAR/kartor/A 21236-2021.png", "A 21236-2021")</f>
        <v/>
      </c>
      <c r="V7">
        <f>HYPERLINK("https://klasma.github.io/Logging_SURAHAMMAR/klagomål/A 21236-2021.docx", "A 21236-2021")</f>
        <v/>
      </c>
      <c r="W7">
        <f>HYPERLINK("https://klasma.github.io/Logging_SURAHAMMAR/klagomålsmail/A 21236-2021.docx", "A 21236-2021")</f>
        <v/>
      </c>
      <c r="X7">
        <f>HYPERLINK("https://klasma.github.io/Logging_SURAHAMMAR/tillsyn/A 21236-2021.docx", "A 21236-2021")</f>
        <v/>
      </c>
      <c r="Y7">
        <f>HYPERLINK("https://klasma.github.io/Logging_SURAHAMMAR/tillsynsmail/A 21236-2021.docx", "A 21236-2021")</f>
        <v/>
      </c>
    </row>
    <row r="8" ht="15" customHeight="1">
      <c r="A8" t="inlineStr">
        <is>
          <t>A 10224-2019</t>
        </is>
      </c>
      <c r="B8" s="1" t="n">
        <v>43510</v>
      </c>
      <c r="C8" s="1" t="n">
        <v>45188</v>
      </c>
      <c r="D8" t="inlineStr">
        <is>
          <t>VÄSTMANLANDS LÄN</t>
        </is>
      </c>
      <c r="E8" t="inlineStr">
        <is>
          <t>SURAHAMMAR</t>
        </is>
      </c>
      <c r="G8" t="n">
        <v>1.3</v>
      </c>
      <c r="H8" t="n">
        <v>3</v>
      </c>
      <c r="I8" t="n">
        <v>3</v>
      </c>
      <c r="J8" t="n">
        <v>4</v>
      </c>
      <c r="K8" t="n">
        <v>3</v>
      </c>
      <c r="L8" t="n">
        <v>0</v>
      </c>
      <c r="M8" t="n">
        <v>0</v>
      </c>
      <c r="N8" t="n">
        <v>0</v>
      </c>
      <c r="O8" t="n">
        <v>7</v>
      </c>
      <c r="P8" t="n">
        <v>3</v>
      </c>
      <c r="Q8" t="n">
        <v>10</v>
      </c>
      <c r="R8" s="2" t="inlineStr">
        <is>
          <t>Gråtrut
Knärot
Vågticka
Drillsnäppa
Gropticka
Motaggsvamp
Persiljespindling
Blomkålssvamp
Bronshjon
Gulnål</t>
        </is>
      </c>
      <c r="S8">
        <f>HYPERLINK("https://klasma.github.io/Logging_SURAHAMMAR/artfynd/A 10224-2019.xlsx", "A 10224-2019")</f>
        <v/>
      </c>
      <c r="T8">
        <f>HYPERLINK("https://klasma.github.io/Logging_SURAHAMMAR/kartor/A 10224-2019.png", "A 10224-2019")</f>
        <v/>
      </c>
      <c r="U8">
        <f>HYPERLINK("https://klasma.github.io/Logging_SURAHAMMAR/knärot/A 10224-2019.png", "A 10224-2019")</f>
        <v/>
      </c>
      <c r="V8">
        <f>HYPERLINK("https://klasma.github.io/Logging_SURAHAMMAR/klagomål/A 10224-2019.docx", "A 10224-2019")</f>
        <v/>
      </c>
      <c r="W8">
        <f>HYPERLINK("https://klasma.github.io/Logging_SURAHAMMAR/klagomålsmail/A 10224-2019.docx", "A 10224-2019")</f>
        <v/>
      </c>
      <c r="X8">
        <f>HYPERLINK("https://klasma.github.io/Logging_SURAHAMMAR/tillsyn/A 10224-2019.docx", "A 10224-2019")</f>
        <v/>
      </c>
      <c r="Y8">
        <f>HYPERLINK("https://klasma.github.io/Logging_SURAHAMMAR/tillsynsmail/A 10224-2019.docx", "A 10224-2019")</f>
        <v/>
      </c>
    </row>
    <row r="9" ht="15" customHeight="1">
      <c r="A9" t="inlineStr">
        <is>
          <t>A 22907-2023</t>
        </is>
      </c>
      <c r="B9" s="1" t="n">
        <v>45070</v>
      </c>
      <c r="C9" s="1" t="n">
        <v>45188</v>
      </c>
      <c r="D9" t="inlineStr">
        <is>
          <t>VÄSTMANLANDS LÄN</t>
        </is>
      </c>
      <c r="E9" t="inlineStr">
        <is>
          <t>SURAHAMMAR</t>
        </is>
      </c>
      <c r="F9" t="inlineStr">
        <is>
          <t>Bergvik skog väst AB</t>
        </is>
      </c>
      <c r="G9" t="n">
        <v>8.300000000000001</v>
      </c>
      <c r="H9" t="n">
        <v>6</v>
      </c>
      <c r="I9" t="n">
        <v>1</v>
      </c>
      <c r="J9" t="n">
        <v>4</v>
      </c>
      <c r="K9" t="n">
        <v>0</v>
      </c>
      <c r="L9" t="n">
        <v>0</v>
      </c>
      <c r="M9" t="n">
        <v>0</v>
      </c>
      <c r="N9" t="n">
        <v>0</v>
      </c>
      <c r="O9" t="n">
        <v>4</v>
      </c>
      <c r="P9" t="n">
        <v>0</v>
      </c>
      <c r="Q9" t="n">
        <v>9</v>
      </c>
      <c r="R9" s="2" t="inlineStr">
        <is>
          <t>Slåtterfibbla
Spillkråka
Svinrot
Talltita
Barkticka
Fläcknycklar
Grönvit nattviol
Mattlummer
Revlummer</t>
        </is>
      </c>
      <c r="S9">
        <f>HYPERLINK("https://klasma.github.io/Logging_SURAHAMMAR/artfynd/A 22907-2023.xlsx", "A 22907-2023")</f>
        <v/>
      </c>
      <c r="T9">
        <f>HYPERLINK("https://klasma.github.io/Logging_SURAHAMMAR/kartor/A 22907-2023.png", "A 22907-2023")</f>
        <v/>
      </c>
      <c r="V9">
        <f>HYPERLINK("https://klasma.github.io/Logging_SURAHAMMAR/klagomål/A 22907-2023.docx", "A 22907-2023")</f>
        <v/>
      </c>
      <c r="W9">
        <f>HYPERLINK("https://klasma.github.io/Logging_SURAHAMMAR/klagomålsmail/A 22907-2023.docx", "A 22907-2023")</f>
        <v/>
      </c>
      <c r="X9">
        <f>HYPERLINK("https://klasma.github.io/Logging_SURAHAMMAR/tillsyn/A 22907-2023.docx", "A 22907-2023")</f>
        <v/>
      </c>
      <c r="Y9">
        <f>HYPERLINK("https://klasma.github.io/Logging_SURAHAMMAR/tillsynsmail/A 22907-2023.docx", "A 22907-2023")</f>
        <v/>
      </c>
    </row>
    <row r="10" ht="15" customHeight="1">
      <c r="A10" t="inlineStr">
        <is>
          <t>A 34759-2023</t>
        </is>
      </c>
      <c r="B10" s="1" t="n">
        <v>45139</v>
      </c>
      <c r="C10" s="1" t="n">
        <v>45188</v>
      </c>
      <c r="D10" t="inlineStr">
        <is>
          <t>VÄSTMANLANDS LÄN</t>
        </is>
      </c>
      <c r="E10" t="inlineStr">
        <is>
          <t>SURAHAMMAR</t>
        </is>
      </c>
      <c r="F10" t="inlineStr">
        <is>
          <t>Bergvik skog väst AB</t>
        </is>
      </c>
      <c r="G10" t="n">
        <v>38.3</v>
      </c>
      <c r="H10" t="n">
        <v>3</v>
      </c>
      <c r="I10" t="n">
        <v>4</v>
      </c>
      <c r="J10" t="n">
        <v>3</v>
      </c>
      <c r="K10" t="n">
        <v>0</v>
      </c>
      <c r="L10" t="n">
        <v>0</v>
      </c>
      <c r="M10" t="n">
        <v>0</v>
      </c>
      <c r="N10" t="n">
        <v>0</v>
      </c>
      <c r="O10" t="n">
        <v>3</v>
      </c>
      <c r="P10" t="n">
        <v>0</v>
      </c>
      <c r="Q10" t="n">
        <v>9</v>
      </c>
      <c r="R10" s="2" t="inlineStr">
        <is>
          <t>Grantaggsvamp
Motaggsvamp
Skogshare
Dropptaggsvamp
Grönpyrola
Mindre märgborre
Plattlummer
Mattlummer
Revlummer</t>
        </is>
      </c>
      <c r="S10">
        <f>HYPERLINK("https://klasma.github.io/Logging_SURAHAMMAR/artfynd/A 34759-2023.xlsx", "A 34759-2023")</f>
        <v/>
      </c>
      <c r="T10">
        <f>HYPERLINK("https://klasma.github.io/Logging_SURAHAMMAR/kartor/A 34759-2023.png", "A 34759-2023")</f>
        <v/>
      </c>
      <c r="V10">
        <f>HYPERLINK("https://klasma.github.io/Logging_SURAHAMMAR/klagomål/A 34759-2023.docx", "A 34759-2023")</f>
        <v/>
      </c>
      <c r="W10">
        <f>HYPERLINK("https://klasma.github.io/Logging_SURAHAMMAR/klagomålsmail/A 34759-2023.docx", "A 34759-2023")</f>
        <v/>
      </c>
      <c r="X10">
        <f>HYPERLINK("https://klasma.github.io/Logging_SURAHAMMAR/tillsyn/A 34759-2023.docx", "A 34759-2023")</f>
        <v/>
      </c>
      <c r="Y10">
        <f>HYPERLINK("https://klasma.github.io/Logging_SURAHAMMAR/tillsynsmail/A 34759-2023.docx", "A 34759-2023")</f>
        <v/>
      </c>
    </row>
    <row r="11" ht="15" customHeight="1">
      <c r="A11" t="inlineStr">
        <is>
          <t>A 33878-2019</t>
        </is>
      </c>
      <c r="B11" s="1" t="n">
        <v>43653</v>
      </c>
      <c r="C11" s="1" t="n">
        <v>45188</v>
      </c>
      <c r="D11" t="inlineStr">
        <is>
          <t>VÄSTMANLANDS LÄN</t>
        </is>
      </c>
      <c r="E11" t="inlineStr">
        <is>
          <t>SURAHAMMAR</t>
        </is>
      </c>
      <c r="F11" t="inlineStr">
        <is>
          <t>Kyrkan</t>
        </is>
      </c>
      <c r="G11" t="n">
        <v>0.7</v>
      </c>
      <c r="H11" t="n">
        <v>2</v>
      </c>
      <c r="I11" t="n">
        <v>5</v>
      </c>
      <c r="J11" t="n">
        <v>2</v>
      </c>
      <c r="K11" t="n">
        <v>0</v>
      </c>
      <c r="L11" t="n">
        <v>0</v>
      </c>
      <c r="M11" t="n">
        <v>0</v>
      </c>
      <c r="N11" t="n">
        <v>0</v>
      </c>
      <c r="O11" t="n">
        <v>2</v>
      </c>
      <c r="P11" t="n">
        <v>0</v>
      </c>
      <c r="Q11" t="n">
        <v>8</v>
      </c>
      <c r="R11" s="2" t="inlineStr">
        <is>
          <t>Sotnätfjäril
Spillkråka
Bollvitmossa
Kornig nållav
Stubbspretmossa
Svart trolldruva
Vårärt
Blåsippa</t>
        </is>
      </c>
      <c r="S11">
        <f>HYPERLINK("https://klasma.github.io/Logging_SURAHAMMAR/artfynd/A 33878-2019.xlsx", "A 33878-2019")</f>
        <v/>
      </c>
      <c r="T11">
        <f>HYPERLINK("https://klasma.github.io/Logging_SURAHAMMAR/kartor/A 33878-2019.png", "A 33878-2019")</f>
        <v/>
      </c>
      <c r="V11">
        <f>HYPERLINK("https://klasma.github.io/Logging_SURAHAMMAR/klagomål/A 33878-2019.docx", "A 33878-2019")</f>
        <v/>
      </c>
      <c r="W11">
        <f>HYPERLINK("https://klasma.github.io/Logging_SURAHAMMAR/klagomålsmail/A 33878-2019.docx", "A 33878-2019")</f>
        <v/>
      </c>
      <c r="X11">
        <f>HYPERLINK("https://klasma.github.io/Logging_SURAHAMMAR/tillsyn/A 33878-2019.docx", "A 33878-2019")</f>
        <v/>
      </c>
      <c r="Y11">
        <f>HYPERLINK("https://klasma.github.io/Logging_SURAHAMMAR/tillsynsmail/A 33878-2019.docx", "A 33878-2019")</f>
        <v/>
      </c>
    </row>
    <row r="12" ht="15" customHeight="1">
      <c r="A12" t="inlineStr">
        <is>
          <t>A 23039-2023</t>
        </is>
      </c>
      <c r="B12" s="1" t="n">
        <v>45074</v>
      </c>
      <c r="C12" s="1" t="n">
        <v>45188</v>
      </c>
      <c r="D12" t="inlineStr">
        <is>
          <t>VÄSTMANLANDS LÄN</t>
        </is>
      </c>
      <c r="E12" t="inlineStr">
        <is>
          <t>SURAHAMMAR</t>
        </is>
      </c>
      <c r="F12" t="inlineStr">
        <is>
          <t>Allmännings- och besparingsskogar</t>
        </is>
      </c>
      <c r="G12" t="n">
        <v>19.4</v>
      </c>
      <c r="H12" t="n">
        <v>7</v>
      </c>
      <c r="I12" t="n">
        <v>2</v>
      </c>
      <c r="J12" t="n">
        <v>1</v>
      </c>
      <c r="K12" t="n">
        <v>1</v>
      </c>
      <c r="L12" t="n">
        <v>0</v>
      </c>
      <c r="M12" t="n">
        <v>0</v>
      </c>
      <c r="N12" t="n">
        <v>0</v>
      </c>
      <c r="O12" t="n">
        <v>2</v>
      </c>
      <c r="P12" t="n">
        <v>1</v>
      </c>
      <c r="Q12" t="n">
        <v>8</v>
      </c>
      <c r="R12" s="2" t="inlineStr">
        <is>
          <t>Knärot
Spillkråka
Grönpyrola
Plattlummer
Åkergroda
Fläcknycklar
Mattlummer
Revlummer</t>
        </is>
      </c>
      <c r="S12">
        <f>HYPERLINK("https://klasma.github.io/Logging_SURAHAMMAR/artfynd/A 23039-2023.xlsx", "A 23039-2023")</f>
        <v/>
      </c>
      <c r="T12">
        <f>HYPERLINK("https://klasma.github.io/Logging_SURAHAMMAR/kartor/A 23039-2023.png", "A 23039-2023")</f>
        <v/>
      </c>
      <c r="U12">
        <f>HYPERLINK("https://klasma.github.io/Logging_SURAHAMMAR/knärot/A 23039-2023.png", "A 23039-2023")</f>
        <v/>
      </c>
      <c r="V12">
        <f>HYPERLINK("https://klasma.github.io/Logging_SURAHAMMAR/klagomål/A 23039-2023.docx", "A 23039-2023")</f>
        <v/>
      </c>
      <c r="W12">
        <f>HYPERLINK("https://klasma.github.io/Logging_SURAHAMMAR/klagomålsmail/A 23039-2023.docx", "A 23039-2023")</f>
        <v/>
      </c>
      <c r="X12">
        <f>HYPERLINK("https://klasma.github.io/Logging_SURAHAMMAR/tillsyn/A 23039-2023.docx", "A 23039-2023")</f>
        <v/>
      </c>
      <c r="Y12">
        <f>HYPERLINK("https://klasma.github.io/Logging_SURAHAMMAR/tillsynsmail/A 23039-2023.docx", "A 23039-2023")</f>
        <v/>
      </c>
    </row>
    <row r="13" ht="15" customHeight="1">
      <c r="A13" t="inlineStr">
        <is>
          <t>A 69624-2018</t>
        </is>
      </c>
      <c r="B13" s="1" t="n">
        <v>43447</v>
      </c>
      <c r="C13" s="1" t="n">
        <v>45188</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 "A 69624-2018")</f>
        <v/>
      </c>
      <c r="T13">
        <f>HYPERLINK("https://klasma.github.io/Logging_SURAHAMMAR/kartor/A 69624-2018.png", "A 69624-2018")</f>
        <v/>
      </c>
      <c r="U13">
        <f>HYPERLINK("https://klasma.github.io/Logging_SURAHAMMAR/knärot/A 69624-2018.png", "A 69624-2018")</f>
        <v/>
      </c>
      <c r="V13">
        <f>HYPERLINK("https://klasma.github.io/Logging_SURAHAMMAR/klagomål/A 69624-2018.docx", "A 69624-2018")</f>
        <v/>
      </c>
      <c r="W13">
        <f>HYPERLINK("https://klasma.github.io/Logging_SURAHAMMAR/klagomålsmail/A 69624-2018.docx", "A 69624-2018")</f>
        <v/>
      </c>
      <c r="X13">
        <f>HYPERLINK("https://klasma.github.io/Logging_SURAHAMMAR/tillsyn/A 69624-2018.docx", "A 69624-2018")</f>
        <v/>
      </c>
      <c r="Y13">
        <f>HYPERLINK("https://klasma.github.io/Logging_SURAHAMMAR/tillsynsmail/A 69624-2018.docx", "A 69624-2018")</f>
        <v/>
      </c>
    </row>
    <row r="14" ht="15" customHeight="1">
      <c r="A14" t="inlineStr">
        <is>
          <t>A 56299-2021</t>
        </is>
      </c>
      <c r="B14" s="1" t="n">
        <v>44477</v>
      </c>
      <c r="C14" s="1" t="n">
        <v>45188</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 "A 56299-2021")</f>
        <v/>
      </c>
      <c r="T14">
        <f>HYPERLINK("https://klasma.github.io/Logging_SURAHAMMAR/kartor/A 56299-2021.png", "A 56299-2021")</f>
        <v/>
      </c>
      <c r="V14">
        <f>HYPERLINK("https://klasma.github.io/Logging_SURAHAMMAR/klagomål/A 56299-2021.docx", "A 56299-2021")</f>
        <v/>
      </c>
      <c r="W14">
        <f>HYPERLINK("https://klasma.github.io/Logging_SURAHAMMAR/klagomålsmail/A 56299-2021.docx", "A 56299-2021")</f>
        <v/>
      </c>
      <c r="X14">
        <f>HYPERLINK("https://klasma.github.io/Logging_SURAHAMMAR/tillsyn/A 56299-2021.docx", "A 56299-2021")</f>
        <v/>
      </c>
      <c r="Y14">
        <f>HYPERLINK("https://klasma.github.io/Logging_SURAHAMMAR/tillsynsmail/A 56299-2021.docx", "A 56299-2021")</f>
        <v/>
      </c>
    </row>
    <row r="15" ht="15" customHeight="1">
      <c r="A15" t="inlineStr">
        <is>
          <t>A 13994-2023</t>
        </is>
      </c>
      <c r="B15" s="1" t="n">
        <v>45007</v>
      </c>
      <c r="C15" s="1" t="n">
        <v>45188</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 "A 13994-2023")</f>
        <v/>
      </c>
      <c r="T15">
        <f>HYPERLINK("https://klasma.github.io/Logging_SURAHAMMAR/kartor/A 13994-2023.png", "A 13994-2023")</f>
        <v/>
      </c>
      <c r="U15">
        <f>HYPERLINK("https://klasma.github.io/Logging_SURAHAMMAR/knärot/A 13994-2023.png", "A 13994-2023")</f>
        <v/>
      </c>
      <c r="V15">
        <f>HYPERLINK("https://klasma.github.io/Logging_SURAHAMMAR/klagomål/A 13994-2023.docx", "A 13994-2023")</f>
        <v/>
      </c>
      <c r="W15">
        <f>HYPERLINK("https://klasma.github.io/Logging_SURAHAMMAR/klagomålsmail/A 13994-2023.docx", "A 13994-2023")</f>
        <v/>
      </c>
      <c r="X15">
        <f>HYPERLINK("https://klasma.github.io/Logging_SURAHAMMAR/tillsyn/A 13994-2023.docx", "A 13994-2023")</f>
        <v/>
      </c>
      <c r="Y15">
        <f>HYPERLINK("https://klasma.github.io/Logging_SURAHAMMAR/tillsynsmail/A 13994-2023.docx", "A 13994-2023")</f>
        <v/>
      </c>
    </row>
    <row r="16" ht="15" customHeight="1">
      <c r="A16" t="inlineStr">
        <is>
          <t>A 22033-2020</t>
        </is>
      </c>
      <c r="B16" s="1" t="n">
        <v>43959</v>
      </c>
      <c r="C16" s="1" t="n">
        <v>45188</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 "A 22033-2020")</f>
        <v/>
      </c>
      <c r="T16">
        <f>HYPERLINK("https://klasma.github.io/Logging_SURAHAMMAR/kartor/A 22033-2020.png", "A 22033-2020")</f>
        <v/>
      </c>
      <c r="U16">
        <f>HYPERLINK("https://klasma.github.io/Logging_SURAHAMMAR/knärot/A 22033-2020.png", "A 22033-2020")</f>
        <v/>
      </c>
      <c r="V16">
        <f>HYPERLINK("https://klasma.github.io/Logging_SURAHAMMAR/klagomål/A 22033-2020.docx", "A 22033-2020")</f>
        <v/>
      </c>
      <c r="W16">
        <f>HYPERLINK("https://klasma.github.io/Logging_SURAHAMMAR/klagomålsmail/A 22033-2020.docx", "A 22033-2020")</f>
        <v/>
      </c>
      <c r="X16">
        <f>HYPERLINK("https://klasma.github.io/Logging_SURAHAMMAR/tillsyn/A 22033-2020.docx", "A 22033-2020")</f>
        <v/>
      </c>
      <c r="Y16">
        <f>HYPERLINK("https://klasma.github.io/Logging_SURAHAMMAR/tillsynsmail/A 22033-2020.docx", "A 22033-2020")</f>
        <v/>
      </c>
    </row>
    <row r="17" ht="15" customHeight="1">
      <c r="A17" t="inlineStr">
        <is>
          <t>A 8552-2022</t>
        </is>
      </c>
      <c r="B17" s="1" t="n">
        <v>44613</v>
      </c>
      <c r="C17" s="1" t="n">
        <v>45188</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 "A 8552-2022")</f>
        <v/>
      </c>
      <c r="T17">
        <f>HYPERLINK("https://klasma.github.io/Logging_SURAHAMMAR/kartor/A 8552-2022.png", "A 8552-2022")</f>
        <v/>
      </c>
      <c r="V17">
        <f>HYPERLINK("https://klasma.github.io/Logging_SURAHAMMAR/klagomål/A 8552-2022.docx", "A 8552-2022")</f>
        <v/>
      </c>
      <c r="W17">
        <f>HYPERLINK("https://klasma.github.io/Logging_SURAHAMMAR/klagomålsmail/A 8552-2022.docx", "A 8552-2022")</f>
        <v/>
      </c>
      <c r="X17">
        <f>HYPERLINK("https://klasma.github.io/Logging_SURAHAMMAR/tillsyn/A 8552-2022.docx", "A 8552-2022")</f>
        <v/>
      </c>
      <c r="Y17">
        <f>HYPERLINK("https://klasma.github.io/Logging_SURAHAMMAR/tillsynsmail/A 8552-2022.docx", "A 8552-2022")</f>
        <v/>
      </c>
    </row>
    <row r="18" ht="15" customHeight="1">
      <c r="A18" t="inlineStr">
        <is>
          <t>A 42860-2022</t>
        </is>
      </c>
      <c r="B18" s="1" t="n">
        <v>44832</v>
      </c>
      <c r="C18" s="1" t="n">
        <v>45188</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 "A 42860-2022")</f>
        <v/>
      </c>
      <c r="T18">
        <f>HYPERLINK("https://klasma.github.io/Logging_SURAHAMMAR/kartor/A 42860-2022.png", "A 42860-2022")</f>
        <v/>
      </c>
      <c r="V18">
        <f>HYPERLINK("https://klasma.github.io/Logging_SURAHAMMAR/klagomål/A 42860-2022.docx", "A 42860-2022")</f>
        <v/>
      </c>
      <c r="W18">
        <f>HYPERLINK("https://klasma.github.io/Logging_SURAHAMMAR/klagomålsmail/A 42860-2022.docx", "A 42860-2022")</f>
        <v/>
      </c>
      <c r="X18">
        <f>HYPERLINK("https://klasma.github.io/Logging_SURAHAMMAR/tillsyn/A 42860-2022.docx", "A 42860-2022")</f>
        <v/>
      </c>
      <c r="Y18">
        <f>HYPERLINK("https://klasma.github.io/Logging_SURAHAMMAR/tillsynsmail/A 42860-2022.docx", "A 42860-2022")</f>
        <v/>
      </c>
    </row>
    <row r="19" ht="15" customHeight="1">
      <c r="A19" t="inlineStr">
        <is>
          <t>A 42853-2022</t>
        </is>
      </c>
      <c r="B19" s="1" t="n">
        <v>44832</v>
      </c>
      <c r="C19" s="1" t="n">
        <v>45188</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 "A 42853-2022")</f>
        <v/>
      </c>
      <c r="T19">
        <f>HYPERLINK("https://klasma.github.io/Logging_SURAHAMMAR/kartor/A 42853-2022.png", "A 42853-2022")</f>
        <v/>
      </c>
      <c r="V19">
        <f>HYPERLINK("https://klasma.github.io/Logging_SURAHAMMAR/klagomål/A 42853-2022.docx", "A 42853-2022")</f>
        <v/>
      </c>
      <c r="W19">
        <f>HYPERLINK("https://klasma.github.io/Logging_SURAHAMMAR/klagomålsmail/A 42853-2022.docx", "A 42853-2022")</f>
        <v/>
      </c>
      <c r="X19">
        <f>HYPERLINK("https://klasma.github.io/Logging_SURAHAMMAR/tillsyn/A 42853-2022.docx", "A 42853-2022")</f>
        <v/>
      </c>
      <c r="Y19">
        <f>HYPERLINK("https://klasma.github.io/Logging_SURAHAMMAR/tillsynsmail/A 42853-2022.docx", "A 42853-2022")</f>
        <v/>
      </c>
    </row>
    <row r="20" ht="15" customHeight="1">
      <c r="A20" t="inlineStr">
        <is>
          <t>A 42708-2022</t>
        </is>
      </c>
      <c r="B20" s="1" t="n">
        <v>44832</v>
      </c>
      <c r="C20" s="1" t="n">
        <v>45188</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 "A 42708-2022")</f>
        <v/>
      </c>
      <c r="T20">
        <f>HYPERLINK("https://klasma.github.io/Logging_SURAHAMMAR/kartor/A 42708-2022.png", "A 42708-2022")</f>
        <v/>
      </c>
      <c r="V20">
        <f>HYPERLINK("https://klasma.github.io/Logging_SURAHAMMAR/klagomål/A 42708-2022.docx", "A 42708-2022")</f>
        <v/>
      </c>
      <c r="W20">
        <f>HYPERLINK("https://klasma.github.io/Logging_SURAHAMMAR/klagomålsmail/A 42708-2022.docx", "A 42708-2022")</f>
        <v/>
      </c>
      <c r="X20">
        <f>HYPERLINK("https://klasma.github.io/Logging_SURAHAMMAR/tillsyn/A 42708-2022.docx", "A 42708-2022")</f>
        <v/>
      </c>
      <c r="Y20">
        <f>HYPERLINK("https://klasma.github.io/Logging_SURAHAMMAR/tillsynsmail/A 42708-2022.docx", "A 42708-2022")</f>
        <v/>
      </c>
    </row>
    <row r="21" ht="15" customHeight="1">
      <c r="A21" t="inlineStr">
        <is>
          <t>A 3012-2023</t>
        </is>
      </c>
      <c r="B21" s="1" t="n">
        <v>44945</v>
      </c>
      <c r="C21" s="1" t="n">
        <v>45188</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 "A 3012-2023")</f>
        <v/>
      </c>
      <c r="T21">
        <f>HYPERLINK("https://klasma.github.io/Logging_SURAHAMMAR/kartor/A 3012-2023.png", "A 3012-2023")</f>
        <v/>
      </c>
      <c r="V21">
        <f>HYPERLINK("https://klasma.github.io/Logging_SURAHAMMAR/klagomål/A 3012-2023.docx", "A 3012-2023")</f>
        <v/>
      </c>
      <c r="W21">
        <f>HYPERLINK("https://klasma.github.io/Logging_SURAHAMMAR/klagomålsmail/A 3012-2023.docx", "A 3012-2023")</f>
        <v/>
      </c>
      <c r="X21">
        <f>HYPERLINK("https://klasma.github.io/Logging_SURAHAMMAR/tillsyn/A 3012-2023.docx", "A 3012-2023")</f>
        <v/>
      </c>
      <c r="Y21">
        <f>HYPERLINK("https://klasma.github.io/Logging_SURAHAMMAR/tillsynsmail/A 3012-2023.docx", "A 3012-2023")</f>
        <v/>
      </c>
    </row>
    <row r="22" ht="15" customHeight="1">
      <c r="A22" t="inlineStr">
        <is>
          <t>A 14587-2023</t>
        </is>
      </c>
      <c r="B22" s="1" t="n">
        <v>45013</v>
      </c>
      <c r="C22" s="1" t="n">
        <v>45188</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 "A 14587-2023")</f>
        <v/>
      </c>
      <c r="T22">
        <f>HYPERLINK("https://klasma.github.io/Logging_SURAHAMMAR/kartor/A 14587-2023.png", "A 14587-2023")</f>
        <v/>
      </c>
      <c r="V22">
        <f>HYPERLINK("https://klasma.github.io/Logging_SURAHAMMAR/klagomål/A 14587-2023.docx", "A 14587-2023")</f>
        <v/>
      </c>
      <c r="W22">
        <f>HYPERLINK("https://klasma.github.io/Logging_SURAHAMMAR/klagomålsmail/A 14587-2023.docx", "A 14587-2023")</f>
        <v/>
      </c>
      <c r="X22">
        <f>HYPERLINK("https://klasma.github.io/Logging_SURAHAMMAR/tillsyn/A 14587-2023.docx", "A 14587-2023")</f>
        <v/>
      </c>
      <c r="Y22">
        <f>HYPERLINK("https://klasma.github.io/Logging_SURAHAMMAR/tillsynsmail/A 14587-2023.docx", "A 14587-2023")</f>
        <v/>
      </c>
    </row>
    <row r="23" ht="15" customHeight="1">
      <c r="A23" t="inlineStr">
        <is>
          <t>A 24222-2023</t>
        </is>
      </c>
      <c r="B23" s="1" t="n">
        <v>45079</v>
      </c>
      <c r="C23" s="1" t="n">
        <v>45188</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 "A 24222-2023")</f>
        <v/>
      </c>
      <c r="T23">
        <f>HYPERLINK("https://klasma.github.io/Logging_SURAHAMMAR/kartor/A 24222-2023.png", "A 24222-2023")</f>
        <v/>
      </c>
      <c r="V23">
        <f>HYPERLINK("https://klasma.github.io/Logging_SURAHAMMAR/klagomål/A 24222-2023.docx", "A 24222-2023")</f>
        <v/>
      </c>
      <c r="W23">
        <f>HYPERLINK("https://klasma.github.io/Logging_SURAHAMMAR/klagomålsmail/A 24222-2023.docx", "A 24222-2023")</f>
        <v/>
      </c>
      <c r="X23">
        <f>HYPERLINK("https://klasma.github.io/Logging_SURAHAMMAR/tillsyn/A 24222-2023.docx", "A 24222-2023")</f>
        <v/>
      </c>
      <c r="Y23">
        <f>HYPERLINK("https://klasma.github.io/Logging_SURAHAMMAR/tillsynsmail/A 24222-2023.docx", "A 24222-2023")</f>
        <v/>
      </c>
    </row>
    <row r="24" ht="15" customHeight="1">
      <c r="A24" t="inlineStr">
        <is>
          <t>A 43169-2020</t>
        </is>
      </c>
      <c r="B24" s="1" t="n">
        <v>44081</v>
      </c>
      <c r="C24" s="1" t="n">
        <v>45188</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 "A 43169-2020")</f>
        <v/>
      </c>
      <c r="T24">
        <f>HYPERLINK("https://klasma.github.io/Logging_SURAHAMMAR/kartor/A 43169-2020.png", "A 43169-2020")</f>
        <v/>
      </c>
      <c r="V24">
        <f>HYPERLINK("https://klasma.github.io/Logging_SURAHAMMAR/klagomål/A 43169-2020.docx", "A 43169-2020")</f>
        <v/>
      </c>
      <c r="W24">
        <f>HYPERLINK("https://klasma.github.io/Logging_SURAHAMMAR/klagomålsmail/A 43169-2020.docx", "A 43169-2020")</f>
        <v/>
      </c>
      <c r="X24">
        <f>HYPERLINK("https://klasma.github.io/Logging_SURAHAMMAR/tillsyn/A 43169-2020.docx", "A 43169-2020")</f>
        <v/>
      </c>
      <c r="Y24">
        <f>HYPERLINK("https://klasma.github.io/Logging_SURAHAMMAR/tillsynsmail/A 43169-2020.docx", "A 43169-2020")</f>
        <v/>
      </c>
    </row>
    <row r="25" ht="15" customHeight="1">
      <c r="A25" t="inlineStr">
        <is>
          <t>A 43593-2020</t>
        </is>
      </c>
      <c r="B25" s="1" t="n">
        <v>44082</v>
      </c>
      <c r="C25" s="1" t="n">
        <v>45188</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 "A 43593-2020")</f>
        <v/>
      </c>
      <c r="T25">
        <f>HYPERLINK("https://klasma.github.io/Logging_SURAHAMMAR/kartor/A 43593-2020.png", "A 43593-2020")</f>
        <v/>
      </c>
      <c r="V25">
        <f>HYPERLINK("https://klasma.github.io/Logging_SURAHAMMAR/klagomål/A 43593-2020.docx", "A 43593-2020")</f>
        <v/>
      </c>
      <c r="W25">
        <f>HYPERLINK("https://klasma.github.io/Logging_SURAHAMMAR/klagomålsmail/A 43593-2020.docx", "A 43593-2020")</f>
        <v/>
      </c>
      <c r="X25">
        <f>HYPERLINK("https://klasma.github.io/Logging_SURAHAMMAR/tillsyn/A 43593-2020.docx", "A 43593-2020")</f>
        <v/>
      </c>
      <c r="Y25">
        <f>HYPERLINK("https://klasma.github.io/Logging_SURAHAMMAR/tillsynsmail/A 43593-2020.docx", "A 43593-2020")</f>
        <v/>
      </c>
    </row>
    <row r="26" ht="15" customHeight="1">
      <c r="A26" t="inlineStr">
        <is>
          <t>A 18717-2021</t>
        </is>
      </c>
      <c r="B26" s="1" t="n">
        <v>44306</v>
      </c>
      <c r="C26" s="1" t="n">
        <v>45188</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 "A 18717-2021")</f>
        <v/>
      </c>
      <c r="T26">
        <f>HYPERLINK("https://klasma.github.io/Logging_SURAHAMMAR/kartor/A 18717-2021.png", "A 18717-2021")</f>
        <v/>
      </c>
      <c r="V26">
        <f>HYPERLINK("https://klasma.github.io/Logging_SURAHAMMAR/klagomål/A 18717-2021.docx", "A 18717-2021")</f>
        <v/>
      </c>
      <c r="W26">
        <f>HYPERLINK("https://klasma.github.io/Logging_SURAHAMMAR/klagomålsmail/A 18717-2021.docx", "A 18717-2021")</f>
        <v/>
      </c>
      <c r="X26">
        <f>HYPERLINK("https://klasma.github.io/Logging_SURAHAMMAR/tillsyn/A 18717-2021.docx", "A 18717-2021")</f>
        <v/>
      </c>
      <c r="Y26">
        <f>HYPERLINK("https://klasma.github.io/Logging_SURAHAMMAR/tillsynsmail/A 18717-2021.docx", "A 18717-2021")</f>
        <v/>
      </c>
    </row>
    <row r="27" ht="15" customHeight="1">
      <c r="A27" t="inlineStr">
        <is>
          <t>A 21825-2021</t>
        </is>
      </c>
      <c r="B27" s="1" t="n">
        <v>44322</v>
      </c>
      <c r="C27" s="1" t="n">
        <v>45188</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 "A 21825-2021")</f>
        <v/>
      </c>
      <c r="T27">
        <f>HYPERLINK("https://klasma.github.io/Logging_SURAHAMMAR/kartor/A 21825-2021.png", "A 21825-2021")</f>
        <v/>
      </c>
      <c r="V27">
        <f>HYPERLINK("https://klasma.github.io/Logging_SURAHAMMAR/klagomål/A 21825-2021.docx", "A 21825-2021")</f>
        <v/>
      </c>
      <c r="W27">
        <f>HYPERLINK("https://klasma.github.io/Logging_SURAHAMMAR/klagomålsmail/A 21825-2021.docx", "A 21825-2021")</f>
        <v/>
      </c>
      <c r="X27">
        <f>HYPERLINK("https://klasma.github.io/Logging_SURAHAMMAR/tillsyn/A 21825-2021.docx", "A 21825-2021")</f>
        <v/>
      </c>
      <c r="Y27">
        <f>HYPERLINK("https://klasma.github.io/Logging_SURAHAMMAR/tillsynsmail/A 21825-2021.docx", "A 21825-2021")</f>
        <v/>
      </c>
    </row>
    <row r="28" ht="15" customHeight="1">
      <c r="A28" t="inlineStr">
        <is>
          <t>A 37800-2021</t>
        </is>
      </c>
      <c r="B28" s="1" t="n">
        <v>44402</v>
      </c>
      <c r="C28" s="1" t="n">
        <v>45188</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 "A 37800-2021")</f>
        <v/>
      </c>
      <c r="T28">
        <f>HYPERLINK("https://klasma.github.io/Logging_SURAHAMMAR/kartor/A 37800-2021.png", "A 37800-2021")</f>
        <v/>
      </c>
      <c r="V28">
        <f>HYPERLINK("https://klasma.github.io/Logging_SURAHAMMAR/klagomål/A 37800-2021.docx", "A 37800-2021")</f>
        <v/>
      </c>
      <c r="W28">
        <f>HYPERLINK("https://klasma.github.io/Logging_SURAHAMMAR/klagomålsmail/A 37800-2021.docx", "A 37800-2021")</f>
        <v/>
      </c>
      <c r="X28">
        <f>HYPERLINK("https://klasma.github.io/Logging_SURAHAMMAR/tillsyn/A 37800-2021.docx", "A 37800-2021")</f>
        <v/>
      </c>
      <c r="Y28">
        <f>HYPERLINK("https://klasma.github.io/Logging_SURAHAMMAR/tillsynsmail/A 37800-2021.docx", "A 37800-2021")</f>
        <v/>
      </c>
    </row>
    <row r="29" ht="15" customHeight="1">
      <c r="A29" t="inlineStr">
        <is>
          <t>A 37801-2021</t>
        </is>
      </c>
      <c r="B29" s="1" t="n">
        <v>44402</v>
      </c>
      <c r="C29" s="1" t="n">
        <v>45188</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 "A 37801-2021")</f>
        <v/>
      </c>
      <c r="T29">
        <f>HYPERLINK("https://klasma.github.io/Logging_SURAHAMMAR/kartor/A 37801-2021.png", "A 37801-2021")</f>
        <v/>
      </c>
      <c r="V29">
        <f>HYPERLINK("https://klasma.github.io/Logging_SURAHAMMAR/klagomål/A 37801-2021.docx", "A 37801-2021")</f>
        <v/>
      </c>
      <c r="W29">
        <f>HYPERLINK("https://klasma.github.io/Logging_SURAHAMMAR/klagomålsmail/A 37801-2021.docx", "A 37801-2021")</f>
        <v/>
      </c>
      <c r="X29">
        <f>HYPERLINK("https://klasma.github.io/Logging_SURAHAMMAR/tillsyn/A 37801-2021.docx", "A 37801-2021")</f>
        <v/>
      </c>
      <c r="Y29">
        <f>HYPERLINK("https://klasma.github.io/Logging_SURAHAMMAR/tillsynsmail/A 37801-2021.docx", "A 37801-2021")</f>
        <v/>
      </c>
    </row>
    <row r="30" ht="15" customHeight="1">
      <c r="A30" t="inlineStr">
        <is>
          <t>A 38200-2021</t>
        </is>
      </c>
      <c r="B30" s="1" t="n">
        <v>44405</v>
      </c>
      <c r="C30" s="1" t="n">
        <v>45188</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 "A 38200-2021")</f>
        <v/>
      </c>
      <c r="T30">
        <f>HYPERLINK("https://klasma.github.io/Logging_SURAHAMMAR/kartor/A 38200-2021.png", "A 38200-2021")</f>
        <v/>
      </c>
      <c r="V30">
        <f>HYPERLINK("https://klasma.github.io/Logging_SURAHAMMAR/klagomål/A 38200-2021.docx", "A 38200-2021")</f>
        <v/>
      </c>
      <c r="W30">
        <f>HYPERLINK("https://klasma.github.io/Logging_SURAHAMMAR/klagomålsmail/A 38200-2021.docx", "A 38200-2021")</f>
        <v/>
      </c>
      <c r="X30">
        <f>HYPERLINK("https://klasma.github.io/Logging_SURAHAMMAR/tillsyn/A 38200-2021.docx", "A 38200-2021")</f>
        <v/>
      </c>
      <c r="Y30">
        <f>HYPERLINK("https://klasma.github.io/Logging_SURAHAMMAR/tillsynsmail/A 38200-2021.docx", "A 38200-2021")</f>
        <v/>
      </c>
    </row>
    <row r="31" ht="15" customHeight="1">
      <c r="A31" t="inlineStr">
        <is>
          <t>A 7845-2022</t>
        </is>
      </c>
      <c r="B31" s="1" t="n">
        <v>44608</v>
      </c>
      <c r="C31" s="1" t="n">
        <v>45188</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 "A 7845-2022")</f>
        <v/>
      </c>
      <c r="T31">
        <f>HYPERLINK("https://klasma.github.io/Logging_SURAHAMMAR/kartor/A 7845-2022.png", "A 7845-2022")</f>
        <v/>
      </c>
      <c r="U31">
        <f>HYPERLINK("https://klasma.github.io/Logging_SURAHAMMAR/knärot/A 7845-2022.png", "A 7845-2022")</f>
        <v/>
      </c>
      <c r="V31">
        <f>HYPERLINK("https://klasma.github.io/Logging_SURAHAMMAR/klagomål/A 7845-2022.docx", "A 7845-2022")</f>
        <v/>
      </c>
      <c r="W31">
        <f>HYPERLINK("https://klasma.github.io/Logging_SURAHAMMAR/klagomålsmail/A 7845-2022.docx", "A 7845-2022")</f>
        <v/>
      </c>
      <c r="X31">
        <f>HYPERLINK("https://klasma.github.io/Logging_SURAHAMMAR/tillsyn/A 7845-2022.docx", "A 7845-2022")</f>
        <v/>
      </c>
      <c r="Y31">
        <f>HYPERLINK("https://klasma.github.io/Logging_SURAHAMMAR/tillsynsmail/A 7845-2022.docx", "A 7845-2022")</f>
        <v/>
      </c>
    </row>
    <row r="32" ht="15" customHeight="1">
      <c r="A32" t="inlineStr">
        <is>
          <t>A 12116-2023</t>
        </is>
      </c>
      <c r="B32" s="1" t="n">
        <v>44995</v>
      </c>
      <c r="C32" s="1" t="n">
        <v>45188</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 "A 12116-2023")</f>
        <v/>
      </c>
      <c r="T32">
        <f>HYPERLINK("https://klasma.github.io/Logging_SURAHAMMAR/kartor/A 12116-2023.png", "A 12116-2023")</f>
        <v/>
      </c>
      <c r="V32">
        <f>HYPERLINK("https://klasma.github.io/Logging_SURAHAMMAR/klagomål/A 12116-2023.docx", "A 12116-2023")</f>
        <v/>
      </c>
      <c r="W32">
        <f>HYPERLINK("https://klasma.github.io/Logging_SURAHAMMAR/klagomålsmail/A 12116-2023.docx", "A 12116-2023")</f>
        <v/>
      </c>
      <c r="X32">
        <f>HYPERLINK("https://klasma.github.io/Logging_SURAHAMMAR/tillsyn/A 12116-2023.docx", "A 12116-2023")</f>
        <v/>
      </c>
      <c r="Y32">
        <f>HYPERLINK("https://klasma.github.io/Logging_SURAHAMMAR/tillsynsmail/A 12116-2023.docx", "A 12116-2023")</f>
        <v/>
      </c>
    </row>
    <row r="33" ht="15" customHeight="1">
      <c r="A33" t="inlineStr">
        <is>
          <t>A 16217-2023</t>
        </is>
      </c>
      <c r="B33" s="1" t="n">
        <v>45022</v>
      </c>
      <c r="C33" s="1" t="n">
        <v>45188</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 "A 16217-2023")</f>
        <v/>
      </c>
      <c r="T33">
        <f>HYPERLINK("https://klasma.github.io/Logging_SURAHAMMAR/kartor/A 16217-2023.png", "A 16217-2023")</f>
        <v/>
      </c>
      <c r="V33">
        <f>HYPERLINK("https://klasma.github.io/Logging_SURAHAMMAR/klagomål/A 16217-2023.docx", "A 16217-2023")</f>
        <v/>
      </c>
      <c r="W33">
        <f>HYPERLINK("https://klasma.github.io/Logging_SURAHAMMAR/klagomålsmail/A 16217-2023.docx", "A 16217-2023")</f>
        <v/>
      </c>
      <c r="X33">
        <f>HYPERLINK("https://klasma.github.io/Logging_SURAHAMMAR/tillsyn/A 16217-2023.docx", "A 16217-2023")</f>
        <v/>
      </c>
      <c r="Y33">
        <f>HYPERLINK("https://klasma.github.io/Logging_SURAHAMMAR/tillsynsmail/A 16217-2023.docx", "A 16217-2023")</f>
        <v/>
      </c>
    </row>
    <row r="34" ht="15" customHeight="1">
      <c r="A34" t="inlineStr">
        <is>
          <t>A 23734-2023</t>
        </is>
      </c>
      <c r="B34" s="1" t="n">
        <v>45077</v>
      </c>
      <c r="C34" s="1" t="n">
        <v>45188</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 "A 23734-2023")</f>
        <v/>
      </c>
      <c r="T34">
        <f>HYPERLINK("https://klasma.github.io/Logging_SURAHAMMAR/kartor/A 23734-2023.png", "A 23734-2023")</f>
        <v/>
      </c>
      <c r="V34">
        <f>HYPERLINK("https://klasma.github.io/Logging_SURAHAMMAR/klagomål/A 23734-2023.docx", "A 23734-2023")</f>
        <v/>
      </c>
      <c r="W34">
        <f>HYPERLINK("https://klasma.github.io/Logging_SURAHAMMAR/klagomålsmail/A 23734-2023.docx", "A 23734-2023")</f>
        <v/>
      </c>
      <c r="X34">
        <f>HYPERLINK("https://klasma.github.io/Logging_SURAHAMMAR/tillsyn/A 23734-2023.docx", "A 23734-2023")</f>
        <v/>
      </c>
      <c r="Y34">
        <f>HYPERLINK("https://klasma.github.io/Logging_SURAHAMMAR/tillsynsmail/A 23734-2023.docx", "A 23734-2023")</f>
        <v/>
      </c>
    </row>
    <row r="35" ht="15" customHeight="1">
      <c r="A35" t="inlineStr">
        <is>
          <t>A 28043-2023</t>
        </is>
      </c>
      <c r="B35" s="1" t="n">
        <v>45099</v>
      </c>
      <c r="C35" s="1" t="n">
        <v>45188</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 "A 28043-2023")</f>
        <v/>
      </c>
      <c r="T35">
        <f>HYPERLINK("https://klasma.github.io/Logging_SURAHAMMAR/kartor/A 28043-2023.png", "A 28043-2023")</f>
        <v/>
      </c>
      <c r="V35">
        <f>HYPERLINK("https://klasma.github.io/Logging_SURAHAMMAR/klagomål/A 28043-2023.docx", "A 28043-2023")</f>
        <v/>
      </c>
      <c r="W35">
        <f>HYPERLINK("https://klasma.github.io/Logging_SURAHAMMAR/klagomålsmail/A 28043-2023.docx", "A 28043-2023")</f>
        <v/>
      </c>
      <c r="X35">
        <f>HYPERLINK("https://klasma.github.io/Logging_SURAHAMMAR/tillsyn/A 28043-2023.docx", "A 28043-2023")</f>
        <v/>
      </c>
      <c r="Y35">
        <f>HYPERLINK("https://klasma.github.io/Logging_SURAHAMMAR/tillsynsmail/A 28043-2023.docx", "A 28043-2023")</f>
        <v/>
      </c>
    </row>
    <row r="36" ht="15" customHeight="1">
      <c r="A36" t="inlineStr">
        <is>
          <t>A 35620-2023</t>
        </is>
      </c>
      <c r="B36" s="1" t="n">
        <v>45147</v>
      </c>
      <c r="C36" s="1" t="n">
        <v>45188</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 "A 35620-2023")</f>
        <v/>
      </c>
      <c r="T36">
        <f>HYPERLINK("https://klasma.github.io/Logging_SURAHAMMAR/kartor/A 35620-2023.png", "A 35620-2023")</f>
        <v/>
      </c>
      <c r="U36">
        <f>HYPERLINK("https://klasma.github.io/Logging_SURAHAMMAR/knärot/A 35620-2023.png", "A 35620-2023")</f>
        <v/>
      </c>
      <c r="V36">
        <f>HYPERLINK("https://klasma.github.io/Logging_SURAHAMMAR/klagomål/A 35620-2023.docx", "A 35620-2023")</f>
        <v/>
      </c>
      <c r="W36">
        <f>HYPERLINK("https://klasma.github.io/Logging_SURAHAMMAR/klagomålsmail/A 35620-2023.docx", "A 35620-2023")</f>
        <v/>
      </c>
      <c r="X36">
        <f>HYPERLINK("https://klasma.github.io/Logging_SURAHAMMAR/tillsyn/A 35620-2023.docx", "A 35620-2023")</f>
        <v/>
      </c>
      <c r="Y36">
        <f>HYPERLINK("https://klasma.github.io/Logging_SURAHAMMAR/tillsynsmail/A 35620-2023.docx", "A 35620-2023")</f>
        <v/>
      </c>
    </row>
    <row r="37" ht="15" customHeight="1">
      <c r="A37" t="inlineStr">
        <is>
          <t>A 4575-2019</t>
        </is>
      </c>
      <c r="B37" s="1" t="n">
        <v>43486</v>
      </c>
      <c r="C37" s="1" t="n">
        <v>45188</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 "A 4575-2019")</f>
        <v/>
      </c>
      <c r="T37">
        <f>HYPERLINK("https://klasma.github.io/Logging_SURAHAMMAR/kartor/A 4575-2019.png", "A 4575-2019")</f>
        <v/>
      </c>
      <c r="U37">
        <f>HYPERLINK("https://klasma.github.io/Logging_SURAHAMMAR/knärot/A 4575-2019.png", "A 4575-2019")</f>
        <v/>
      </c>
      <c r="V37">
        <f>HYPERLINK("https://klasma.github.io/Logging_SURAHAMMAR/klagomål/A 4575-2019.docx", "A 4575-2019")</f>
        <v/>
      </c>
      <c r="W37">
        <f>HYPERLINK("https://klasma.github.io/Logging_SURAHAMMAR/klagomålsmail/A 4575-2019.docx", "A 4575-2019")</f>
        <v/>
      </c>
      <c r="X37">
        <f>HYPERLINK("https://klasma.github.io/Logging_SURAHAMMAR/tillsyn/A 4575-2019.docx", "A 4575-2019")</f>
        <v/>
      </c>
      <c r="Y37">
        <f>HYPERLINK("https://klasma.github.io/Logging_SURAHAMMAR/tillsynsmail/A 4575-2019.docx", "A 4575-2019")</f>
        <v/>
      </c>
    </row>
    <row r="38" ht="15" customHeight="1">
      <c r="A38" t="inlineStr">
        <is>
          <t>A 11098-2019</t>
        </is>
      </c>
      <c r="B38" s="1" t="n">
        <v>43516</v>
      </c>
      <c r="C38" s="1" t="n">
        <v>45188</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 "A 11098-2019")</f>
        <v/>
      </c>
      <c r="T38">
        <f>HYPERLINK("https://klasma.github.io/Logging_SURAHAMMAR/kartor/A 11098-2019.png", "A 11098-2019")</f>
        <v/>
      </c>
      <c r="V38">
        <f>HYPERLINK("https://klasma.github.io/Logging_SURAHAMMAR/klagomål/A 11098-2019.docx", "A 11098-2019")</f>
        <v/>
      </c>
      <c r="W38">
        <f>HYPERLINK("https://klasma.github.io/Logging_SURAHAMMAR/klagomålsmail/A 11098-2019.docx", "A 11098-2019")</f>
        <v/>
      </c>
      <c r="X38">
        <f>HYPERLINK("https://klasma.github.io/Logging_SURAHAMMAR/tillsyn/A 11098-2019.docx", "A 11098-2019")</f>
        <v/>
      </c>
      <c r="Y38">
        <f>HYPERLINK("https://klasma.github.io/Logging_SURAHAMMAR/tillsynsmail/A 11098-2019.docx", "A 11098-2019")</f>
        <v/>
      </c>
    </row>
    <row r="39" ht="15" customHeight="1">
      <c r="A39" t="inlineStr">
        <is>
          <t>A 16181-2019</t>
        </is>
      </c>
      <c r="B39" s="1" t="n">
        <v>43545</v>
      </c>
      <c r="C39" s="1" t="n">
        <v>45188</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 "A 16181-2019")</f>
        <v/>
      </c>
      <c r="T39">
        <f>HYPERLINK("https://klasma.github.io/Logging_SURAHAMMAR/kartor/A 16181-2019.png", "A 16181-2019")</f>
        <v/>
      </c>
      <c r="V39">
        <f>HYPERLINK("https://klasma.github.io/Logging_SURAHAMMAR/klagomål/A 16181-2019.docx", "A 16181-2019")</f>
        <v/>
      </c>
      <c r="W39">
        <f>HYPERLINK("https://klasma.github.io/Logging_SURAHAMMAR/klagomålsmail/A 16181-2019.docx", "A 16181-2019")</f>
        <v/>
      </c>
      <c r="X39">
        <f>HYPERLINK("https://klasma.github.io/Logging_SURAHAMMAR/tillsyn/A 16181-2019.docx", "A 16181-2019")</f>
        <v/>
      </c>
      <c r="Y39">
        <f>HYPERLINK("https://klasma.github.io/Logging_SURAHAMMAR/tillsynsmail/A 16181-2019.docx", "A 16181-2019")</f>
        <v/>
      </c>
    </row>
    <row r="40" ht="15" customHeight="1">
      <c r="A40" t="inlineStr">
        <is>
          <t>A 18948-2019</t>
        </is>
      </c>
      <c r="B40" s="1" t="n">
        <v>43563</v>
      </c>
      <c r="C40" s="1" t="n">
        <v>45188</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 "A 18948-2019")</f>
        <v/>
      </c>
      <c r="T40">
        <f>HYPERLINK("https://klasma.github.io/Logging_SURAHAMMAR/kartor/A 18948-2019.png", "A 18948-2019")</f>
        <v/>
      </c>
      <c r="V40">
        <f>HYPERLINK("https://klasma.github.io/Logging_SURAHAMMAR/klagomål/A 18948-2019.docx", "A 18948-2019")</f>
        <v/>
      </c>
      <c r="W40">
        <f>HYPERLINK("https://klasma.github.io/Logging_SURAHAMMAR/klagomålsmail/A 18948-2019.docx", "A 18948-2019")</f>
        <v/>
      </c>
      <c r="X40">
        <f>HYPERLINK("https://klasma.github.io/Logging_SURAHAMMAR/tillsyn/A 18948-2019.docx", "A 18948-2019")</f>
        <v/>
      </c>
      <c r="Y40">
        <f>HYPERLINK("https://klasma.github.io/Logging_SURAHAMMAR/tillsynsmail/A 18948-2019.docx", "A 18948-2019")</f>
        <v/>
      </c>
    </row>
    <row r="41" ht="15" customHeight="1">
      <c r="A41" t="inlineStr">
        <is>
          <t>A 28276-2019</t>
        </is>
      </c>
      <c r="B41" s="1" t="n">
        <v>43623</v>
      </c>
      <c r="C41" s="1" t="n">
        <v>45188</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 "A 28276-2019")</f>
        <v/>
      </c>
      <c r="T41">
        <f>HYPERLINK("https://klasma.github.io/Logging_SURAHAMMAR/kartor/A 28276-2019.png", "A 28276-2019")</f>
        <v/>
      </c>
      <c r="V41">
        <f>HYPERLINK("https://klasma.github.io/Logging_SURAHAMMAR/klagomål/A 28276-2019.docx", "A 28276-2019")</f>
        <v/>
      </c>
      <c r="W41">
        <f>HYPERLINK("https://klasma.github.io/Logging_SURAHAMMAR/klagomålsmail/A 28276-2019.docx", "A 28276-2019")</f>
        <v/>
      </c>
      <c r="X41">
        <f>HYPERLINK("https://klasma.github.io/Logging_SURAHAMMAR/tillsyn/A 28276-2019.docx", "A 28276-2019")</f>
        <v/>
      </c>
      <c r="Y41">
        <f>HYPERLINK("https://klasma.github.io/Logging_SURAHAMMAR/tillsynsmail/A 28276-2019.docx", "A 28276-2019")</f>
        <v/>
      </c>
    </row>
    <row r="42" ht="15" customHeight="1">
      <c r="A42" t="inlineStr">
        <is>
          <t>A 33879-2019</t>
        </is>
      </c>
      <c r="B42" s="1" t="n">
        <v>43653</v>
      </c>
      <c r="C42" s="1" t="n">
        <v>45188</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 "A 33879-2019")</f>
        <v/>
      </c>
      <c r="T42">
        <f>HYPERLINK("https://klasma.github.io/Logging_SURAHAMMAR/kartor/A 33879-2019.png", "A 33879-2019")</f>
        <v/>
      </c>
      <c r="V42">
        <f>HYPERLINK("https://klasma.github.io/Logging_SURAHAMMAR/klagomål/A 33879-2019.docx", "A 33879-2019")</f>
        <v/>
      </c>
      <c r="W42">
        <f>HYPERLINK("https://klasma.github.io/Logging_SURAHAMMAR/klagomålsmail/A 33879-2019.docx", "A 33879-2019")</f>
        <v/>
      </c>
      <c r="X42">
        <f>HYPERLINK("https://klasma.github.io/Logging_SURAHAMMAR/tillsyn/A 33879-2019.docx", "A 33879-2019")</f>
        <v/>
      </c>
      <c r="Y42">
        <f>HYPERLINK("https://klasma.github.io/Logging_SURAHAMMAR/tillsynsmail/A 33879-2019.docx", "A 33879-2019")</f>
        <v/>
      </c>
    </row>
    <row r="43" ht="15" customHeight="1">
      <c r="A43" t="inlineStr">
        <is>
          <t>A 39755-2019</t>
        </is>
      </c>
      <c r="B43" s="1" t="n">
        <v>43692</v>
      </c>
      <c r="C43" s="1" t="n">
        <v>45188</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 "A 39755-2019")</f>
        <v/>
      </c>
      <c r="T43">
        <f>HYPERLINK("https://klasma.github.io/Logging_SURAHAMMAR/kartor/A 39755-2019.png", "A 39755-2019")</f>
        <v/>
      </c>
      <c r="V43">
        <f>HYPERLINK("https://klasma.github.io/Logging_SURAHAMMAR/klagomål/A 39755-2019.docx", "A 39755-2019")</f>
        <v/>
      </c>
      <c r="W43">
        <f>HYPERLINK("https://klasma.github.io/Logging_SURAHAMMAR/klagomålsmail/A 39755-2019.docx", "A 39755-2019")</f>
        <v/>
      </c>
      <c r="X43">
        <f>HYPERLINK("https://klasma.github.io/Logging_SURAHAMMAR/tillsyn/A 39755-2019.docx", "A 39755-2019")</f>
        <v/>
      </c>
      <c r="Y43">
        <f>HYPERLINK("https://klasma.github.io/Logging_SURAHAMMAR/tillsynsmail/A 39755-2019.docx", "A 39755-2019")</f>
        <v/>
      </c>
    </row>
    <row r="44" ht="15" customHeight="1">
      <c r="A44" t="inlineStr">
        <is>
          <t>A 2708-2020</t>
        </is>
      </c>
      <c r="B44" s="1" t="n">
        <v>43850</v>
      </c>
      <c r="C44" s="1" t="n">
        <v>45188</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 "A 2708-2020")</f>
        <v/>
      </c>
      <c r="T44">
        <f>HYPERLINK("https://klasma.github.io/Logging_SURAHAMMAR/kartor/A 2708-2020.png", "A 2708-2020")</f>
        <v/>
      </c>
      <c r="V44">
        <f>HYPERLINK("https://klasma.github.io/Logging_SURAHAMMAR/klagomål/A 2708-2020.docx", "A 2708-2020")</f>
        <v/>
      </c>
      <c r="W44">
        <f>HYPERLINK("https://klasma.github.io/Logging_SURAHAMMAR/klagomålsmail/A 2708-2020.docx", "A 2708-2020")</f>
        <v/>
      </c>
      <c r="X44">
        <f>HYPERLINK("https://klasma.github.io/Logging_SURAHAMMAR/tillsyn/A 2708-2020.docx", "A 2708-2020")</f>
        <v/>
      </c>
      <c r="Y44">
        <f>HYPERLINK("https://klasma.github.io/Logging_SURAHAMMAR/tillsynsmail/A 2708-2020.docx", "A 2708-2020")</f>
        <v/>
      </c>
    </row>
    <row r="45" ht="15" customHeight="1">
      <c r="A45" t="inlineStr">
        <is>
          <t>A 6514-2020</t>
        </is>
      </c>
      <c r="B45" s="1" t="n">
        <v>43867</v>
      </c>
      <c r="C45" s="1" t="n">
        <v>45188</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 "A 6514-2020")</f>
        <v/>
      </c>
      <c r="T45">
        <f>HYPERLINK("https://klasma.github.io/Logging_SURAHAMMAR/kartor/A 6514-2020.png", "A 6514-2020")</f>
        <v/>
      </c>
      <c r="V45">
        <f>HYPERLINK("https://klasma.github.io/Logging_SURAHAMMAR/klagomål/A 6514-2020.docx", "A 6514-2020")</f>
        <v/>
      </c>
      <c r="W45">
        <f>HYPERLINK("https://klasma.github.io/Logging_SURAHAMMAR/klagomålsmail/A 6514-2020.docx", "A 6514-2020")</f>
        <v/>
      </c>
      <c r="X45">
        <f>HYPERLINK("https://klasma.github.io/Logging_SURAHAMMAR/tillsyn/A 6514-2020.docx", "A 6514-2020")</f>
        <v/>
      </c>
      <c r="Y45">
        <f>HYPERLINK("https://klasma.github.io/Logging_SURAHAMMAR/tillsynsmail/A 6514-2020.docx", "A 6514-2020")</f>
        <v/>
      </c>
    </row>
    <row r="46" ht="15" customHeight="1">
      <c r="A46" t="inlineStr">
        <is>
          <t>A 57412-2020</t>
        </is>
      </c>
      <c r="B46" s="1" t="n">
        <v>44138</v>
      </c>
      <c r="C46" s="1" t="n">
        <v>45188</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 "A 57412-2020")</f>
        <v/>
      </c>
      <c r="T46">
        <f>HYPERLINK("https://klasma.github.io/Logging_SURAHAMMAR/kartor/A 57412-2020.png", "A 57412-2020")</f>
        <v/>
      </c>
      <c r="V46">
        <f>HYPERLINK("https://klasma.github.io/Logging_SURAHAMMAR/klagomål/A 57412-2020.docx", "A 57412-2020")</f>
        <v/>
      </c>
      <c r="W46">
        <f>HYPERLINK("https://klasma.github.io/Logging_SURAHAMMAR/klagomålsmail/A 57412-2020.docx", "A 57412-2020")</f>
        <v/>
      </c>
      <c r="X46">
        <f>HYPERLINK("https://klasma.github.io/Logging_SURAHAMMAR/tillsyn/A 57412-2020.docx", "A 57412-2020")</f>
        <v/>
      </c>
      <c r="Y46">
        <f>HYPERLINK("https://klasma.github.io/Logging_SURAHAMMAR/tillsynsmail/A 57412-2020.docx", "A 57412-2020")</f>
        <v/>
      </c>
    </row>
    <row r="47" ht="15" customHeight="1">
      <c r="A47" t="inlineStr">
        <is>
          <t>A 59550-2020</t>
        </is>
      </c>
      <c r="B47" s="1" t="n">
        <v>44148</v>
      </c>
      <c r="C47" s="1" t="n">
        <v>45188</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 "A 59550-2020")</f>
        <v/>
      </c>
      <c r="T47">
        <f>HYPERLINK("https://klasma.github.io/Logging_SURAHAMMAR/kartor/A 59550-2020.png", "A 59550-2020")</f>
        <v/>
      </c>
      <c r="V47">
        <f>HYPERLINK("https://klasma.github.io/Logging_SURAHAMMAR/klagomål/A 59550-2020.docx", "A 59550-2020")</f>
        <v/>
      </c>
      <c r="W47">
        <f>HYPERLINK("https://klasma.github.io/Logging_SURAHAMMAR/klagomålsmail/A 59550-2020.docx", "A 59550-2020")</f>
        <v/>
      </c>
      <c r="X47">
        <f>HYPERLINK("https://klasma.github.io/Logging_SURAHAMMAR/tillsyn/A 59550-2020.docx", "A 59550-2020")</f>
        <v/>
      </c>
      <c r="Y47">
        <f>HYPERLINK("https://klasma.github.io/Logging_SURAHAMMAR/tillsynsmail/A 59550-2020.docx", "A 59550-2020")</f>
        <v/>
      </c>
    </row>
    <row r="48" ht="15" customHeight="1">
      <c r="A48" t="inlineStr">
        <is>
          <t>A 20479-2021</t>
        </is>
      </c>
      <c r="B48" s="1" t="n">
        <v>44315</v>
      </c>
      <c r="C48" s="1" t="n">
        <v>45188</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 "A 20479-2021")</f>
        <v/>
      </c>
      <c r="T48">
        <f>HYPERLINK("https://klasma.github.io/Logging_SURAHAMMAR/kartor/A 20479-2021.png", "A 20479-2021")</f>
        <v/>
      </c>
      <c r="V48">
        <f>HYPERLINK("https://klasma.github.io/Logging_SURAHAMMAR/klagomål/A 20479-2021.docx", "A 20479-2021")</f>
        <v/>
      </c>
      <c r="W48">
        <f>HYPERLINK("https://klasma.github.io/Logging_SURAHAMMAR/klagomålsmail/A 20479-2021.docx", "A 20479-2021")</f>
        <v/>
      </c>
      <c r="X48">
        <f>HYPERLINK("https://klasma.github.io/Logging_SURAHAMMAR/tillsyn/A 20479-2021.docx", "A 20479-2021")</f>
        <v/>
      </c>
      <c r="Y48">
        <f>HYPERLINK("https://klasma.github.io/Logging_SURAHAMMAR/tillsynsmail/A 20479-2021.docx", "A 20479-2021")</f>
        <v/>
      </c>
    </row>
    <row r="49" ht="15" customHeight="1">
      <c r="A49" t="inlineStr">
        <is>
          <t>A 38175-2021</t>
        </is>
      </c>
      <c r="B49" s="1" t="n">
        <v>44405</v>
      </c>
      <c r="C49" s="1" t="n">
        <v>45188</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 "A 38175-2021")</f>
        <v/>
      </c>
      <c r="T49">
        <f>HYPERLINK("https://klasma.github.io/Logging_SURAHAMMAR/kartor/A 38175-2021.png", "A 38175-2021")</f>
        <v/>
      </c>
      <c r="V49">
        <f>HYPERLINK("https://klasma.github.io/Logging_SURAHAMMAR/klagomål/A 38175-2021.docx", "A 38175-2021")</f>
        <v/>
      </c>
      <c r="W49">
        <f>HYPERLINK("https://klasma.github.io/Logging_SURAHAMMAR/klagomålsmail/A 38175-2021.docx", "A 38175-2021")</f>
        <v/>
      </c>
      <c r="X49">
        <f>HYPERLINK("https://klasma.github.io/Logging_SURAHAMMAR/tillsyn/A 38175-2021.docx", "A 38175-2021")</f>
        <v/>
      </c>
      <c r="Y49">
        <f>HYPERLINK("https://klasma.github.io/Logging_SURAHAMMAR/tillsynsmail/A 38175-2021.docx", "A 38175-2021")</f>
        <v/>
      </c>
    </row>
    <row r="50" ht="15" customHeight="1">
      <c r="A50" t="inlineStr">
        <is>
          <t>A 40411-2021</t>
        </is>
      </c>
      <c r="B50" s="1" t="n">
        <v>44419</v>
      </c>
      <c r="C50" s="1" t="n">
        <v>45188</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 "A 40411-2021")</f>
        <v/>
      </c>
      <c r="T50">
        <f>HYPERLINK("https://klasma.github.io/Logging_SURAHAMMAR/kartor/A 40411-2021.png", "A 40411-2021")</f>
        <v/>
      </c>
      <c r="V50">
        <f>HYPERLINK("https://klasma.github.io/Logging_SURAHAMMAR/klagomål/A 40411-2021.docx", "A 40411-2021")</f>
        <v/>
      </c>
      <c r="W50">
        <f>HYPERLINK("https://klasma.github.io/Logging_SURAHAMMAR/klagomålsmail/A 40411-2021.docx", "A 40411-2021")</f>
        <v/>
      </c>
      <c r="X50">
        <f>HYPERLINK("https://klasma.github.io/Logging_SURAHAMMAR/tillsyn/A 40411-2021.docx", "A 40411-2021")</f>
        <v/>
      </c>
      <c r="Y50">
        <f>HYPERLINK("https://klasma.github.io/Logging_SURAHAMMAR/tillsynsmail/A 40411-2021.docx", "A 40411-2021")</f>
        <v/>
      </c>
    </row>
    <row r="51" ht="15" customHeight="1">
      <c r="A51" t="inlineStr">
        <is>
          <t>A 57168-2021</t>
        </is>
      </c>
      <c r="B51" s="1" t="n">
        <v>44482</v>
      </c>
      <c r="C51" s="1" t="n">
        <v>45188</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 "A 57168-2021")</f>
        <v/>
      </c>
      <c r="T51">
        <f>HYPERLINK("https://klasma.github.io/Logging_SURAHAMMAR/kartor/A 57168-2021.png", "A 57168-2021")</f>
        <v/>
      </c>
      <c r="V51">
        <f>HYPERLINK("https://klasma.github.io/Logging_SURAHAMMAR/klagomål/A 57168-2021.docx", "A 57168-2021")</f>
        <v/>
      </c>
      <c r="W51">
        <f>HYPERLINK("https://klasma.github.io/Logging_SURAHAMMAR/klagomålsmail/A 57168-2021.docx", "A 57168-2021")</f>
        <v/>
      </c>
      <c r="X51">
        <f>HYPERLINK("https://klasma.github.io/Logging_SURAHAMMAR/tillsyn/A 57168-2021.docx", "A 57168-2021")</f>
        <v/>
      </c>
      <c r="Y51">
        <f>HYPERLINK("https://klasma.github.io/Logging_SURAHAMMAR/tillsynsmail/A 57168-2021.docx", "A 57168-2021")</f>
        <v/>
      </c>
    </row>
    <row r="52" ht="15" customHeight="1">
      <c r="A52" t="inlineStr">
        <is>
          <t>A 69777-2021</t>
        </is>
      </c>
      <c r="B52" s="1" t="n">
        <v>44532</v>
      </c>
      <c r="C52" s="1" t="n">
        <v>45188</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 "A 69777-2021")</f>
        <v/>
      </c>
      <c r="T52">
        <f>HYPERLINK("https://klasma.github.io/Logging_SURAHAMMAR/kartor/A 69777-2021.png", "A 69777-2021")</f>
        <v/>
      </c>
      <c r="V52">
        <f>HYPERLINK("https://klasma.github.io/Logging_SURAHAMMAR/klagomål/A 69777-2021.docx", "A 69777-2021")</f>
        <v/>
      </c>
      <c r="W52">
        <f>HYPERLINK("https://klasma.github.io/Logging_SURAHAMMAR/klagomålsmail/A 69777-2021.docx", "A 69777-2021")</f>
        <v/>
      </c>
      <c r="X52">
        <f>HYPERLINK("https://klasma.github.io/Logging_SURAHAMMAR/tillsyn/A 69777-2021.docx", "A 69777-2021")</f>
        <v/>
      </c>
      <c r="Y52">
        <f>HYPERLINK("https://klasma.github.io/Logging_SURAHAMMAR/tillsynsmail/A 69777-2021.docx", "A 69777-2021")</f>
        <v/>
      </c>
    </row>
    <row r="53" ht="15" customHeight="1">
      <c r="A53" t="inlineStr">
        <is>
          <t>A 7655-2022</t>
        </is>
      </c>
      <c r="B53" s="1" t="n">
        <v>44607</v>
      </c>
      <c r="C53" s="1" t="n">
        <v>45188</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 "A 7655-2022")</f>
        <v/>
      </c>
      <c r="T53">
        <f>HYPERLINK("https://klasma.github.io/Logging_SURAHAMMAR/kartor/A 7655-2022.png", "A 7655-2022")</f>
        <v/>
      </c>
      <c r="V53">
        <f>HYPERLINK("https://klasma.github.io/Logging_SURAHAMMAR/klagomål/A 7655-2022.docx", "A 7655-2022")</f>
        <v/>
      </c>
      <c r="W53">
        <f>HYPERLINK("https://klasma.github.io/Logging_SURAHAMMAR/klagomålsmail/A 7655-2022.docx", "A 7655-2022")</f>
        <v/>
      </c>
      <c r="X53">
        <f>HYPERLINK("https://klasma.github.io/Logging_SURAHAMMAR/tillsyn/A 7655-2022.docx", "A 7655-2022")</f>
        <v/>
      </c>
      <c r="Y53">
        <f>HYPERLINK("https://klasma.github.io/Logging_SURAHAMMAR/tillsynsmail/A 7655-2022.docx", "A 7655-2022")</f>
        <v/>
      </c>
    </row>
    <row r="54" ht="15" customHeight="1">
      <c r="A54" t="inlineStr">
        <is>
          <t>A 17632-2022</t>
        </is>
      </c>
      <c r="B54" s="1" t="n">
        <v>44680</v>
      </c>
      <c r="C54" s="1" t="n">
        <v>45188</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 "A 17632-2022")</f>
        <v/>
      </c>
      <c r="T54">
        <f>HYPERLINK("https://klasma.github.io/Logging_SURAHAMMAR/kartor/A 17632-2022.png", "A 17632-2022")</f>
        <v/>
      </c>
      <c r="V54">
        <f>HYPERLINK("https://klasma.github.io/Logging_SURAHAMMAR/klagomål/A 17632-2022.docx", "A 17632-2022")</f>
        <v/>
      </c>
      <c r="W54">
        <f>HYPERLINK("https://klasma.github.io/Logging_SURAHAMMAR/klagomålsmail/A 17632-2022.docx", "A 17632-2022")</f>
        <v/>
      </c>
      <c r="X54">
        <f>HYPERLINK("https://klasma.github.io/Logging_SURAHAMMAR/tillsyn/A 17632-2022.docx", "A 17632-2022")</f>
        <v/>
      </c>
      <c r="Y54">
        <f>HYPERLINK("https://klasma.github.io/Logging_SURAHAMMAR/tillsynsmail/A 17632-2022.docx", "A 17632-2022")</f>
        <v/>
      </c>
    </row>
    <row r="55" ht="15" customHeight="1">
      <c r="A55" t="inlineStr">
        <is>
          <t>A 39099-2022</t>
        </is>
      </c>
      <c r="B55" s="1" t="n">
        <v>44817</v>
      </c>
      <c r="C55" s="1" t="n">
        <v>45188</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 "A 39099-2022")</f>
        <v/>
      </c>
      <c r="T55">
        <f>HYPERLINK("https://klasma.github.io/Logging_SURAHAMMAR/kartor/A 39099-2022.png", "A 39099-2022")</f>
        <v/>
      </c>
      <c r="V55">
        <f>HYPERLINK("https://klasma.github.io/Logging_SURAHAMMAR/klagomål/A 39099-2022.docx", "A 39099-2022")</f>
        <v/>
      </c>
      <c r="W55">
        <f>HYPERLINK("https://klasma.github.io/Logging_SURAHAMMAR/klagomålsmail/A 39099-2022.docx", "A 39099-2022")</f>
        <v/>
      </c>
      <c r="X55">
        <f>HYPERLINK("https://klasma.github.io/Logging_SURAHAMMAR/tillsyn/A 39099-2022.docx", "A 39099-2022")</f>
        <v/>
      </c>
      <c r="Y55">
        <f>HYPERLINK("https://klasma.github.io/Logging_SURAHAMMAR/tillsynsmail/A 39099-2022.docx", "A 39099-2022")</f>
        <v/>
      </c>
    </row>
    <row r="56" ht="15" customHeight="1">
      <c r="A56" t="inlineStr">
        <is>
          <t>A 42765-2022</t>
        </is>
      </c>
      <c r="B56" s="1" t="n">
        <v>44832</v>
      </c>
      <c r="C56" s="1" t="n">
        <v>45188</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 "A 42765-2022")</f>
        <v/>
      </c>
      <c r="T56">
        <f>HYPERLINK("https://klasma.github.io/Logging_SURAHAMMAR/kartor/A 42765-2022.png", "A 42765-2022")</f>
        <v/>
      </c>
      <c r="V56">
        <f>HYPERLINK("https://klasma.github.io/Logging_SURAHAMMAR/klagomål/A 42765-2022.docx", "A 42765-2022")</f>
        <v/>
      </c>
      <c r="W56">
        <f>HYPERLINK("https://klasma.github.io/Logging_SURAHAMMAR/klagomålsmail/A 42765-2022.docx", "A 42765-2022")</f>
        <v/>
      </c>
      <c r="X56">
        <f>HYPERLINK("https://klasma.github.io/Logging_SURAHAMMAR/tillsyn/A 42765-2022.docx", "A 42765-2022")</f>
        <v/>
      </c>
      <c r="Y56">
        <f>HYPERLINK("https://klasma.github.io/Logging_SURAHAMMAR/tillsynsmail/A 42765-2022.docx", "A 42765-2022")</f>
        <v/>
      </c>
    </row>
    <row r="57" ht="15" customHeight="1">
      <c r="A57" t="inlineStr">
        <is>
          <t>A 47207-2022</t>
        </is>
      </c>
      <c r="B57" s="1" t="n">
        <v>44852</v>
      </c>
      <c r="C57" s="1" t="n">
        <v>45188</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 "A 47207-2022")</f>
        <v/>
      </c>
      <c r="T57">
        <f>HYPERLINK("https://klasma.github.io/Logging_SURAHAMMAR/kartor/A 47207-2022.png", "A 47207-2022")</f>
        <v/>
      </c>
      <c r="V57">
        <f>HYPERLINK("https://klasma.github.io/Logging_SURAHAMMAR/klagomål/A 47207-2022.docx", "A 47207-2022")</f>
        <v/>
      </c>
      <c r="W57">
        <f>HYPERLINK("https://klasma.github.io/Logging_SURAHAMMAR/klagomålsmail/A 47207-2022.docx", "A 47207-2022")</f>
        <v/>
      </c>
      <c r="X57">
        <f>HYPERLINK("https://klasma.github.io/Logging_SURAHAMMAR/tillsyn/A 47207-2022.docx", "A 47207-2022")</f>
        <v/>
      </c>
      <c r="Y57">
        <f>HYPERLINK("https://klasma.github.io/Logging_SURAHAMMAR/tillsynsmail/A 47207-2022.docx", "A 47207-2022")</f>
        <v/>
      </c>
    </row>
    <row r="58" ht="15" customHeight="1">
      <c r="A58" t="inlineStr">
        <is>
          <t>A 13971-2023</t>
        </is>
      </c>
      <c r="B58" s="1" t="n">
        <v>45007</v>
      </c>
      <c r="C58" s="1" t="n">
        <v>45188</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 "A 13971-2023")</f>
        <v/>
      </c>
      <c r="T58">
        <f>HYPERLINK("https://klasma.github.io/Logging_SURAHAMMAR/kartor/A 13971-2023.png", "A 13971-2023")</f>
        <v/>
      </c>
      <c r="V58">
        <f>HYPERLINK("https://klasma.github.io/Logging_SURAHAMMAR/klagomål/A 13971-2023.docx", "A 13971-2023")</f>
        <v/>
      </c>
      <c r="W58">
        <f>HYPERLINK("https://klasma.github.io/Logging_SURAHAMMAR/klagomålsmail/A 13971-2023.docx", "A 13971-2023")</f>
        <v/>
      </c>
      <c r="X58">
        <f>HYPERLINK("https://klasma.github.io/Logging_SURAHAMMAR/tillsyn/A 13971-2023.docx", "A 13971-2023")</f>
        <v/>
      </c>
      <c r="Y58">
        <f>HYPERLINK("https://klasma.github.io/Logging_SURAHAMMAR/tillsynsmail/A 13971-2023.docx", "A 13971-2023")</f>
        <v/>
      </c>
    </row>
    <row r="59" ht="15" customHeight="1">
      <c r="A59" t="inlineStr">
        <is>
          <t>A 14001-2023</t>
        </is>
      </c>
      <c r="B59" s="1" t="n">
        <v>45007</v>
      </c>
      <c r="C59" s="1" t="n">
        <v>45188</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 "A 14001-2023")</f>
        <v/>
      </c>
      <c r="T59">
        <f>HYPERLINK("https://klasma.github.io/Logging_SURAHAMMAR/kartor/A 14001-2023.png", "A 14001-2023")</f>
        <v/>
      </c>
      <c r="V59">
        <f>HYPERLINK("https://klasma.github.io/Logging_SURAHAMMAR/klagomål/A 14001-2023.docx", "A 14001-2023")</f>
        <v/>
      </c>
      <c r="W59">
        <f>HYPERLINK("https://klasma.github.io/Logging_SURAHAMMAR/klagomålsmail/A 14001-2023.docx", "A 14001-2023")</f>
        <v/>
      </c>
      <c r="X59">
        <f>HYPERLINK("https://klasma.github.io/Logging_SURAHAMMAR/tillsyn/A 14001-2023.docx", "A 14001-2023")</f>
        <v/>
      </c>
      <c r="Y59">
        <f>HYPERLINK("https://klasma.github.io/Logging_SURAHAMMAR/tillsynsmail/A 14001-2023.docx", "A 14001-2023")</f>
        <v/>
      </c>
    </row>
    <row r="60" ht="15" customHeight="1">
      <c r="A60" t="inlineStr">
        <is>
          <t>A 16219-2023</t>
        </is>
      </c>
      <c r="B60" s="1" t="n">
        <v>45022</v>
      </c>
      <c r="C60" s="1" t="n">
        <v>45188</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 "A 16219-2023")</f>
        <v/>
      </c>
      <c r="T60">
        <f>HYPERLINK("https://klasma.github.io/Logging_SURAHAMMAR/kartor/A 16219-2023.png", "A 16219-2023")</f>
        <v/>
      </c>
      <c r="V60">
        <f>HYPERLINK("https://klasma.github.io/Logging_SURAHAMMAR/klagomål/A 16219-2023.docx", "A 16219-2023")</f>
        <v/>
      </c>
      <c r="W60">
        <f>HYPERLINK("https://klasma.github.io/Logging_SURAHAMMAR/klagomålsmail/A 16219-2023.docx", "A 16219-2023")</f>
        <v/>
      </c>
      <c r="X60">
        <f>HYPERLINK("https://klasma.github.io/Logging_SURAHAMMAR/tillsyn/A 16219-2023.docx", "A 16219-2023")</f>
        <v/>
      </c>
      <c r="Y60">
        <f>HYPERLINK("https://klasma.github.io/Logging_SURAHAMMAR/tillsynsmail/A 16219-2023.docx", "A 16219-2023")</f>
        <v/>
      </c>
    </row>
    <row r="61" ht="15" customHeight="1">
      <c r="A61" t="inlineStr">
        <is>
          <t>A 22840-2023</t>
        </is>
      </c>
      <c r="B61" s="1" t="n">
        <v>45072</v>
      </c>
      <c r="C61" s="1" t="n">
        <v>45188</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 "A 22840-2023")</f>
        <v/>
      </c>
      <c r="T61">
        <f>HYPERLINK("https://klasma.github.io/Logging_SURAHAMMAR/kartor/A 22840-2023.png", "A 22840-2023")</f>
        <v/>
      </c>
      <c r="V61">
        <f>HYPERLINK("https://klasma.github.io/Logging_SURAHAMMAR/klagomål/A 22840-2023.docx", "A 22840-2023")</f>
        <v/>
      </c>
      <c r="W61">
        <f>HYPERLINK("https://klasma.github.io/Logging_SURAHAMMAR/klagomålsmail/A 22840-2023.docx", "A 22840-2023")</f>
        <v/>
      </c>
      <c r="X61">
        <f>HYPERLINK("https://klasma.github.io/Logging_SURAHAMMAR/tillsyn/A 22840-2023.docx", "A 22840-2023")</f>
        <v/>
      </c>
      <c r="Y61">
        <f>HYPERLINK("https://klasma.github.io/Logging_SURAHAMMAR/tillsynsmail/A 22840-2023.docx", "A 22840-2023")</f>
        <v/>
      </c>
    </row>
    <row r="62" ht="15" customHeight="1">
      <c r="A62" t="inlineStr">
        <is>
          <t>A 24920-2023</t>
        </is>
      </c>
      <c r="B62" s="1" t="n">
        <v>45085</v>
      </c>
      <c r="C62" s="1" t="n">
        <v>45188</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 "A 24920-2023")</f>
        <v/>
      </c>
      <c r="T62">
        <f>HYPERLINK("https://klasma.github.io/Logging_SURAHAMMAR/kartor/A 24920-2023.png", "A 24920-2023")</f>
        <v/>
      </c>
      <c r="V62">
        <f>HYPERLINK("https://klasma.github.io/Logging_SURAHAMMAR/klagomål/A 24920-2023.docx", "A 24920-2023")</f>
        <v/>
      </c>
      <c r="W62">
        <f>HYPERLINK("https://klasma.github.io/Logging_SURAHAMMAR/klagomålsmail/A 24920-2023.docx", "A 24920-2023")</f>
        <v/>
      </c>
      <c r="X62">
        <f>HYPERLINK("https://klasma.github.io/Logging_SURAHAMMAR/tillsyn/A 24920-2023.docx", "A 24920-2023")</f>
        <v/>
      </c>
      <c r="Y62">
        <f>HYPERLINK("https://klasma.github.io/Logging_SURAHAMMAR/tillsynsmail/A 24920-2023.docx", "A 24920-2023")</f>
        <v/>
      </c>
    </row>
    <row r="63" ht="15" customHeight="1">
      <c r="A63" t="inlineStr">
        <is>
          <t>A 27170-2023</t>
        </is>
      </c>
      <c r="B63" s="1" t="n">
        <v>45096</v>
      </c>
      <c r="C63" s="1" t="n">
        <v>45188</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 "A 27170-2023")</f>
        <v/>
      </c>
      <c r="T63">
        <f>HYPERLINK("https://klasma.github.io/Logging_SURAHAMMAR/kartor/A 27170-2023.png", "A 27170-2023")</f>
        <v/>
      </c>
      <c r="V63">
        <f>HYPERLINK("https://klasma.github.io/Logging_SURAHAMMAR/klagomål/A 27170-2023.docx", "A 27170-2023")</f>
        <v/>
      </c>
      <c r="W63">
        <f>HYPERLINK("https://klasma.github.io/Logging_SURAHAMMAR/klagomålsmail/A 27170-2023.docx", "A 27170-2023")</f>
        <v/>
      </c>
      <c r="X63">
        <f>HYPERLINK("https://klasma.github.io/Logging_SURAHAMMAR/tillsyn/A 27170-2023.docx", "A 27170-2023")</f>
        <v/>
      </c>
      <c r="Y63">
        <f>HYPERLINK("https://klasma.github.io/Logging_SURAHAMMAR/tillsynsmail/A 27170-2023.docx", "A 27170-2023")</f>
        <v/>
      </c>
    </row>
    <row r="64" ht="15" customHeight="1">
      <c r="A64" t="inlineStr">
        <is>
          <t>A 30073-2023</t>
        </is>
      </c>
      <c r="B64" s="1" t="n">
        <v>45110</v>
      </c>
      <c r="C64" s="1" t="n">
        <v>45188</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 "A 30073-2023")</f>
        <v/>
      </c>
      <c r="T64">
        <f>HYPERLINK("https://klasma.github.io/Logging_SURAHAMMAR/kartor/A 30073-2023.png", "A 30073-2023")</f>
        <v/>
      </c>
      <c r="V64">
        <f>HYPERLINK("https://klasma.github.io/Logging_SURAHAMMAR/klagomål/A 30073-2023.docx", "A 30073-2023")</f>
        <v/>
      </c>
      <c r="W64">
        <f>HYPERLINK("https://klasma.github.io/Logging_SURAHAMMAR/klagomålsmail/A 30073-2023.docx", "A 30073-2023")</f>
        <v/>
      </c>
      <c r="X64">
        <f>HYPERLINK("https://klasma.github.io/Logging_SURAHAMMAR/tillsyn/A 30073-2023.docx", "A 30073-2023")</f>
        <v/>
      </c>
      <c r="Y64">
        <f>HYPERLINK("https://klasma.github.io/Logging_SURAHAMMAR/tillsynsmail/A 30073-2023.docx", "A 30073-2023")</f>
        <v/>
      </c>
    </row>
    <row r="65" ht="15" customHeight="1">
      <c r="A65" t="inlineStr">
        <is>
          <t>A 30074-2023</t>
        </is>
      </c>
      <c r="B65" s="1" t="n">
        <v>45110</v>
      </c>
      <c r="C65" s="1" t="n">
        <v>45188</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 "A 30074-2023")</f>
        <v/>
      </c>
      <c r="T65">
        <f>HYPERLINK("https://klasma.github.io/Logging_SURAHAMMAR/kartor/A 30074-2023.png", "A 30074-2023")</f>
        <v/>
      </c>
      <c r="V65">
        <f>HYPERLINK("https://klasma.github.io/Logging_SURAHAMMAR/klagomål/A 30074-2023.docx", "A 30074-2023")</f>
        <v/>
      </c>
      <c r="W65">
        <f>HYPERLINK("https://klasma.github.io/Logging_SURAHAMMAR/klagomålsmail/A 30074-2023.docx", "A 30074-2023")</f>
        <v/>
      </c>
      <c r="X65">
        <f>HYPERLINK("https://klasma.github.io/Logging_SURAHAMMAR/tillsyn/A 30074-2023.docx", "A 30074-2023")</f>
        <v/>
      </c>
      <c r="Y65">
        <f>HYPERLINK("https://klasma.github.io/Logging_SURAHAMMAR/tillsynsmail/A 30074-2023.docx", "A 30074-2023")</f>
        <v/>
      </c>
    </row>
    <row r="66" ht="15" customHeight="1">
      <c r="A66" t="inlineStr">
        <is>
          <t>A 59303-2018</t>
        </is>
      </c>
      <c r="B66" s="1" t="n">
        <v>43418</v>
      </c>
      <c r="C66" s="1" t="n">
        <v>45188</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45188</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45188</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45188</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45188</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45188</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45188</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45188</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45188</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45188</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45188</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45188</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45188</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45188</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45188</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45188</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45188</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45188</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45188</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45188</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45188</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45188</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45188</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45188</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45188</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45188</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45188</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45188</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45188</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45188</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45188</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45188</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45188</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45188</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45188</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45188</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45188</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45188</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45188</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45188</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45188</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45188</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45188</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45188</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45188</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45188</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45188</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45188</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45188</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45188</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45188</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45188</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45188</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45188</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45188</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45188</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45188</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45188</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45188</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45188</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45188</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45188</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45188</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45188</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45188</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45188</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45188</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45188</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45188</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45188</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45188</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45188</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45188</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45188</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45188</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45188</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45188</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45188</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45188</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45188</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45188</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45188</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45188</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45188</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45188</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45188</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45188</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45188</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45188</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45188</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45188</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45188</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45188</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45188</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45188</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45188</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45188</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45188</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45188</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45188</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45188</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45188</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45188</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45188</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45188</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45188</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45188</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45188</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45188</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45188</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45188</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45188</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45188</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45188</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45188</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45188</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45188</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45188</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45188</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45188</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45188</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45188</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45188</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45188</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45188</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45188</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45188</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45188</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45188</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45188</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45188</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45188</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45188</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45188</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2023-09-19T06:43:52Z</dcterms:created>
  <dcterms:modified xmlns:dcterms="http://purl.org/dc/terms/" xmlns:xsi="http://www.w3.org/2001/XMLSchema-instance" xsi:type="dcterms:W3CDTF">2023-09-19T06:43:52Z</dcterms:modified>
</cp:coreProperties>
</file>