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30721-2019</t>
        </is>
      </c>
      <c r="B2" s="1" t="n">
        <v>43636</v>
      </c>
      <c r="C2" s="1" t="n">
        <v>45188</v>
      </c>
      <c r="D2" t="inlineStr">
        <is>
          <t>SKÅNE LÄN</t>
        </is>
      </c>
      <c r="E2" t="inlineStr">
        <is>
          <t>SVEDALA</t>
        </is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Stare
Entita
Vätteros</t>
        </is>
      </c>
      <c r="S2">
        <f>HYPERLINK("https://klasma.github.io/Logging_SVEDALA/artfynd/A 30721-2019.xlsx", "A 30721-2019")</f>
        <v/>
      </c>
      <c r="T2">
        <f>HYPERLINK("https://klasma.github.io/Logging_SVEDALA/kartor/A 30721-2019.png", "A 30721-2019")</f>
        <v/>
      </c>
      <c r="V2">
        <f>HYPERLINK("https://klasma.github.io/Logging_SVEDALA/klagomål/A 30721-2019.docx", "A 30721-2019")</f>
        <v/>
      </c>
      <c r="W2">
        <f>HYPERLINK("https://klasma.github.io/Logging_SVEDALA/klagomålsmail/A 30721-2019.docx", "A 30721-2019")</f>
        <v/>
      </c>
      <c r="X2">
        <f>HYPERLINK("https://klasma.github.io/Logging_SVEDALA/tillsyn/A 30721-2019.docx", "A 30721-2019")</f>
        <v/>
      </c>
      <c r="Y2">
        <f>HYPERLINK("https://klasma.github.io/Logging_SVEDALA/tillsynsmail/A 30721-2019.docx", "A 30721-2019")</f>
        <v/>
      </c>
    </row>
    <row r="3" ht="15" customHeight="1">
      <c r="A3" t="inlineStr">
        <is>
          <t>A 30713-2019</t>
        </is>
      </c>
      <c r="B3" s="1" t="n">
        <v>43636</v>
      </c>
      <c r="C3" s="1" t="n">
        <v>45188</v>
      </c>
      <c r="D3" t="inlineStr">
        <is>
          <t>SKÅNE LÄN</t>
        </is>
      </c>
      <c r="E3" t="inlineStr">
        <is>
          <t>SVEDALA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Kragjordstjärna
Stor häxört</t>
        </is>
      </c>
      <c r="S3">
        <f>HYPERLINK("https://klasma.github.io/Logging_SVEDALA/artfynd/A 30713-2019.xlsx", "A 30713-2019")</f>
        <v/>
      </c>
      <c r="T3">
        <f>HYPERLINK("https://klasma.github.io/Logging_SVEDALA/kartor/A 30713-2019.png", "A 30713-2019")</f>
        <v/>
      </c>
      <c r="V3">
        <f>HYPERLINK("https://klasma.github.io/Logging_SVEDALA/klagomål/A 30713-2019.docx", "A 30713-2019")</f>
        <v/>
      </c>
      <c r="W3">
        <f>HYPERLINK("https://klasma.github.io/Logging_SVEDALA/klagomålsmail/A 30713-2019.docx", "A 30713-2019")</f>
        <v/>
      </c>
      <c r="X3">
        <f>HYPERLINK("https://klasma.github.io/Logging_SVEDALA/tillsyn/A 30713-2019.docx", "A 30713-2019")</f>
        <v/>
      </c>
      <c r="Y3">
        <f>HYPERLINK("https://klasma.github.io/Logging_SVEDALA/tillsynsmail/A 30713-2019.docx", "A 30713-2019")</f>
        <v/>
      </c>
    </row>
    <row r="4" ht="15" customHeight="1">
      <c r="A4" t="inlineStr">
        <is>
          <t>A 18228-2020</t>
        </is>
      </c>
      <c r="B4" s="1" t="n">
        <v>43928</v>
      </c>
      <c r="C4" s="1" t="n">
        <v>45188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Ädellav
Bokkantlav</t>
        </is>
      </c>
      <c r="S4">
        <f>HYPERLINK("https://klasma.github.io/Logging_SVEDALA/artfynd/A 18228-2020.xlsx", "A 18228-2020")</f>
        <v/>
      </c>
      <c r="T4">
        <f>HYPERLINK("https://klasma.github.io/Logging_SVEDALA/kartor/A 18228-2020.png", "A 18228-2020")</f>
        <v/>
      </c>
      <c r="V4">
        <f>HYPERLINK("https://klasma.github.io/Logging_SVEDALA/klagomål/A 18228-2020.docx", "A 18228-2020")</f>
        <v/>
      </c>
      <c r="W4">
        <f>HYPERLINK("https://klasma.github.io/Logging_SVEDALA/klagomålsmail/A 18228-2020.docx", "A 18228-2020")</f>
        <v/>
      </c>
      <c r="X4">
        <f>HYPERLINK("https://klasma.github.io/Logging_SVEDALA/tillsyn/A 18228-2020.docx", "A 18228-2020")</f>
        <v/>
      </c>
      <c r="Y4">
        <f>HYPERLINK("https://klasma.github.io/Logging_SVEDALA/tillsynsmail/A 18228-2020.docx", "A 18228-2020")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45188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HYPERLINK("https://klasma.github.io/Logging_SVEDALA/artfynd/A 5244-2021.xlsx", "A 5244-2021")</f>
        <v/>
      </c>
      <c r="T5">
        <f>HYPERLINK("https://klasma.github.io/Logging_SVEDALA/kartor/A 5244-2021.png", "A 5244-2021")</f>
        <v/>
      </c>
      <c r="V5">
        <f>HYPERLINK("https://klasma.github.io/Logging_SVEDALA/klagomål/A 5244-2021.docx", "A 5244-2021")</f>
        <v/>
      </c>
      <c r="W5">
        <f>HYPERLINK("https://klasma.github.io/Logging_SVEDALA/klagomålsmail/A 5244-2021.docx", "A 5244-2021")</f>
        <v/>
      </c>
      <c r="X5">
        <f>HYPERLINK("https://klasma.github.io/Logging_SVEDALA/tillsyn/A 5244-2021.docx", "A 5244-2021")</f>
        <v/>
      </c>
      <c r="Y5">
        <f>HYPERLINK("https://klasma.github.io/Logging_SVEDALA/tillsynsmail/A 5244-2021.docx", "A 5244-2021")</f>
        <v/>
      </c>
    </row>
    <row r="6" ht="15" customHeight="1">
      <c r="A6" t="inlineStr">
        <is>
          <t>A 29029-2023</t>
        </is>
      </c>
      <c r="B6" s="1" t="n">
        <v>45104</v>
      </c>
      <c r="C6" s="1" t="n">
        <v>45188</v>
      </c>
      <c r="D6" t="inlineStr">
        <is>
          <t>SKÅNE LÄN</t>
        </is>
      </c>
      <c r="E6" t="inlineStr">
        <is>
          <t>SVEDALA</t>
        </is>
      </c>
      <c r="G6" t="n">
        <v>22.3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Citronfläckad kärrtrollslända
Ätlig groda</t>
        </is>
      </c>
      <c r="S6">
        <f>HYPERLINK("https://klasma.github.io/Logging_SVEDALA/artfynd/A 29029-2023.xlsx", "A 29029-2023")</f>
        <v/>
      </c>
      <c r="T6">
        <f>HYPERLINK("https://klasma.github.io/Logging_SVEDALA/kartor/A 29029-2023.png", "A 29029-2023")</f>
        <v/>
      </c>
      <c r="V6">
        <f>HYPERLINK("https://klasma.github.io/Logging_SVEDALA/klagomål/A 29029-2023.docx", "A 29029-2023")</f>
        <v/>
      </c>
      <c r="W6">
        <f>HYPERLINK("https://klasma.github.io/Logging_SVEDALA/klagomålsmail/A 29029-2023.docx", "A 29029-2023")</f>
        <v/>
      </c>
      <c r="X6">
        <f>HYPERLINK("https://klasma.github.io/Logging_SVEDALA/tillsyn/A 29029-2023.docx", "A 29029-2023")</f>
        <v/>
      </c>
      <c r="Y6">
        <f>HYPERLINK("https://klasma.github.io/Logging_SVEDALA/tillsynsmail/A 29029-2023.docx", "A 29029-2023")</f>
        <v/>
      </c>
    </row>
    <row r="7" ht="15" customHeight="1">
      <c r="A7" t="inlineStr">
        <is>
          <t>A 29032-2023</t>
        </is>
      </c>
      <c r="B7" s="1" t="n">
        <v>45104</v>
      </c>
      <c r="C7" s="1" t="n">
        <v>45188</v>
      </c>
      <c r="D7" t="inlineStr">
        <is>
          <t>SKÅNE LÄN</t>
        </is>
      </c>
      <c r="E7" t="inlineStr">
        <is>
          <t>SVEDALA</t>
        </is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Åkergroda
Vanlig groda</t>
        </is>
      </c>
      <c r="S7">
        <f>HYPERLINK("https://klasma.github.io/Logging_SVEDALA/artfynd/A 29032-2023.xlsx", "A 29032-2023")</f>
        <v/>
      </c>
      <c r="T7">
        <f>HYPERLINK("https://klasma.github.io/Logging_SVEDALA/kartor/A 29032-2023.png", "A 29032-2023")</f>
        <v/>
      </c>
      <c r="V7">
        <f>HYPERLINK("https://klasma.github.io/Logging_SVEDALA/klagomål/A 29032-2023.docx", "A 29032-2023")</f>
        <v/>
      </c>
      <c r="W7">
        <f>HYPERLINK("https://klasma.github.io/Logging_SVEDALA/klagomålsmail/A 29032-2023.docx", "A 29032-2023")</f>
        <v/>
      </c>
      <c r="X7">
        <f>HYPERLINK("https://klasma.github.io/Logging_SVEDALA/tillsyn/A 29032-2023.docx", "A 29032-2023")</f>
        <v/>
      </c>
      <c r="Y7">
        <f>HYPERLINK("https://klasma.github.io/Logging_SVEDALA/tillsynsmail/A 29032-2023.docx", "A 29032-2023")</f>
        <v/>
      </c>
    </row>
    <row r="8" ht="15" customHeight="1">
      <c r="A8" t="inlineStr">
        <is>
          <t>A 31697-2023</t>
        </is>
      </c>
      <c r="B8" s="1" t="n">
        <v>45117</v>
      </c>
      <c r="C8" s="1" t="n">
        <v>45188</v>
      </c>
      <c r="D8" t="inlineStr">
        <is>
          <t>SKÅNE LÄN</t>
        </is>
      </c>
      <c r="E8" t="inlineStr">
        <is>
          <t>SVEDALA</t>
        </is>
      </c>
      <c r="G8" t="n">
        <v>2.2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Lövgroda
Större vattensalamander</t>
        </is>
      </c>
      <c r="S8">
        <f>HYPERLINK("https://klasma.github.io/Logging_SVEDALA/artfynd/A 31697-2023.xlsx", "A 31697-2023")</f>
        <v/>
      </c>
      <c r="T8">
        <f>HYPERLINK("https://klasma.github.io/Logging_SVEDALA/kartor/A 31697-2023.png", "A 31697-2023")</f>
        <v/>
      </c>
      <c r="V8">
        <f>HYPERLINK("https://klasma.github.io/Logging_SVEDALA/klagomål/A 31697-2023.docx", "A 31697-2023")</f>
        <v/>
      </c>
      <c r="W8">
        <f>HYPERLINK("https://klasma.github.io/Logging_SVEDALA/klagomålsmail/A 31697-2023.docx", "A 31697-2023")</f>
        <v/>
      </c>
      <c r="X8">
        <f>HYPERLINK("https://klasma.github.io/Logging_SVEDALA/tillsyn/A 31697-2023.docx", "A 31697-2023")</f>
        <v/>
      </c>
      <c r="Y8">
        <f>HYPERLINK("https://klasma.github.io/Logging_SVEDALA/tillsynsmail/A 31697-2023.docx", "A 31697-2023")</f>
        <v/>
      </c>
    </row>
    <row r="9" ht="15" customHeight="1">
      <c r="A9" t="inlineStr">
        <is>
          <t>A 36249-2018</t>
        </is>
      </c>
      <c r="B9" s="1" t="n">
        <v>43327</v>
      </c>
      <c r="C9" s="1" t="n">
        <v>45188</v>
      </c>
      <c r="D9" t="inlineStr">
        <is>
          <t>SKÅNE LÄN</t>
        </is>
      </c>
      <c r="E9" t="inlineStr">
        <is>
          <t>SVEDALA</t>
        </is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Skugglosta</t>
        </is>
      </c>
      <c r="S9">
        <f>HYPERLINK("https://klasma.github.io/Logging_SVEDALA/artfynd/A 36249-2018.xlsx", "A 36249-2018")</f>
        <v/>
      </c>
      <c r="T9">
        <f>HYPERLINK("https://klasma.github.io/Logging_SVEDALA/kartor/A 36249-2018.png", "A 36249-2018")</f>
        <v/>
      </c>
      <c r="V9">
        <f>HYPERLINK("https://klasma.github.io/Logging_SVEDALA/klagomål/A 36249-2018.docx", "A 36249-2018")</f>
        <v/>
      </c>
      <c r="W9">
        <f>HYPERLINK("https://klasma.github.io/Logging_SVEDALA/klagomålsmail/A 36249-2018.docx", "A 36249-2018")</f>
        <v/>
      </c>
      <c r="X9">
        <f>HYPERLINK("https://klasma.github.io/Logging_SVEDALA/tillsyn/A 36249-2018.docx", "A 36249-2018")</f>
        <v/>
      </c>
      <c r="Y9">
        <f>HYPERLINK("https://klasma.github.io/Logging_SVEDALA/tillsynsmail/A 36249-2018.docx", "A 36249-2018")</f>
        <v/>
      </c>
    </row>
    <row r="10" ht="15" customHeight="1">
      <c r="A10" t="inlineStr">
        <is>
          <t>A 30710-2019</t>
        </is>
      </c>
      <c r="B10" s="1" t="n">
        <v>43636</v>
      </c>
      <c r="C10" s="1" t="n">
        <v>45188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Bokoxe</t>
        </is>
      </c>
      <c r="S10">
        <f>HYPERLINK("https://klasma.github.io/Logging_SVEDALA/artfynd/A 30710-2019.xlsx", "A 30710-2019")</f>
        <v/>
      </c>
      <c r="T10">
        <f>HYPERLINK("https://klasma.github.io/Logging_SVEDALA/kartor/A 30710-2019.png", "A 30710-2019")</f>
        <v/>
      </c>
      <c r="V10">
        <f>HYPERLINK("https://klasma.github.io/Logging_SVEDALA/klagomål/A 30710-2019.docx", "A 30710-2019")</f>
        <v/>
      </c>
      <c r="W10">
        <f>HYPERLINK("https://klasma.github.io/Logging_SVEDALA/klagomålsmail/A 30710-2019.docx", "A 30710-2019")</f>
        <v/>
      </c>
      <c r="X10">
        <f>HYPERLINK("https://klasma.github.io/Logging_SVEDALA/tillsyn/A 30710-2019.docx", "A 30710-2019")</f>
        <v/>
      </c>
      <c r="Y10">
        <f>HYPERLINK("https://klasma.github.io/Logging_SVEDALA/tillsynsmail/A 30710-2019.docx", "A 30710-2019")</f>
        <v/>
      </c>
    </row>
    <row r="11" ht="15" customHeight="1">
      <c r="A11" t="inlineStr">
        <is>
          <t>A 46202-2019</t>
        </is>
      </c>
      <c r="B11" s="1" t="n">
        <v>43713</v>
      </c>
      <c r="C11" s="1" t="n">
        <v>45188</v>
      </c>
      <c r="D11" t="inlineStr">
        <is>
          <t>SKÅNE LÄN</t>
        </is>
      </c>
      <c r="E11" t="inlineStr">
        <is>
          <t>SVEDALA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HYPERLINK("https://klasma.github.io/Logging_SVEDALA/artfynd/A 46202-2019.xlsx", "A 46202-2019")</f>
        <v/>
      </c>
      <c r="T11">
        <f>HYPERLINK("https://klasma.github.io/Logging_SVEDALA/kartor/A 46202-2019.png", "A 46202-2019")</f>
        <v/>
      </c>
      <c r="V11">
        <f>HYPERLINK("https://klasma.github.io/Logging_SVEDALA/klagomål/A 46202-2019.docx", "A 46202-2019")</f>
        <v/>
      </c>
      <c r="W11">
        <f>HYPERLINK("https://klasma.github.io/Logging_SVEDALA/klagomålsmail/A 46202-2019.docx", "A 46202-2019")</f>
        <v/>
      </c>
      <c r="X11">
        <f>HYPERLINK("https://klasma.github.io/Logging_SVEDALA/tillsyn/A 46202-2019.docx", "A 46202-2019")</f>
        <v/>
      </c>
      <c r="Y11">
        <f>HYPERLINK("https://klasma.github.io/Logging_SVEDALA/tillsynsmail/A 46202-2019.docx", "A 46202-2019")</f>
        <v/>
      </c>
    </row>
    <row r="12" ht="15" customHeight="1">
      <c r="A12" t="inlineStr">
        <is>
          <t>A 30733-2020</t>
        </is>
      </c>
      <c r="B12" s="1" t="n">
        <v>44008</v>
      </c>
      <c r="C12" s="1" t="n">
        <v>45188</v>
      </c>
      <c r="D12" t="inlineStr">
        <is>
          <t>SKÅNE LÄN</t>
        </is>
      </c>
      <c r="E12" t="inlineStr">
        <is>
          <t>SVEDALA</t>
        </is>
      </c>
      <c r="G12" t="n">
        <v>1.4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Större grynsnäcka</t>
        </is>
      </c>
      <c r="S12">
        <f>HYPERLINK("https://klasma.github.io/Logging_SVEDALA/artfynd/A 30733-2020.xlsx", "A 30733-2020")</f>
        <v/>
      </c>
      <c r="T12">
        <f>HYPERLINK("https://klasma.github.io/Logging_SVEDALA/kartor/A 30733-2020.png", "A 30733-2020")</f>
        <v/>
      </c>
      <c r="V12">
        <f>HYPERLINK("https://klasma.github.io/Logging_SVEDALA/klagomål/A 30733-2020.docx", "A 30733-2020")</f>
        <v/>
      </c>
      <c r="W12">
        <f>HYPERLINK("https://klasma.github.io/Logging_SVEDALA/klagomålsmail/A 30733-2020.docx", "A 30733-2020")</f>
        <v/>
      </c>
      <c r="X12">
        <f>HYPERLINK("https://klasma.github.io/Logging_SVEDALA/tillsyn/A 30733-2020.docx", "A 30733-2020")</f>
        <v/>
      </c>
      <c r="Y12">
        <f>HYPERLINK("https://klasma.github.io/Logging_SVEDALA/tillsynsmail/A 30733-2020.docx", "A 30733-2020")</f>
        <v/>
      </c>
    </row>
    <row r="13" ht="15" customHeight="1">
      <c r="A13" t="inlineStr">
        <is>
          <t>A 18464-2022</t>
        </is>
      </c>
      <c r="B13" s="1" t="n">
        <v>44686</v>
      </c>
      <c r="C13" s="1" t="n">
        <v>45188</v>
      </c>
      <c r="D13" t="inlineStr">
        <is>
          <t>SKÅNE LÄN</t>
        </is>
      </c>
      <c r="E13" t="inlineStr">
        <is>
          <t>SVEDALA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groda</t>
        </is>
      </c>
      <c r="S13">
        <f>HYPERLINK("https://klasma.github.io/Logging_SVEDALA/artfynd/A 18464-2022.xlsx", "A 18464-2022")</f>
        <v/>
      </c>
      <c r="T13">
        <f>HYPERLINK("https://klasma.github.io/Logging_SVEDALA/kartor/A 18464-2022.png", "A 18464-2022")</f>
        <v/>
      </c>
      <c r="V13">
        <f>HYPERLINK("https://klasma.github.io/Logging_SVEDALA/klagomål/A 18464-2022.docx", "A 18464-2022")</f>
        <v/>
      </c>
      <c r="W13">
        <f>HYPERLINK("https://klasma.github.io/Logging_SVEDALA/klagomålsmail/A 18464-2022.docx", "A 18464-2022")</f>
        <v/>
      </c>
      <c r="X13">
        <f>HYPERLINK("https://klasma.github.io/Logging_SVEDALA/tillsyn/A 18464-2022.docx", "A 18464-2022")</f>
        <v/>
      </c>
      <c r="Y13">
        <f>HYPERLINK("https://klasma.github.io/Logging_SVEDALA/tillsynsmail/A 18464-2022.docx", "A 18464-2022")</f>
        <v/>
      </c>
    </row>
    <row r="14" ht="15" customHeight="1">
      <c r="A14" t="inlineStr">
        <is>
          <t>A 16684-2023</t>
        </is>
      </c>
      <c r="B14" s="1" t="n">
        <v>45030</v>
      </c>
      <c r="C14" s="1" t="n">
        <v>45188</v>
      </c>
      <c r="D14" t="inlineStr">
        <is>
          <t>SKÅNE LÄN</t>
        </is>
      </c>
      <c r="E14" t="inlineStr">
        <is>
          <t>SVEDALA</t>
        </is>
      </c>
      <c r="G14" t="n">
        <v>6.1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grynsnäcka</t>
        </is>
      </c>
      <c r="S14">
        <f>HYPERLINK("https://klasma.github.io/Logging_SVEDALA/artfynd/A 16684-2023.xlsx", "A 16684-2023")</f>
        <v/>
      </c>
      <c r="T14">
        <f>HYPERLINK("https://klasma.github.io/Logging_SVEDALA/kartor/A 16684-2023.png", "A 16684-2023")</f>
        <v/>
      </c>
      <c r="V14">
        <f>HYPERLINK("https://klasma.github.io/Logging_SVEDALA/klagomål/A 16684-2023.docx", "A 16684-2023")</f>
        <v/>
      </c>
      <c r="W14">
        <f>HYPERLINK("https://klasma.github.io/Logging_SVEDALA/klagomålsmail/A 16684-2023.docx", "A 16684-2023")</f>
        <v/>
      </c>
      <c r="X14">
        <f>HYPERLINK("https://klasma.github.io/Logging_SVEDALA/tillsyn/A 16684-2023.docx", "A 16684-2023")</f>
        <v/>
      </c>
      <c r="Y14">
        <f>HYPERLINK("https://klasma.github.io/Logging_SVEDALA/tillsynsmail/A 16684-2023.docx", "A 16684-2023")</f>
        <v/>
      </c>
    </row>
    <row r="15" ht="15" customHeight="1">
      <c r="A15" t="inlineStr">
        <is>
          <t>A 31700-2023</t>
        </is>
      </c>
      <c r="B15" s="1" t="n">
        <v>45117</v>
      </c>
      <c r="C15" s="1" t="n">
        <v>45188</v>
      </c>
      <c r="D15" t="inlineStr">
        <is>
          <t>SKÅNE LÄN</t>
        </is>
      </c>
      <c r="E15" t="inlineStr">
        <is>
          <t>SVEDALA</t>
        </is>
      </c>
      <c r="G15" t="n">
        <v>1.1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Revig blodrot</t>
        </is>
      </c>
      <c r="S15">
        <f>HYPERLINK("https://klasma.github.io/Logging_SVEDALA/artfynd/A 31700-2023.xlsx", "A 31700-2023")</f>
        <v/>
      </c>
      <c r="T15">
        <f>HYPERLINK("https://klasma.github.io/Logging_SVEDALA/kartor/A 31700-2023.png", "A 31700-2023")</f>
        <v/>
      </c>
      <c r="V15">
        <f>HYPERLINK("https://klasma.github.io/Logging_SVEDALA/klagomål/A 31700-2023.docx", "A 31700-2023")</f>
        <v/>
      </c>
      <c r="W15">
        <f>HYPERLINK("https://klasma.github.io/Logging_SVEDALA/klagomålsmail/A 31700-2023.docx", "A 31700-2023")</f>
        <v/>
      </c>
      <c r="X15">
        <f>HYPERLINK("https://klasma.github.io/Logging_SVEDALA/tillsyn/A 31700-2023.docx", "A 31700-2023")</f>
        <v/>
      </c>
      <c r="Y15">
        <f>HYPERLINK("https://klasma.github.io/Logging_SVEDALA/tillsynsmail/A 31700-2023.docx", "A 31700-2023")</f>
        <v/>
      </c>
    </row>
    <row r="16" ht="15" customHeight="1">
      <c r="A16" t="inlineStr">
        <is>
          <t>A 67565-2018</t>
        </is>
      </c>
      <c r="B16" s="1" t="n">
        <v>43439</v>
      </c>
      <c r="C16" s="1" t="n">
        <v>45188</v>
      </c>
      <c r="D16" t="inlineStr">
        <is>
          <t>SKÅNE LÄN</t>
        </is>
      </c>
      <c r="E16" t="inlineStr">
        <is>
          <t>SVEDALA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31948-2019</t>
        </is>
      </c>
      <c r="B17" s="1" t="n">
        <v>43642</v>
      </c>
      <c r="C17" s="1" t="n">
        <v>45188</v>
      </c>
      <c r="D17" t="inlineStr">
        <is>
          <t>SKÅNE LÄN</t>
        </is>
      </c>
      <c r="E17" t="inlineStr">
        <is>
          <t>SVEDALA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31951-2019</t>
        </is>
      </c>
      <c r="B18" s="1" t="n">
        <v>43642</v>
      </c>
      <c r="C18" s="1" t="n">
        <v>45188</v>
      </c>
      <c r="D18" t="inlineStr">
        <is>
          <t>SKÅNE LÄN</t>
        </is>
      </c>
      <c r="E18" t="inlineStr">
        <is>
          <t>SVEDALA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33240-2019</t>
        </is>
      </c>
      <c r="B19" s="1" t="n">
        <v>43644</v>
      </c>
      <c r="C19" s="1" t="n">
        <v>45188</v>
      </c>
      <c r="D19" t="inlineStr">
        <is>
          <t>SKÅNE LÄN</t>
        </is>
      </c>
      <c r="E19" t="inlineStr">
        <is>
          <t>SVEDALA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46216-2019</t>
        </is>
      </c>
      <c r="B20" s="1" t="n">
        <v>43713</v>
      </c>
      <c r="C20" s="1" t="n">
        <v>45188</v>
      </c>
      <c r="D20" t="inlineStr">
        <is>
          <t>SKÅNE LÄN</t>
        </is>
      </c>
      <c r="E20" t="inlineStr">
        <is>
          <t>SVEDALA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56856-2019</t>
        </is>
      </c>
      <c r="B21" s="1" t="n">
        <v>43766</v>
      </c>
      <c r="C21" s="1" t="n">
        <v>45188</v>
      </c>
      <c r="D21" t="inlineStr">
        <is>
          <t>SKÅNE LÄN</t>
        </is>
      </c>
      <c r="E21" t="inlineStr">
        <is>
          <t>SVEDALA</t>
        </is>
      </c>
      <c r="F21" t="inlineStr">
        <is>
          <t>Kommuner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18642-2020</t>
        </is>
      </c>
      <c r="B22" s="1" t="n">
        <v>43929</v>
      </c>
      <c r="C22" s="1" t="n">
        <v>45188</v>
      </c>
      <c r="D22" t="inlineStr">
        <is>
          <t>SKÅNE LÄN</t>
        </is>
      </c>
      <c r="E22" t="inlineStr">
        <is>
          <t>SVEDALA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35912-2020</t>
        </is>
      </c>
      <c r="B23" s="1" t="n">
        <v>44047</v>
      </c>
      <c r="C23" s="1" t="n">
        <v>45188</v>
      </c>
      <c r="D23" t="inlineStr">
        <is>
          <t>SKÅNE LÄN</t>
        </is>
      </c>
      <c r="E23" t="inlineStr">
        <is>
          <t>SVEDALA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45188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67778-2020</t>
        </is>
      </c>
      <c r="B25" s="1" t="n">
        <v>44182</v>
      </c>
      <c r="C25" s="1" t="n">
        <v>45188</v>
      </c>
      <c r="D25" t="inlineStr">
        <is>
          <t>SKÅNE LÄN</t>
        </is>
      </c>
      <c r="E25" t="inlineStr">
        <is>
          <t>SVEDALA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31393-2021</t>
        </is>
      </c>
      <c r="B26" s="1" t="n">
        <v>44368</v>
      </c>
      <c r="C26" s="1" t="n">
        <v>45188</v>
      </c>
      <c r="D26" t="inlineStr">
        <is>
          <t>SKÅNE LÄN</t>
        </is>
      </c>
      <c r="E26" t="inlineStr">
        <is>
          <t>SVEDALA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67456-2021</t>
        </is>
      </c>
      <c r="B27" s="1" t="n">
        <v>44524</v>
      </c>
      <c r="C27" s="1" t="n">
        <v>45188</v>
      </c>
      <c r="D27" t="inlineStr">
        <is>
          <t>SKÅNE LÄN</t>
        </is>
      </c>
      <c r="E27" t="inlineStr">
        <is>
          <t>SVEDALA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21072-2022</t>
        </is>
      </c>
      <c r="B28" s="1" t="n">
        <v>44704</v>
      </c>
      <c r="C28" s="1" t="n">
        <v>45188</v>
      </c>
      <c r="D28" t="inlineStr">
        <is>
          <t>SKÅNE LÄN</t>
        </is>
      </c>
      <c r="E28" t="inlineStr">
        <is>
          <t>SVEDALA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27112-2022</t>
        </is>
      </c>
      <c r="B29" s="1" t="n">
        <v>44741</v>
      </c>
      <c r="C29" s="1" t="n">
        <v>45188</v>
      </c>
      <c r="D29" t="inlineStr">
        <is>
          <t>SKÅNE LÄN</t>
        </is>
      </c>
      <c r="E29" t="inlineStr">
        <is>
          <t>SVEDALA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27107-2022</t>
        </is>
      </c>
      <c r="B30" s="1" t="n">
        <v>44741</v>
      </c>
      <c r="C30" s="1" t="n">
        <v>45188</v>
      </c>
      <c r="D30" t="inlineStr">
        <is>
          <t>SKÅNE LÄN</t>
        </is>
      </c>
      <c r="E30" t="inlineStr">
        <is>
          <t>SVEDALA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27113-2022</t>
        </is>
      </c>
      <c r="B31" s="1" t="n">
        <v>44741</v>
      </c>
      <c r="C31" s="1" t="n">
        <v>45188</v>
      </c>
      <c r="D31" t="inlineStr">
        <is>
          <t>SKÅNE LÄN</t>
        </is>
      </c>
      <c r="E31" t="inlineStr">
        <is>
          <t>SVEDALA</t>
        </is>
      </c>
      <c r="G31" t="n">
        <v>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55663-2022</t>
        </is>
      </c>
      <c r="B32" s="1" t="n">
        <v>44883</v>
      </c>
      <c r="C32" s="1" t="n">
        <v>45188</v>
      </c>
      <c r="D32" t="inlineStr">
        <is>
          <t>SKÅNE LÄN</t>
        </is>
      </c>
      <c r="E32" t="inlineStr">
        <is>
          <t>SVEDALA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57798-2022</t>
        </is>
      </c>
      <c r="B33" s="1" t="n">
        <v>44897</v>
      </c>
      <c r="C33" s="1" t="n">
        <v>45188</v>
      </c>
      <c r="D33" t="inlineStr">
        <is>
          <t>SKÅNE LÄN</t>
        </is>
      </c>
      <c r="E33" t="inlineStr">
        <is>
          <t>SVEDALA</t>
        </is>
      </c>
      <c r="G33" t="n">
        <v>8.9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57803-2022</t>
        </is>
      </c>
      <c r="B34" s="1" t="n">
        <v>44897</v>
      </c>
      <c r="C34" s="1" t="n">
        <v>45188</v>
      </c>
      <c r="D34" t="inlineStr">
        <is>
          <t>SKÅNE LÄN</t>
        </is>
      </c>
      <c r="E34" t="inlineStr">
        <is>
          <t>SVEDALA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57801-2022</t>
        </is>
      </c>
      <c r="B35" s="1" t="n">
        <v>44897</v>
      </c>
      <c r="C35" s="1" t="n">
        <v>45188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59432-2022</t>
        </is>
      </c>
      <c r="B36" s="1" t="n">
        <v>44907</v>
      </c>
      <c r="C36" s="1" t="n">
        <v>45188</v>
      </c>
      <c r="D36" t="inlineStr">
        <is>
          <t>SKÅNE LÄN</t>
        </is>
      </c>
      <c r="E36" t="inlineStr">
        <is>
          <t>SVEDALA</t>
        </is>
      </c>
      <c r="G36" t="n">
        <v>5.1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13344-2023</t>
        </is>
      </c>
      <c r="B37" s="1" t="n">
        <v>45005</v>
      </c>
      <c r="C37" s="1" t="n">
        <v>45188</v>
      </c>
      <c r="D37" t="inlineStr">
        <is>
          <t>SKÅNE LÄN</t>
        </is>
      </c>
      <c r="E37" t="inlineStr">
        <is>
          <t>SVEDALA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14150-2023</t>
        </is>
      </c>
      <c r="B38" s="1" t="n">
        <v>45009</v>
      </c>
      <c r="C38" s="1" t="n">
        <v>45188</v>
      </c>
      <c r="D38" t="inlineStr">
        <is>
          <t>SKÅNE LÄN</t>
        </is>
      </c>
      <c r="E38" t="inlineStr">
        <is>
          <t>SVEDALA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16690-2023</t>
        </is>
      </c>
      <c r="B39" s="1" t="n">
        <v>45030</v>
      </c>
      <c r="C39" s="1" t="n">
        <v>45188</v>
      </c>
      <c r="D39" t="inlineStr">
        <is>
          <t>SKÅNE LÄN</t>
        </is>
      </c>
      <c r="E39" t="inlineStr">
        <is>
          <t>SVEDALA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19190-2023</t>
        </is>
      </c>
      <c r="B40" s="1" t="n">
        <v>45048</v>
      </c>
      <c r="C40" s="1" t="n">
        <v>45188</v>
      </c>
      <c r="D40" t="inlineStr">
        <is>
          <t>SKÅNE LÄN</t>
        </is>
      </c>
      <c r="E40" t="inlineStr">
        <is>
          <t>SVEDALA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29030-2023</t>
        </is>
      </c>
      <c r="B41" s="1" t="n">
        <v>45104</v>
      </c>
      <c r="C41" s="1" t="n">
        <v>45188</v>
      </c>
      <c r="D41" t="inlineStr">
        <is>
          <t>SKÅNE LÄN</t>
        </is>
      </c>
      <c r="E41" t="inlineStr">
        <is>
          <t>SVEDALA</t>
        </is>
      </c>
      <c r="G41" t="n">
        <v>8.1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31701-2023</t>
        </is>
      </c>
      <c r="B42" s="1" t="n">
        <v>45117</v>
      </c>
      <c r="C42" s="1" t="n">
        <v>45188</v>
      </c>
      <c r="D42" t="inlineStr">
        <is>
          <t>SKÅNE LÄN</t>
        </is>
      </c>
      <c r="E42" t="inlineStr">
        <is>
          <t>SVEDALA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31694-2023</t>
        </is>
      </c>
      <c r="B43" s="1" t="n">
        <v>45117</v>
      </c>
      <c r="C43" s="1" t="n">
        <v>45188</v>
      </c>
      <c r="D43" t="inlineStr">
        <is>
          <t>SKÅNE LÄN</t>
        </is>
      </c>
      <c r="E43" t="inlineStr">
        <is>
          <t>SVEDALA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31693-2023</t>
        </is>
      </c>
      <c r="B44" s="1" t="n">
        <v>45117</v>
      </c>
      <c r="C44" s="1" t="n">
        <v>45188</v>
      </c>
      <c r="D44" t="inlineStr">
        <is>
          <t>SKÅNE LÄN</t>
        </is>
      </c>
      <c r="E44" t="inlineStr">
        <is>
          <t>SVEDALA</t>
        </is>
      </c>
      <c r="G44" t="n">
        <v>4.1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31690-2023</t>
        </is>
      </c>
      <c r="B45" s="1" t="n">
        <v>45117</v>
      </c>
      <c r="C45" s="1" t="n">
        <v>45188</v>
      </c>
      <c r="D45" t="inlineStr">
        <is>
          <t>SKÅNE LÄN</t>
        </is>
      </c>
      <c r="E45" t="inlineStr">
        <is>
          <t>SVEDALA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>
      <c r="A46" t="inlineStr">
        <is>
          <t>A 38011-2023</t>
        </is>
      </c>
      <c r="B46" s="1" t="n">
        <v>45160</v>
      </c>
      <c r="C46" s="1" t="n">
        <v>45188</v>
      </c>
      <c r="D46" t="inlineStr">
        <is>
          <t>SKÅNE LÄN</t>
        </is>
      </c>
      <c r="E46" t="inlineStr">
        <is>
          <t>SVEDALA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2023-09-19T06:45:45Z</dcterms:created>
  <dcterms:modified xmlns:dcterms="http://purl.org/dc/terms/" xmlns:xsi="http://www.w3.org/2001/XMLSchema-instance" xsi:type="dcterms:W3CDTF">2023-09-19T06:45:45Z</dcterms:modified>
</cp:coreProperties>
</file>