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45170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45170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58937-2022.xlsx")</f>
        <v/>
      </c>
    </row>
    <row r="4" ht="15" customHeight="1">
      <c r="A4" t="inlineStr">
        <is>
          <t>A 7757-2021</t>
        </is>
      </c>
      <c r="B4" s="1" t="n">
        <v>44239</v>
      </c>
      <c r="C4" s="1" t="n">
        <v>45170</v>
      </c>
      <c r="D4" t="inlineStr">
        <is>
          <t>KALMAR LÄN</t>
        </is>
      </c>
      <c r="E4" t="inlineStr">
        <is>
          <t>VÄSTERVIK</t>
        </is>
      </c>
      <c r="G4" t="n">
        <v>11.9</v>
      </c>
      <c r="H4" t="n">
        <v>1</v>
      </c>
      <c r="I4" t="n">
        <v>6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12</v>
      </c>
      <c r="R4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4">
        <f>HYPERLINK("https://klasma.github.io/Logging_VASTERVIK/artfynd/A 7757-2021.xlsx")</f>
        <v/>
      </c>
    </row>
    <row r="5" ht="15" customHeight="1">
      <c r="A5" t="inlineStr">
        <is>
          <t>A 37023-2021</t>
        </is>
      </c>
      <c r="B5" s="1" t="n">
        <v>44393</v>
      </c>
      <c r="C5" s="1" t="n">
        <v>45170</v>
      </c>
      <c r="D5" t="inlineStr">
        <is>
          <t>KALMAR LÄN</t>
        </is>
      </c>
      <c r="E5" t="inlineStr">
        <is>
          <t>VÄSTERVIK</t>
        </is>
      </c>
      <c r="G5" t="n">
        <v>5.6</v>
      </c>
      <c r="H5" t="n">
        <v>3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5">
        <f>HYPERLINK("https://klasma.github.io/Logging_VASTERVIK/artfynd/A 37023-2021.xlsx")</f>
        <v/>
      </c>
    </row>
    <row r="6" ht="15" customHeight="1">
      <c r="A6" t="inlineStr">
        <is>
          <t>A 54601-2022</t>
        </is>
      </c>
      <c r="B6" s="1" t="n">
        <v>44883</v>
      </c>
      <c r="C6" s="1" t="n">
        <v>45170</v>
      </c>
      <c r="D6" t="inlineStr">
        <is>
          <t>KALMAR LÄN</t>
        </is>
      </c>
      <c r="E6" t="inlineStr">
        <is>
          <t>VÄSTERVIK</t>
        </is>
      </c>
      <c r="G6" t="n">
        <v>3.4</v>
      </c>
      <c r="H6" t="n">
        <v>3</v>
      </c>
      <c r="I6" t="n">
        <v>3</v>
      </c>
      <c r="J6" t="n">
        <v>6</v>
      </c>
      <c r="K6" t="n">
        <v>0</v>
      </c>
      <c r="L6" t="n">
        <v>1</v>
      </c>
      <c r="M6" t="n">
        <v>0</v>
      </c>
      <c r="N6" t="n">
        <v>0</v>
      </c>
      <c r="O6" t="n">
        <v>7</v>
      </c>
      <c r="P6" t="n">
        <v>1</v>
      </c>
      <c r="Q6" t="n">
        <v>10</v>
      </c>
      <c r="R6" s="2" t="inlineStr">
        <is>
          <t>Tallharticka
Havsörn
Kandelabersvamp
Mindre hackspett
Spillkråka
Svävflugedagsvärmare
Ullticka
Dropptaggsvamp
Fjällig taggsvamp s.str.
Rävticka</t>
        </is>
      </c>
      <c r="S6">
        <f>HYPERLINK("https://klasma.github.io/Logging_VASTERVIK/artfynd/A 54601-2022.xlsx")</f>
        <v/>
      </c>
    </row>
    <row r="7" ht="15" customHeight="1">
      <c r="A7" t="inlineStr">
        <is>
          <t>A 63105-2019</t>
        </is>
      </c>
      <c r="B7" s="1" t="n">
        <v>43791</v>
      </c>
      <c r="C7" s="1" t="n">
        <v>45170</v>
      </c>
      <c r="D7" t="inlineStr">
        <is>
          <t>KALMAR LÄN</t>
        </is>
      </c>
      <c r="E7" t="inlineStr">
        <is>
          <t>VÄSTERVIK</t>
        </is>
      </c>
      <c r="F7" t="inlineStr">
        <is>
          <t>Övriga Aktiebolag</t>
        </is>
      </c>
      <c r="G7" t="n">
        <v>3.6</v>
      </c>
      <c r="H7" t="n">
        <v>2</v>
      </c>
      <c r="I7" t="n">
        <v>2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Ask
Solvända
Sommarfibbla
Svinrot
Vippärt
Tibast
Underviol
Fläcknycklar
Nattviol</t>
        </is>
      </c>
      <c r="S7">
        <f>HYPERLINK("https://klasma.github.io/Logging_VASTERVIK/artfynd/A 63105-2019.xlsx")</f>
        <v/>
      </c>
    </row>
    <row r="8" ht="15" customHeight="1">
      <c r="A8" t="inlineStr">
        <is>
          <t>A 15252-2021</t>
        </is>
      </c>
      <c r="B8" s="1" t="n">
        <v>44284</v>
      </c>
      <c r="C8" s="1" t="n">
        <v>45170</v>
      </c>
      <c r="D8" t="inlineStr">
        <is>
          <t>KALMAR LÄN</t>
        </is>
      </c>
      <c r="E8" t="inlineStr">
        <is>
          <t>VÄSTERVIK</t>
        </is>
      </c>
      <c r="G8" t="n">
        <v>4.5</v>
      </c>
      <c r="H8" t="n">
        <v>2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Knärot
Motaggsvamp
Spillkråka
Svart taggsvamp
Svartvit taggsvamp
Såpfingersvamp
Dropptaggsvamp
Grönpyrola
Skarp dropptaggsvamp</t>
        </is>
      </c>
      <c r="S8">
        <f>HYPERLINK("https://klasma.github.io/Logging_VASTERVIK/artfynd/A 15252-2021.xlsx")</f>
        <v/>
      </c>
    </row>
    <row r="9" ht="15" customHeight="1">
      <c r="A9" t="inlineStr">
        <is>
          <t>A 54178-2019</t>
        </is>
      </c>
      <c r="B9" s="1" t="n">
        <v>43753</v>
      </c>
      <c r="C9" s="1" t="n">
        <v>45170</v>
      </c>
      <c r="D9" t="inlineStr">
        <is>
          <t>KALMAR LÄN</t>
        </is>
      </c>
      <c r="E9" t="inlineStr">
        <is>
          <t>VÄSTERVIK</t>
        </is>
      </c>
      <c r="G9" t="n">
        <v>3</v>
      </c>
      <c r="H9" t="n">
        <v>1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Motaggsvamp
Orange taggsvamp
Persiljespindling
Blåmossa
Dropptaggsvamp
Rökmusseron
Skarp dropptaggsvamp</t>
        </is>
      </c>
      <c r="S9">
        <f>HYPERLINK("https://klasma.github.io/Logging_VASTERVIK/artfynd/A 54178-2019.xlsx")</f>
        <v/>
      </c>
    </row>
    <row r="10" ht="15" customHeight="1">
      <c r="A10" t="inlineStr">
        <is>
          <t>A 16243-2020</t>
        </is>
      </c>
      <c r="B10" s="1" t="n">
        <v>43917</v>
      </c>
      <c r="C10" s="1" t="n">
        <v>45170</v>
      </c>
      <c r="D10" t="inlineStr">
        <is>
          <t>KALMAR LÄN</t>
        </is>
      </c>
      <c r="E10" t="inlineStr">
        <is>
          <t>VÄSTERVIK</t>
        </is>
      </c>
      <c r="G10" t="n">
        <v>10.2</v>
      </c>
      <c r="H10" t="n">
        <v>0</v>
      </c>
      <c r="I10" t="n">
        <v>2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8</v>
      </c>
      <c r="R10" s="2" t="inlineStr">
        <is>
          <t>Raggbock
Dvärgbägarlav
Reliktbock
Tallticka
Vedskivlav
Vintertagging
Blåmossa
Mindre märgborre</t>
        </is>
      </c>
      <c r="S10">
        <f>HYPERLINK("https://klasma.github.io/Logging_VASTERVIK/artfynd/A 16243-2020.xlsx")</f>
        <v/>
      </c>
    </row>
    <row r="11" ht="15" customHeight="1">
      <c r="A11" t="inlineStr">
        <is>
          <t>A 34624-2022</t>
        </is>
      </c>
      <c r="B11" s="1" t="n">
        <v>44795</v>
      </c>
      <c r="C11" s="1" t="n">
        <v>45170</v>
      </c>
      <c r="D11" t="inlineStr">
        <is>
          <t>KALMAR LÄN</t>
        </is>
      </c>
      <c r="E11" t="inlineStr">
        <is>
          <t>VÄSTERVIK</t>
        </is>
      </c>
      <c r="G11" t="n">
        <v>14</v>
      </c>
      <c r="H11" t="n">
        <v>2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Svart taggsvamp
Tallticka
Talltita
Blomkålssvamp
Blåmossa
Grönpyrola</t>
        </is>
      </c>
      <c r="S11">
        <f>HYPERLINK("https://klasma.github.io/Logging_VASTERVIK/artfynd/A 34624-2022.xlsx")</f>
        <v/>
      </c>
    </row>
    <row r="12" ht="15" customHeight="1">
      <c r="A12" t="inlineStr">
        <is>
          <t>A 52916-2020</t>
        </is>
      </c>
      <c r="B12" s="1" t="n">
        <v>44120</v>
      </c>
      <c r="C12" s="1" t="n">
        <v>45170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Orange taggsvamp
Svart taggsvamp
Talltita
Blomkålssvamp
Dropptaggsvamp</t>
        </is>
      </c>
      <c r="S12">
        <f>HYPERLINK("https://klasma.github.io/Logging_VASTERVIK/artfynd/A 52916-2020.xlsx")</f>
        <v/>
      </c>
    </row>
    <row r="13" ht="15" customHeight="1">
      <c r="A13" t="inlineStr">
        <is>
          <t>A 53760-2021</t>
        </is>
      </c>
      <c r="B13" s="1" t="n">
        <v>44467</v>
      </c>
      <c r="C13" s="1" t="n">
        <v>45170</v>
      </c>
      <c r="D13" t="inlineStr">
        <is>
          <t>KALMAR LÄN</t>
        </is>
      </c>
      <c r="E13" t="inlineStr">
        <is>
          <t>VÄSTERVIK</t>
        </is>
      </c>
      <c r="G13" t="n">
        <v>3.9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Brunlångöra
Nordfladdermus
Tallticka
Dvärgpipistrell
Större brunfladdermus
Trollpipistrell</t>
        </is>
      </c>
      <c r="S13">
        <f>HYPERLINK("https://klasma.github.io/Logging_VASTERVIK/artfynd/A 53760-2021.xlsx")</f>
        <v/>
      </c>
    </row>
    <row r="14" ht="15" customHeight="1">
      <c r="A14" t="inlineStr">
        <is>
          <t>A 60996-2021</t>
        </is>
      </c>
      <c r="B14" s="1" t="n">
        <v>44497</v>
      </c>
      <c r="C14" s="1" t="n">
        <v>45170</v>
      </c>
      <c r="D14" t="inlineStr">
        <is>
          <t>KALMAR LÄN</t>
        </is>
      </c>
      <c r="E14" t="inlineStr">
        <is>
          <t>VÄSTERVIK</t>
        </is>
      </c>
      <c r="F14" t="inlineStr">
        <is>
          <t>Kyrkan</t>
        </is>
      </c>
      <c r="G14" t="n">
        <v>7.2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Talltita
Vedtrappmossa
Grönpyrola
Platt fjädermossa
Revlummer</t>
        </is>
      </c>
      <c r="S14">
        <f>HYPERLINK("https://klasma.github.io/Logging_VASTERVIK/artfynd/A 60996-2021.xlsx")</f>
        <v/>
      </c>
    </row>
    <row r="15" ht="15" customHeight="1">
      <c r="A15" t="inlineStr">
        <is>
          <t>A 71188-2021</t>
        </is>
      </c>
      <c r="B15" s="1" t="n">
        <v>44539</v>
      </c>
      <c r="C15" s="1" t="n">
        <v>45170</v>
      </c>
      <c r="D15" t="inlineStr">
        <is>
          <t>KALMAR LÄN</t>
        </is>
      </c>
      <c r="E15" t="inlineStr">
        <is>
          <t>VÄSTERVIK</t>
        </is>
      </c>
      <c r="G15" t="n">
        <v>0.6</v>
      </c>
      <c r="H15" t="n">
        <v>0</v>
      </c>
      <c r="I15" t="n">
        <v>3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Blå taggsvamp
Motaggsvamp
Svartvit taggsvamp
Blomkålssvamp
Dropptaggsvamp
Grovticka</t>
        </is>
      </c>
      <c r="S15">
        <f>HYPERLINK("https://klasma.github.io/Logging_VASTERVIK/artfynd/A 71188-2021.xlsx")</f>
        <v/>
      </c>
    </row>
    <row r="16" ht="15" customHeight="1">
      <c r="A16" t="inlineStr">
        <is>
          <t>A 974-2023</t>
        </is>
      </c>
      <c r="B16" s="1" t="n">
        <v>44935</v>
      </c>
      <c r="C16" s="1" t="n">
        <v>45170</v>
      </c>
      <c r="D16" t="inlineStr">
        <is>
          <t>KALMAR LÄN</t>
        </is>
      </c>
      <c r="E16" t="inlineStr">
        <is>
          <t>VÄSTERVIK</t>
        </is>
      </c>
      <c r="G16" t="n">
        <v>7.2</v>
      </c>
      <c r="H16" t="n">
        <v>1</v>
      </c>
      <c r="I16" t="n">
        <v>5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6</v>
      </c>
      <c r="R16" s="2" t="inlineStr">
        <is>
          <t>Läderbagge
Blanksvart trämyra
Fällmossa
Guldlockmossa
Gulpudrad spiklav
Myskmadra</t>
        </is>
      </c>
      <c r="S16">
        <f>HYPERLINK("https://klasma.github.io/Logging_VASTERVIK/artfynd/A 974-2023.xlsx")</f>
        <v/>
      </c>
    </row>
    <row r="17" ht="15" customHeight="1">
      <c r="A17" t="inlineStr">
        <is>
          <t>A 11740-2023</t>
        </is>
      </c>
      <c r="B17" s="1" t="n">
        <v>44994</v>
      </c>
      <c r="C17" s="1" t="n">
        <v>45170</v>
      </c>
      <c r="D17" t="inlineStr">
        <is>
          <t>KALMAR LÄN</t>
        </is>
      </c>
      <c r="E17" t="inlineStr">
        <is>
          <t>VÄSTERVIK</t>
        </is>
      </c>
      <c r="F17" t="inlineStr">
        <is>
          <t>Sveaskog</t>
        </is>
      </c>
      <c r="G17" t="n">
        <v>2.9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Mindre bastardsvärmare
Skogsklocka
Smalsprötad bastardsvärmare
Tallticka
Fällmossa
Blåsippa</t>
        </is>
      </c>
      <c r="S17">
        <f>HYPERLINK("https://klasma.github.io/Logging_VASTERVIK/artfynd/A 11740-2023.xlsx")</f>
        <v/>
      </c>
    </row>
    <row r="18" ht="15" customHeight="1">
      <c r="A18" t="inlineStr">
        <is>
          <t>A 63553-2018</t>
        </is>
      </c>
      <c r="B18" s="1" t="n">
        <v>43427</v>
      </c>
      <c r="C18" s="1" t="n">
        <v>45170</v>
      </c>
      <c r="D18" t="inlineStr">
        <is>
          <t>KALMAR LÄN</t>
        </is>
      </c>
      <c r="E18" t="inlineStr">
        <is>
          <t>VÄSTERVIK</t>
        </is>
      </c>
      <c r="F18" t="inlineStr">
        <is>
          <t>Övriga Aktiebolag</t>
        </is>
      </c>
      <c r="G18" t="n">
        <v>6.9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Ekticka
Lunglav
Blomskägglav
Ekskinn
Blåsippa</t>
        </is>
      </c>
      <c r="S18">
        <f>HYPERLINK("https://klasma.github.io/Logging_VASTERVIK/artfynd/A 63553-2018.xlsx")</f>
        <v/>
      </c>
    </row>
    <row r="19" ht="15" customHeight="1">
      <c r="A19" t="inlineStr">
        <is>
          <t>A 781-2023</t>
        </is>
      </c>
      <c r="B19" s="1" t="n">
        <v>44931</v>
      </c>
      <c r="C19" s="1" t="n">
        <v>45170</v>
      </c>
      <c r="D19" t="inlineStr">
        <is>
          <t>KALMAR LÄN</t>
        </is>
      </c>
      <c r="E19" t="inlineStr">
        <is>
          <t>VÄSTERVIK</t>
        </is>
      </c>
      <c r="F19" t="inlineStr">
        <is>
          <t>Holmen skog AB</t>
        </is>
      </c>
      <c r="G19" t="n">
        <v>4.3</v>
      </c>
      <c r="H19" t="n">
        <v>0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Oxtungssvamp
Hasselticka
Läderskål
Stor aspticka</t>
        </is>
      </c>
      <c r="S19">
        <f>HYPERLINK("https://klasma.github.io/Logging_VASTERVIK/artfynd/A 781-2023.xlsx")</f>
        <v/>
      </c>
    </row>
    <row r="20" ht="15" customHeight="1">
      <c r="A20" t="inlineStr">
        <is>
          <t>A 24863-2023</t>
        </is>
      </c>
      <c r="B20" s="1" t="n">
        <v>45078</v>
      </c>
      <c r="C20" s="1" t="n">
        <v>45170</v>
      </c>
      <c r="D20" t="inlineStr">
        <is>
          <t>KALMAR LÄN</t>
        </is>
      </c>
      <c r="E20" t="inlineStr">
        <is>
          <t>VÄSTERVIK</t>
        </is>
      </c>
      <c r="G20" t="n">
        <v>14.5</v>
      </c>
      <c r="H20" t="n">
        <v>3</v>
      </c>
      <c r="I20" t="n">
        <v>1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5</v>
      </c>
      <c r="R20" s="2" t="inlineStr">
        <is>
          <t>Knärot
Entita
Tallticka
Talltita
Svart trolldruva</t>
        </is>
      </c>
      <c r="S20">
        <f>HYPERLINK("https://klasma.github.io/Logging_VASTERVIK/artfynd/A 24863-2023.xlsx")</f>
        <v/>
      </c>
    </row>
    <row r="21" ht="15" customHeight="1">
      <c r="A21" t="inlineStr">
        <is>
          <t>A 30779-2023</t>
        </is>
      </c>
      <c r="B21" s="1" t="n">
        <v>45112</v>
      </c>
      <c r="C21" s="1" t="n">
        <v>45170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2</v>
      </c>
      <c r="K21" t="n">
        <v>2</v>
      </c>
      <c r="L21" t="n">
        <v>0</v>
      </c>
      <c r="M21" t="n">
        <v>0</v>
      </c>
      <c r="N21" t="n">
        <v>0</v>
      </c>
      <c r="O21" t="n">
        <v>4</v>
      </c>
      <c r="P21" t="n">
        <v>2</v>
      </c>
      <c r="Q21" t="n">
        <v>5</v>
      </c>
      <c r="R21" s="2" t="inlineStr">
        <is>
          <t>Knärot
Sandödla
Tallticka
Talltita
Grönpyrola</t>
        </is>
      </c>
      <c r="S21">
        <f>HYPERLINK("https://klasma.github.io/Logging_VASTERVIK/artfynd/A 30779-2023.xlsx")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45170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45170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45170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45170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45170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45170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45170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45170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45170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45170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45170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45170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45170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45170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12708-2023.xlsx")</f>
        <v/>
      </c>
    </row>
    <row r="36" ht="15" customHeight="1">
      <c r="A36" t="inlineStr">
        <is>
          <t>A 35376-2018</t>
        </is>
      </c>
      <c r="B36" s="1" t="n">
        <v>43325</v>
      </c>
      <c r="C36" s="1" t="n">
        <v>45170</v>
      </c>
      <c r="D36" t="inlineStr">
        <is>
          <t>KALMAR LÄN</t>
        </is>
      </c>
      <c r="E36" t="inlineStr">
        <is>
          <t>VÄSTERVIK</t>
        </is>
      </c>
      <c r="F36" t="inlineStr">
        <is>
          <t>Sveaskog</t>
        </is>
      </c>
      <c r="G36" t="n">
        <v>4.2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Barbastell
Nordfladdermus</t>
        </is>
      </c>
      <c r="S36">
        <f>HYPERLINK("https://klasma.github.io/Logging_VASTERVIK/artfynd/A 35376-2018.xlsx")</f>
        <v/>
      </c>
    </row>
    <row r="37" ht="15" customHeight="1">
      <c r="A37" t="inlineStr">
        <is>
          <t>A 64053-2018</t>
        </is>
      </c>
      <c r="B37" s="1" t="n">
        <v>43418</v>
      </c>
      <c r="C37" s="1" t="n">
        <v>45170</v>
      </c>
      <c r="D37" t="inlineStr">
        <is>
          <t>KALMAR LÄN</t>
        </is>
      </c>
      <c r="E37" t="inlineStr">
        <is>
          <t>VÄSTERVIK</t>
        </is>
      </c>
      <c r="G37" t="n">
        <v>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Blåmossa</t>
        </is>
      </c>
      <c r="S37">
        <f>HYPERLINK("https://klasma.github.io/Logging_VASTERVIK/artfynd/A 64053-2018.xlsx")</f>
        <v/>
      </c>
    </row>
    <row r="38" ht="15" customHeight="1">
      <c r="A38" t="inlineStr">
        <is>
          <t>A 7907-2019</t>
        </is>
      </c>
      <c r="B38" s="1" t="n">
        <v>43500</v>
      </c>
      <c r="C38" s="1" t="n">
        <v>45170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Grov fjädermossa
Platt fjädermossa</t>
        </is>
      </c>
      <c r="S38">
        <f>HYPERLINK("https://klasma.github.io/Logging_VASTERVIK/artfynd/A 7907-2019.xlsx")</f>
        <v/>
      </c>
    </row>
    <row r="39" ht="15" customHeight="1">
      <c r="A39" t="inlineStr">
        <is>
          <t>A 62128-2019</t>
        </is>
      </c>
      <c r="B39" s="1" t="n">
        <v>43782</v>
      </c>
      <c r="C39" s="1" t="n">
        <v>45170</v>
      </c>
      <c r="D39" t="inlineStr">
        <is>
          <t>KALMAR LÄN</t>
        </is>
      </c>
      <c r="E39" t="inlineStr">
        <is>
          <t>VÄSTERVIK</t>
        </is>
      </c>
      <c r="G39" t="n">
        <v>7.5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Kattfotslav</t>
        </is>
      </c>
      <c r="S39">
        <f>HYPERLINK("https://klasma.github.io/Logging_VASTERVIK/artfynd/A 62128-2019.xlsx")</f>
        <v/>
      </c>
    </row>
    <row r="40" ht="15" customHeight="1">
      <c r="A40" t="inlineStr">
        <is>
          <t>A 1955-2021</t>
        </is>
      </c>
      <c r="B40" s="1" t="n">
        <v>44210</v>
      </c>
      <c r="C40" s="1" t="n">
        <v>45170</v>
      </c>
      <c r="D40" t="inlineStr">
        <is>
          <t>KALMAR LÄN</t>
        </is>
      </c>
      <c r="E40" t="inlineStr">
        <is>
          <t>VÄSTERVIK</t>
        </is>
      </c>
      <c r="G40" t="n">
        <v>5.3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Talltita</t>
        </is>
      </c>
      <c r="S40">
        <f>HYPERLINK("https://klasma.github.io/Logging_VASTERVIK/artfynd/A 1955-2021.xlsx")</f>
        <v/>
      </c>
    </row>
    <row r="41" ht="15" customHeight="1">
      <c r="A41" t="inlineStr">
        <is>
          <t>A 21665-2021</t>
        </is>
      </c>
      <c r="B41" s="1" t="n">
        <v>44322</v>
      </c>
      <c r="C41" s="1" t="n">
        <v>45170</v>
      </c>
      <c r="D41" t="inlineStr">
        <is>
          <t>KALMAR LÄN</t>
        </is>
      </c>
      <c r="E41" t="inlineStr">
        <is>
          <t>VÄSTERVIK</t>
        </is>
      </c>
      <c r="G41" t="n">
        <v>18.9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Klubbsprötad bastardsvärmare
Smalsprötad bastardsvärmare</t>
        </is>
      </c>
      <c r="S41">
        <f>HYPERLINK("https://klasma.github.io/Logging_VASTERVIK/artfynd/A 21665-2021.xlsx")</f>
        <v/>
      </c>
    </row>
    <row r="42" ht="15" customHeight="1">
      <c r="A42" t="inlineStr">
        <is>
          <t>A 44667-2021</t>
        </is>
      </c>
      <c r="B42" s="1" t="n">
        <v>44438</v>
      </c>
      <c r="C42" s="1" t="n">
        <v>45170</v>
      </c>
      <c r="D42" t="inlineStr">
        <is>
          <t>KALMAR LÄN</t>
        </is>
      </c>
      <c r="E42" t="inlineStr">
        <is>
          <t>VÄSTERVIK</t>
        </is>
      </c>
      <c r="G42" t="n">
        <v>1.7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Järpe
Fjällig taggsvamp s.str.</t>
        </is>
      </c>
      <c r="S42">
        <f>HYPERLINK("https://klasma.github.io/Logging_VASTERVIK/artfynd/A 44667-2021.xlsx")</f>
        <v/>
      </c>
    </row>
    <row r="43" ht="15" customHeight="1">
      <c r="A43" t="inlineStr">
        <is>
          <t>A 51833-2021</t>
        </is>
      </c>
      <c r="B43" s="1" t="n">
        <v>44462</v>
      </c>
      <c r="C43" s="1" t="n">
        <v>45170</v>
      </c>
      <c r="D43" t="inlineStr">
        <is>
          <t>KALMAR LÄN</t>
        </is>
      </c>
      <c r="E43" t="inlineStr">
        <is>
          <t>VÄSTERVIK</t>
        </is>
      </c>
      <c r="G43" t="n">
        <v>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Fläcknycklar</t>
        </is>
      </c>
      <c r="S43">
        <f>HYPERLINK("https://klasma.github.io/Logging_VASTERVIK/artfynd/A 51833-2021.xlsx")</f>
        <v/>
      </c>
    </row>
    <row r="44" ht="15" customHeight="1">
      <c r="A44" t="inlineStr">
        <is>
          <t>A 53769-2021</t>
        </is>
      </c>
      <c r="B44" s="1" t="n">
        <v>44467</v>
      </c>
      <c r="C44" s="1" t="n">
        <v>45170</v>
      </c>
      <c r="D44" t="inlineStr">
        <is>
          <t>KALMAR LÄN</t>
        </is>
      </c>
      <c r="E44" t="inlineStr">
        <is>
          <t>VÄSTERVIK</t>
        </is>
      </c>
      <c r="G44" t="n">
        <v>2.2</v>
      </c>
      <c r="H44" t="n">
        <v>1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Grön sköldmossa
Stubbspretmossa</t>
        </is>
      </c>
      <c r="S44">
        <f>HYPERLINK("https://klasma.github.io/Logging_VASTERVIK/artfynd/A 53769-2021.xlsx")</f>
        <v/>
      </c>
    </row>
    <row r="45" ht="15" customHeight="1">
      <c r="A45" t="inlineStr">
        <is>
          <t>A 56616-2021</t>
        </is>
      </c>
      <c r="B45" s="1" t="n">
        <v>44480</v>
      </c>
      <c r="C45" s="1" t="n">
        <v>45170</v>
      </c>
      <c r="D45" t="inlineStr">
        <is>
          <t>KALMAR LÄN</t>
        </is>
      </c>
      <c r="E45" t="inlineStr">
        <is>
          <t>VÄSTERVIK</t>
        </is>
      </c>
      <c r="G45" t="n">
        <v>0.7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Gullklöver
Vippärt</t>
        </is>
      </c>
      <c r="S45">
        <f>HYPERLINK("https://klasma.github.io/Logging_VASTERVIK/artfynd/A 56616-2021.xlsx")</f>
        <v/>
      </c>
    </row>
    <row r="46" ht="15" customHeight="1">
      <c r="A46" t="inlineStr">
        <is>
          <t>A 59940-2021</t>
        </is>
      </c>
      <c r="B46" s="1" t="n">
        <v>44494</v>
      </c>
      <c r="C46" s="1" t="n">
        <v>45170</v>
      </c>
      <c r="D46" t="inlineStr">
        <is>
          <t>KALMAR LÄN</t>
        </is>
      </c>
      <c r="E46" t="inlineStr">
        <is>
          <t>VÄSTERVIK</t>
        </is>
      </c>
      <c r="G46" t="n">
        <v>4.3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Grönpyrola</t>
        </is>
      </c>
      <c r="S46">
        <f>HYPERLINK("https://klasma.github.io/Logging_VASTERVIK/artfynd/A 59940-2021.xlsx")</f>
        <v/>
      </c>
    </row>
    <row r="47" ht="15" customHeight="1">
      <c r="A47" t="inlineStr">
        <is>
          <t>A 14927-2022</t>
        </is>
      </c>
      <c r="B47" s="1" t="n">
        <v>44657</v>
      </c>
      <c r="C47" s="1" t="n">
        <v>45170</v>
      </c>
      <c r="D47" t="inlineStr">
        <is>
          <t>KALMAR LÄN</t>
        </is>
      </c>
      <c r="E47" t="inlineStr">
        <is>
          <t>VÄSTERVIK</t>
        </is>
      </c>
      <c r="F47" t="inlineStr">
        <is>
          <t>Holmen skog AB</t>
        </is>
      </c>
      <c r="G47" t="n">
        <v>1.1</v>
      </c>
      <c r="H47" t="n">
        <v>2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Ekoxe
Revlummer</t>
        </is>
      </c>
      <c r="S47">
        <f>HYPERLINK("https://klasma.github.io/Logging_VASTERVIK/artfynd/A 14927-2022.xlsx")</f>
        <v/>
      </c>
    </row>
    <row r="48" ht="15" customHeight="1">
      <c r="A48" t="inlineStr">
        <is>
          <t>A 25145-2022</t>
        </is>
      </c>
      <c r="B48" s="1" t="n">
        <v>44729</v>
      </c>
      <c r="C48" s="1" t="n">
        <v>45170</v>
      </c>
      <c r="D48" t="inlineStr">
        <is>
          <t>KALMAR LÄN</t>
        </is>
      </c>
      <c r="E48" t="inlineStr">
        <is>
          <t>VÄSTERVIK</t>
        </is>
      </c>
      <c r="G48" t="n">
        <v>1.3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Knärot
Tallticka</t>
        </is>
      </c>
      <c r="S48">
        <f>HYPERLINK("https://klasma.github.io/Logging_VASTERVIK/artfynd/A 25145-2022.xlsx")</f>
        <v/>
      </c>
    </row>
    <row r="49" ht="15" customHeight="1">
      <c r="A49" t="inlineStr">
        <is>
          <t>A 38373-2022</t>
        </is>
      </c>
      <c r="B49" s="1" t="n">
        <v>44812</v>
      </c>
      <c r="C49" s="1" t="n">
        <v>45170</v>
      </c>
      <c r="D49" t="inlineStr">
        <is>
          <t>KALMAR LÄN</t>
        </is>
      </c>
      <c r="E49" t="inlineStr">
        <is>
          <t>VÄSTERVIK</t>
        </is>
      </c>
      <c r="G49" t="n">
        <v>3.1</v>
      </c>
      <c r="H49" t="n">
        <v>1</v>
      </c>
      <c r="I49" t="n">
        <v>1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Blåmossa</t>
        </is>
      </c>
      <c r="S49">
        <f>HYPERLINK("https://klasma.github.io/Logging_VASTERVIK/artfynd/A 38373-2022.xlsx")</f>
        <v/>
      </c>
    </row>
    <row r="50" ht="15" customHeight="1">
      <c r="A50" t="inlineStr">
        <is>
          <t>A 46552-2022</t>
        </is>
      </c>
      <c r="B50" s="1" t="n">
        <v>44848</v>
      </c>
      <c r="C50" s="1" t="n">
        <v>45170</v>
      </c>
      <c r="D50" t="inlineStr">
        <is>
          <t>KALMAR LÄN</t>
        </is>
      </c>
      <c r="E50" t="inlineStr">
        <is>
          <t>VÄSTERVIK</t>
        </is>
      </c>
      <c r="F50" t="inlineStr">
        <is>
          <t>Sveaskog</t>
        </is>
      </c>
      <c r="G50" t="n">
        <v>1.7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Motaggsvamp
Sårläka</t>
        </is>
      </c>
      <c r="S50">
        <f>HYPERLINK("https://klasma.github.io/Logging_VASTERVIK/artfynd/A 46552-2022.xlsx")</f>
        <v/>
      </c>
    </row>
    <row r="51" ht="15" customHeight="1">
      <c r="A51" t="inlineStr">
        <is>
          <t>A 46787-2022</t>
        </is>
      </c>
      <c r="B51" s="1" t="n">
        <v>44851</v>
      </c>
      <c r="C51" s="1" t="n">
        <v>45170</v>
      </c>
      <c r="D51" t="inlineStr">
        <is>
          <t>KALMAR LÄN</t>
        </is>
      </c>
      <c r="E51" t="inlineStr">
        <is>
          <t>VÄSTERVIK</t>
        </is>
      </c>
      <c r="G51" t="n">
        <v>4.4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Motaggsvamp
Tallticka</t>
        </is>
      </c>
      <c r="S51">
        <f>HYPERLINK("https://klasma.github.io/Logging_VASTERVIK/artfynd/A 46787-2022.xlsx")</f>
        <v/>
      </c>
    </row>
    <row r="52" ht="15" customHeight="1">
      <c r="A52" t="inlineStr">
        <is>
          <t>A 50989-2022</t>
        </is>
      </c>
      <c r="B52" s="1" t="n">
        <v>44867</v>
      </c>
      <c r="C52" s="1" t="n">
        <v>45170</v>
      </c>
      <c r="D52" t="inlineStr">
        <is>
          <t>KALMAR LÄN</t>
        </is>
      </c>
      <c r="E52" t="inlineStr">
        <is>
          <t>VÄSTERVIK</t>
        </is>
      </c>
      <c r="G52" t="n">
        <v>2</v>
      </c>
      <c r="H52" t="n">
        <v>0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Blomkålssvamp
Vätteros</t>
        </is>
      </c>
      <c r="S52">
        <f>HYPERLINK("https://klasma.github.io/Logging_VASTERVIK/artfynd/A 50989-2022.xlsx")</f>
        <v/>
      </c>
    </row>
    <row r="53" ht="15" customHeight="1">
      <c r="A53" t="inlineStr">
        <is>
          <t>A 62003-2022</t>
        </is>
      </c>
      <c r="B53" s="1" t="n">
        <v>44918</v>
      </c>
      <c r="C53" s="1" t="n">
        <v>45170</v>
      </c>
      <c r="D53" t="inlineStr">
        <is>
          <t>KALMAR LÄN</t>
        </is>
      </c>
      <c r="E53" t="inlineStr">
        <is>
          <t>VÄSTERVIK</t>
        </is>
      </c>
      <c r="G53" t="n">
        <v>6.2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Linmåra/småsnärjmåra</t>
        </is>
      </c>
      <c r="S53">
        <f>HYPERLINK("https://klasma.github.io/Logging_VASTERVIK/artfynd/A 62003-2022.xlsx")</f>
        <v/>
      </c>
    </row>
    <row r="54" ht="15" customHeight="1">
      <c r="A54" t="inlineStr">
        <is>
          <t>A 2097-2023</t>
        </is>
      </c>
      <c r="B54" s="1" t="n">
        <v>44939</v>
      </c>
      <c r="C54" s="1" t="n">
        <v>45170</v>
      </c>
      <c r="D54" t="inlineStr">
        <is>
          <t>KALMAR LÄN</t>
        </is>
      </c>
      <c r="E54" t="inlineStr">
        <is>
          <t>VÄSTERVIK</t>
        </is>
      </c>
      <c r="G54" t="n">
        <v>6.9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HYPERLINK("https://klasma.github.io/Logging_VASTERVIK/artfynd/A 2097-2023.xlsx")</f>
        <v/>
      </c>
    </row>
    <row r="55" ht="15" customHeight="1">
      <c r="A55" t="inlineStr">
        <is>
          <t>A 2515-2023</t>
        </is>
      </c>
      <c r="B55" s="1" t="n">
        <v>44943</v>
      </c>
      <c r="C55" s="1" t="n">
        <v>45170</v>
      </c>
      <c r="D55" t="inlineStr">
        <is>
          <t>KALMAR LÄN</t>
        </is>
      </c>
      <c r="E55" t="inlineStr">
        <is>
          <t>VÄSTERVIK</t>
        </is>
      </c>
      <c r="G55" t="n">
        <v>1.3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Grönpyrola</t>
        </is>
      </c>
      <c r="S55">
        <f>HYPERLINK("https://klasma.github.io/Logging_VASTERVIK/artfynd/A 2515-2023.xlsx")</f>
        <v/>
      </c>
    </row>
    <row r="56" ht="15" customHeight="1">
      <c r="A56" t="inlineStr">
        <is>
          <t>A 3173-2023</t>
        </is>
      </c>
      <c r="B56" s="1" t="n">
        <v>44946</v>
      </c>
      <c r="C56" s="1" t="n">
        <v>45170</v>
      </c>
      <c r="D56" t="inlineStr">
        <is>
          <t>KALMAR LÄN</t>
        </is>
      </c>
      <c r="E56" t="inlineStr">
        <is>
          <t>VÄSTERVIK</t>
        </is>
      </c>
      <c r="G56" t="n">
        <v>4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Tallticka</t>
        </is>
      </c>
      <c r="S56">
        <f>HYPERLINK("https://klasma.github.io/Logging_VASTERVIK/artfynd/A 3173-2023.xlsx")</f>
        <v/>
      </c>
    </row>
    <row r="57" ht="15" customHeight="1">
      <c r="A57" t="inlineStr">
        <is>
          <t>A 9040-2023</t>
        </is>
      </c>
      <c r="B57" s="1" t="n">
        <v>44979</v>
      </c>
      <c r="C57" s="1" t="n">
        <v>45170</v>
      </c>
      <c r="D57" t="inlineStr">
        <is>
          <t>KALMAR LÄN</t>
        </is>
      </c>
      <c r="E57" t="inlineStr">
        <is>
          <t>VÄSTERVIK</t>
        </is>
      </c>
      <c r="G57" t="n">
        <v>5.1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9040-2023.xlsx")</f>
        <v/>
      </c>
    </row>
    <row r="58" ht="15" customHeight="1">
      <c r="A58" t="inlineStr">
        <is>
          <t>A 10806-2023</t>
        </is>
      </c>
      <c r="B58" s="1" t="n">
        <v>44989</v>
      </c>
      <c r="C58" s="1" t="n">
        <v>45170</v>
      </c>
      <c r="D58" t="inlineStr">
        <is>
          <t>KALMAR LÄN</t>
        </is>
      </c>
      <c r="E58" t="inlineStr">
        <is>
          <t>VÄSTERVIK</t>
        </is>
      </c>
      <c r="G58" t="n">
        <v>3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Revlummer</t>
        </is>
      </c>
      <c r="S58">
        <f>HYPERLINK("https://klasma.github.io/Logging_VASTERVIK/artfynd/A 10806-2023.xlsx")</f>
        <v/>
      </c>
    </row>
    <row r="59" ht="15" customHeight="1">
      <c r="A59" t="inlineStr">
        <is>
          <t>A 14301-2023</t>
        </is>
      </c>
      <c r="B59" s="1" t="n">
        <v>45011</v>
      </c>
      <c r="C59" s="1" t="n">
        <v>45170</v>
      </c>
      <c r="D59" t="inlineStr">
        <is>
          <t>KALMAR LÄN</t>
        </is>
      </c>
      <c r="E59" t="inlineStr">
        <is>
          <t>VÄSTERVIK</t>
        </is>
      </c>
      <c r="G59" t="n">
        <v>4.4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14301-2023.xlsx")</f>
        <v/>
      </c>
    </row>
    <row r="60" ht="15" customHeight="1">
      <c r="A60" t="inlineStr">
        <is>
          <t>A 32649-2023</t>
        </is>
      </c>
      <c r="B60" s="1" t="n">
        <v>45121</v>
      </c>
      <c r="C60" s="1" t="n">
        <v>45170</v>
      </c>
      <c r="D60" t="inlineStr">
        <is>
          <t>KALMAR LÄN</t>
        </is>
      </c>
      <c r="E60" t="inlineStr">
        <is>
          <t>VÄSTERVIK</t>
        </is>
      </c>
      <c r="G60" t="n">
        <v>1.7</v>
      </c>
      <c r="H60" t="n">
        <v>1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Blåmossa</t>
        </is>
      </c>
      <c r="S60">
        <f>HYPERLINK("https://klasma.github.io/Logging_VASTERVIK/artfynd/A 32649-2023.xlsx")</f>
        <v/>
      </c>
    </row>
    <row r="61" ht="15" customHeight="1">
      <c r="A61" t="inlineStr">
        <is>
          <t>A 51204-2018</t>
        </is>
      </c>
      <c r="B61" s="1" t="n">
        <v>43377</v>
      </c>
      <c r="C61" s="1" t="n">
        <v>45170</v>
      </c>
      <c r="D61" t="inlineStr">
        <is>
          <t>KALMAR LÄN</t>
        </is>
      </c>
      <c r="E61" t="inlineStr">
        <is>
          <t>VÄSTERVIK</t>
        </is>
      </c>
      <c r="G61" t="n">
        <v>2.2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Scharlakansskål</t>
        </is>
      </c>
      <c r="S61">
        <f>HYPERLINK("https://klasma.github.io/Logging_VASTERVIK/artfynd/A 51204-2018.xlsx")</f>
        <v/>
      </c>
    </row>
    <row r="62" ht="15" customHeight="1">
      <c r="A62" t="inlineStr">
        <is>
          <t>A 4926-2019</t>
        </is>
      </c>
      <c r="B62" s="1" t="n">
        <v>43479</v>
      </c>
      <c r="C62" s="1" t="n">
        <v>45170</v>
      </c>
      <c r="D62" t="inlineStr">
        <is>
          <t>KALMAR LÄN</t>
        </is>
      </c>
      <c r="E62" t="inlineStr">
        <is>
          <t>VÄSTERVIK</t>
        </is>
      </c>
      <c r="G62" t="n">
        <v>2.2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Hornuggla</t>
        </is>
      </c>
      <c r="S62">
        <f>HYPERLINK("https://klasma.github.io/Logging_VASTERVIK/artfynd/A 4926-2019.xlsx")</f>
        <v/>
      </c>
    </row>
    <row r="63" ht="15" customHeight="1">
      <c r="A63" t="inlineStr">
        <is>
          <t>A 10741-2019</t>
        </is>
      </c>
      <c r="B63" s="1" t="n">
        <v>43514</v>
      </c>
      <c r="C63" s="1" t="n">
        <v>45170</v>
      </c>
      <c r="D63" t="inlineStr">
        <is>
          <t>KALMAR LÄN</t>
        </is>
      </c>
      <c r="E63" t="inlineStr">
        <is>
          <t>VÄSTERVIK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Tallticka</t>
        </is>
      </c>
      <c r="S63">
        <f>HYPERLINK("https://klasma.github.io/Logging_VASTERVIK/artfynd/A 10741-2019.xlsx")</f>
        <v/>
      </c>
    </row>
    <row r="64" ht="15" customHeight="1">
      <c r="A64" t="inlineStr">
        <is>
          <t>A 15043-2019</t>
        </is>
      </c>
      <c r="B64" s="1" t="n">
        <v>43538</v>
      </c>
      <c r="C64" s="1" t="n">
        <v>45170</v>
      </c>
      <c r="D64" t="inlineStr">
        <is>
          <t>KALMAR LÄN</t>
        </is>
      </c>
      <c r="E64" t="inlineStr">
        <is>
          <t>VÄSTERVIK</t>
        </is>
      </c>
      <c r="G64" t="n">
        <v>10.2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Slåttergubbe</t>
        </is>
      </c>
      <c r="S64">
        <f>HYPERLINK("https://klasma.github.io/Logging_VASTERVIK/artfynd/A 15043-2019.xlsx")</f>
        <v/>
      </c>
    </row>
    <row r="65" ht="15" customHeight="1">
      <c r="A65" t="inlineStr">
        <is>
          <t>A 27200-2019</t>
        </is>
      </c>
      <c r="B65" s="1" t="n">
        <v>43614</v>
      </c>
      <c r="C65" s="1" t="n">
        <v>45170</v>
      </c>
      <c r="D65" t="inlineStr">
        <is>
          <t>KALMAR LÄN</t>
        </is>
      </c>
      <c r="E65" t="inlineStr">
        <is>
          <t>VÄSTERVIK</t>
        </is>
      </c>
      <c r="F65" t="inlineStr">
        <is>
          <t>Sveaskog</t>
        </is>
      </c>
      <c r="G65" t="n">
        <v>8.5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Myskmadra</t>
        </is>
      </c>
      <c r="S65">
        <f>HYPERLINK("https://klasma.github.io/Logging_VASTERVIK/artfynd/A 27200-2019.xlsx")</f>
        <v/>
      </c>
    </row>
    <row r="66" ht="15" customHeight="1">
      <c r="A66" t="inlineStr">
        <is>
          <t>A 27203-2019</t>
        </is>
      </c>
      <c r="B66" s="1" t="n">
        <v>43614</v>
      </c>
      <c r="C66" s="1" t="n">
        <v>45170</v>
      </c>
      <c r="D66" t="inlineStr">
        <is>
          <t>KALMAR LÄN</t>
        </is>
      </c>
      <c r="E66" t="inlineStr">
        <is>
          <t>VÄSTERVIK</t>
        </is>
      </c>
      <c r="F66" t="inlineStr">
        <is>
          <t>Sveaskog</t>
        </is>
      </c>
      <c r="G66" t="n">
        <v>4.8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Blomskägglav</t>
        </is>
      </c>
      <c r="S66">
        <f>HYPERLINK("https://klasma.github.io/Logging_VASTERVIK/artfynd/A 27203-2019.xlsx")</f>
        <v/>
      </c>
    </row>
    <row r="67" ht="15" customHeight="1">
      <c r="A67" t="inlineStr">
        <is>
          <t>A 27204-2019</t>
        </is>
      </c>
      <c r="B67" s="1" t="n">
        <v>43614</v>
      </c>
      <c r="C67" s="1" t="n">
        <v>45170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12.9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Platt fjädermossa</t>
        </is>
      </c>
      <c r="S67">
        <f>HYPERLINK("https://klasma.github.io/Logging_VASTERVIK/artfynd/A 27204-2019.xlsx")</f>
        <v/>
      </c>
    </row>
    <row r="68" ht="15" customHeight="1">
      <c r="A68" t="inlineStr">
        <is>
          <t>A 59193-2019</t>
        </is>
      </c>
      <c r="B68" s="1" t="n">
        <v>43775</v>
      </c>
      <c r="C68" s="1" t="n">
        <v>45170</v>
      </c>
      <c r="D68" t="inlineStr">
        <is>
          <t>KALMAR LÄN</t>
        </is>
      </c>
      <c r="E68" t="inlineStr">
        <is>
          <t>VÄSTERVIK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Åkerkulla</t>
        </is>
      </c>
      <c r="S68">
        <f>HYPERLINK("https://klasma.github.io/Logging_VASTERVIK/artfynd/A 59193-2019.xlsx")</f>
        <v/>
      </c>
    </row>
    <row r="69" ht="15" customHeight="1">
      <c r="A69" t="inlineStr">
        <is>
          <t>A 16608-2020</t>
        </is>
      </c>
      <c r="B69" s="1" t="n">
        <v>43908</v>
      </c>
      <c r="C69" s="1" t="n">
        <v>45170</v>
      </c>
      <c r="D69" t="inlineStr">
        <is>
          <t>KALMAR LÄN</t>
        </is>
      </c>
      <c r="E69" t="inlineStr">
        <is>
          <t>VÄSTERVIK</t>
        </is>
      </c>
      <c r="F69" t="inlineStr">
        <is>
          <t>Övriga Aktiebolag</t>
        </is>
      </c>
      <c r="G69" t="n">
        <v>1.7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Skogsklocka</t>
        </is>
      </c>
      <c r="S69">
        <f>HYPERLINK("https://klasma.github.io/Logging_VASTERVIK/artfynd/A 16608-2020.xlsx")</f>
        <v/>
      </c>
    </row>
    <row r="70" ht="15" customHeight="1">
      <c r="A70" t="inlineStr">
        <is>
          <t>A 15357-2020</t>
        </is>
      </c>
      <c r="B70" s="1" t="n">
        <v>43913</v>
      </c>
      <c r="C70" s="1" t="n">
        <v>45170</v>
      </c>
      <c r="D70" t="inlineStr">
        <is>
          <t>KALMAR LÄN</t>
        </is>
      </c>
      <c r="E70" t="inlineStr">
        <is>
          <t>VÄSTERVIK</t>
        </is>
      </c>
      <c r="G70" t="n">
        <v>2.9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Grönpyrola</t>
        </is>
      </c>
      <c r="S70">
        <f>HYPERLINK("https://klasma.github.io/Logging_VASTERVIK/artfynd/A 15357-2020.xlsx")</f>
        <v/>
      </c>
    </row>
    <row r="71" ht="15" customHeight="1">
      <c r="A71" t="inlineStr">
        <is>
          <t>A 39836-2020</t>
        </is>
      </c>
      <c r="B71" s="1" t="n">
        <v>44064</v>
      </c>
      <c r="C71" s="1" t="n">
        <v>45170</v>
      </c>
      <c r="D71" t="inlineStr">
        <is>
          <t>KALMAR LÄN</t>
        </is>
      </c>
      <c r="E71" t="inlineStr">
        <is>
          <t>VÄSTERVIK</t>
        </is>
      </c>
      <c r="G71" t="n">
        <v>13.4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Havsörn</t>
        </is>
      </c>
      <c r="S71">
        <f>HYPERLINK("https://klasma.github.io/Logging_VASTERVIK/artfynd/A 39836-2020.xlsx")</f>
        <v/>
      </c>
    </row>
    <row r="72" ht="15" customHeight="1">
      <c r="A72" t="inlineStr">
        <is>
          <t>A 56180-2020</t>
        </is>
      </c>
      <c r="B72" s="1" t="n">
        <v>44133</v>
      </c>
      <c r="C72" s="1" t="n">
        <v>45170</v>
      </c>
      <c r="D72" t="inlineStr">
        <is>
          <t>KALMAR LÄN</t>
        </is>
      </c>
      <c r="E72" t="inlineStr">
        <is>
          <t>VÄSTERVIK</t>
        </is>
      </c>
      <c r="G72" t="n">
        <v>9.199999999999999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Mattlummer</t>
        </is>
      </c>
      <c r="S72">
        <f>HYPERLINK("https://klasma.github.io/Logging_VASTERVIK/artfynd/A 56180-2020.xlsx")</f>
        <v/>
      </c>
    </row>
    <row r="73" ht="15" customHeight="1">
      <c r="A73" t="inlineStr">
        <is>
          <t>A 66752-2020</t>
        </is>
      </c>
      <c r="B73" s="1" t="n">
        <v>44175</v>
      </c>
      <c r="C73" s="1" t="n">
        <v>45170</v>
      </c>
      <c r="D73" t="inlineStr">
        <is>
          <t>KALMAR LÄN</t>
        </is>
      </c>
      <c r="E73" t="inlineStr">
        <is>
          <t>VÄSTERVIK</t>
        </is>
      </c>
      <c r="G73" t="n">
        <v>0.7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Tallticka</t>
        </is>
      </c>
      <c r="S73">
        <f>HYPERLINK("https://klasma.github.io/Logging_VASTERVIK/artfynd/A 66752-2020.xlsx")</f>
        <v/>
      </c>
    </row>
    <row r="74" ht="15" customHeight="1">
      <c r="A74" t="inlineStr">
        <is>
          <t>A 69632-2020</t>
        </is>
      </c>
      <c r="B74" s="1" t="n">
        <v>44195</v>
      </c>
      <c r="C74" s="1" t="n">
        <v>45170</v>
      </c>
      <c r="D74" t="inlineStr">
        <is>
          <t>KALMAR LÄN</t>
        </is>
      </c>
      <c r="E74" t="inlineStr">
        <is>
          <t>VÄSTERVIK</t>
        </is>
      </c>
      <c r="G74" t="n">
        <v>2.5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69632-2020.xlsx")</f>
        <v/>
      </c>
    </row>
    <row r="75" ht="15" customHeight="1">
      <c r="A75" t="inlineStr">
        <is>
          <t>A 20233-2021</t>
        </is>
      </c>
      <c r="B75" s="1" t="n">
        <v>44314</v>
      </c>
      <c r="C75" s="1" t="n">
        <v>45170</v>
      </c>
      <c r="D75" t="inlineStr">
        <is>
          <t>KALMAR LÄN</t>
        </is>
      </c>
      <c r="E75" t="inlineStr">
        <is>
          <t>VÄSTERVIK</t>
        </is>
      </c>
      <c r="F75" t="inlineStr">
        <is>
          <t>Holmen skog AB</t>
        </is>
      </c>
      <c r="G75" t="n">
        <v>11.8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Skogsklocka</t>
        </is>
      </c>
      <c r="S75">
        <f>HYPERLINK("https://klasma.github.io/Logging_VASTERVIK/artfynd/A 20233-2021.xlsx")</f>
        <v/>
      </c>
    </row>
    <row r="76" ht="15" customHeight="1">
      <c r="A76" t="inlineStr">
        <is>
          <t>A 24048-2021</t>
        </is>
      </c>
      <c r="B76" s="1" t="n">
        <v>44336</v>
      </c>
      <c r="C76" s="1" t="n">
        <v>45170</v>
      </c>
      <c r="D76" t="inlineStr">
        <is>
          <t>KALMAR LÄN</t>
        </is>
      </c>
      <c r="E76" t="inlineStr">
        <is>
          <t>VÄSTERVIK</t>
        </is>
      </c>
      <c r="G76" t="n">
        <v>3.5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HYPERLINK("https://klasma.github.io/Logging_VASTERVIK/artfynd/A 24048-2021.xlsx")</f>
        <v/>
      </c>
    </row>
    <row r="77" ht="15" customHeight="1">
      <c r="A77" t="inlineStr">
        <is>
          <t>A 25447-2021</t>
        </is>
      </c>
      <c r="B77" s="1" t="n">
        <v>44342</v>
      </c>
      <c r="C77" s="1" t="n">
        <v>45170</v>
      </c>
      <c r="D77" t="inlineStr">
        <is>
          <t>KALMAR LÄN</t>
        </is>
      </c>
      <c r="E77" t="inlineStr">
        <is>
          <t>VÄSTERVIK</t>
        </is>
      </c>
      <c r="F77" t="inlineStr">
        <is>
          <t>Holmen skog AB</t>
        </is>
      </c>
      <c r="G77" t="n">
        <v>9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25447-2021.xlsx")</f>
        <v/>
      </c>
    </row>
    <row r="78" ht="15" customHeight="1">
      <c r="A78" t="inlineStr">
        <is>
          <t>A 25439-2021</t>
        </is>
      </c>
      <c r="B78" s="1" t="n">
        <v>44342</v>
      </c>
      <c r="C78" s="1" t="n">
        <v>45170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2.4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 sköldmossa</t>
        </is>
      </c>
      <c r="S78">
        <f>HYPERLINK("https://klasma.github.io/Logging_VASTERVIK/artfynd/A 25439-2021.xlsx")</f>
        <v/>
      </c>
    </row>
    <row r="79" ht="15" customHeight="1">
      <c r="A79" t="inlineStr">
        <is>
          <t>A 25594-2021</t>
        </is>
      </c>
      <c r="B79" s="1" t="n">
        <v>44343</v>
      </c>
      <c r="C79" s="1" t="n">
        <v>45170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3.2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HYPERLINK("https://klasma.github.io/Logging_VASTERVIK/artfynd/A 25594-2021.xlsx")</f>
        <v/>
      </c>
    </row>
    <row r="80" ht="15" customHeight="1">
      <c r="A80" t="inlineStr">
        <is>
          <t>A 29455-2021</t>
        </is>
      </c>
      <c r="B80" s="1" t="n">
        <v>44361</v>
      </c>
      <c r="C80" s="1" t="n">
        <v>45170</v>
      </c>
      <c r="D80" t="inlineStr">
        <is>
          <t>KALMAR LÄN</t>
        </is>
      </c>
      <c r="E80" t="inlineStr">
        <is>
          <t>VÄSTERVIK</t>
        </is>
      </c>
      <c r="F80" t="inlineStr">
        <is>
          <t>Övriga Aktiebolag</t>
        </is>
      </c>
      <c r="G80" t="n">
        <v>3.1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29455-2021.xlsx")</f>
        <v/>
      </c>
    </row>
    <row r="81" ht="15" customHeight="1">
      <c r="A81" t="inlineStr">
        <is>
          <t>A 31315-2021</t>
        </is>
      </c>
      <c r="B81" s="1" t="n">
        <v>44368</v>
      </c>
      <c r="C81" s="1" t="n">
        <v>45170</v>
      </c>
      <c r="D81" t="inlineStr">
        <is>
          <t>KALMAR LÄN</t>
        </is>
      </c>
      <c r="E81" t="inlineStr">
        <is>
          <t>VÄSTERVIK</t>
        </is>
      </c>
      <c r="G81" t="n">
        <v>3.3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31315-2021.xlsx")</f>
        <v/>
      </c>
    </row>
    <row r="82" ht="15" customHeight="1">
      <c r="A82" t="inlineStr">
        <is>
          <t>A 37438-2021</t>
        </is>
      </c>
      <c r="B82" s="1" t="n">
        <v>44398</v>
      </c>
      <c r="C82" s="1" t="n">
        <v>45170</v>
      </c>
      <c r="D82" t="inlineStr">
        <is>
          <t>KALMAR LÄN</t>
        </is>
      </c>
      <c r="E82" t="inlineStr">
        <is>
          <t>VÄSTERVIK</t>
        </is>
      </c>
      <c r="G82" t="n">
        <v>14.3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37438-2021.xlsx")</f>
        <v/>
      </c>
    </row>
    <row r="83" ht="15" customHeight="1">
      <c r="A83" t="inlineStr">
        <is>
          <t>A 44635-2021</t>
        </is>
      </c>
      <c r="B83" s="1" t="n">
        <v>44437</v>
      </c>
      <c r="C83" s="1" t="n">
        <v>45170</v>
      </c>
      <c r="D83" t="inlineStr">
        <is>
          <t>KALMAR LÄN</t>
        </is>
      </c>
      <c r="E83" t="inlineStr">
        <is>
          <t>VÄSTERVIK</t>
        </is>
      </c>
      <c r="G83" t="n">
        <v>0.9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Brandticka</t>
        </is>
      </c>
      <c r="S83">
        <f>HYPERLINK("https://klasma.github.io/Logging_VASTERVIK/artfynd/A 44635-2021.xlsx")</f>
        <v/>
      </c>
    </row>
    <row r="84" ht="15" customHeight="1">
      <c r="A84" t="inlineStr">
        <is>
          <t>A 47860-2021</t>
        </is>
      </c>
      <c r="B84" s="1" t="n">
        <v>44448</v>
      </c>
      <c r="C84" s="1" t="n">
        <v>45170</v>
      </c>
      <c r="D84" t="inlineStr">
        <is>
          <t>KALMAR LÄN</t>
        </is>
      </c>
      <c r="E84" t="inlineStr">
        <is>
          <t>VÄSTERVIK</t>
        </is>
      </c>
      <c r="G84" t="n">
        <v>2.8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Tallticka</t>
        </is>
      </c>
      <c r="S84">
        <f>HYPERLINK("https://klasma.github.io/Logging_VASTERVIK/artfynd/A 47860-2021.xlsx")</f>
        <v/>
      </c>
    </row>
    <row r="85" ht="15" customHeight="1">
      <c r="A85" t="inlineStr">
        <is>
          <t>A 52831-2021</t>
        </is>
      </c>
      <c r="B85" s="1" t="n">
        <v>44467</v>
      </c>
      <c r="C85" s="1" t="n">
        <v>45170</v>
      </c>
      <c r="D85" t="inlineStr">
        <is>
          <t>KALMAR LÄN</t>
        </is>
      </c>
      <c r="E85" t="inlineStr">
        <is>
          <t>VÄSTERVIK</t>
        </is>
      </c>
      <c r="G85" t="n">
        <v>0.8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52831-2021.xlsx")</f>
        <v/>
      </c>
    </row>
    <row r="86" ht="15" customHeight="1">
      <c r="A86" t="inlineStr">
        <is>
          <t>A 53738-2021</t>
        </is>
      </c>
      <c r="B86" s="1" t="n">
        <v>44467</v>
      </c>
      <c r="C86" s="1" t="n">
        <v>45170</v>
      </c>
      <c r="D86" t="inlineStr">
        <is>
          <t>KALMAR LÄN</t>
        </is>
      </c>
      <c r="E86" t="inlineStr">
        <is>
          <t>VÄSTERVIK</t>
        </is>
      </c>
      <c r="G86" t="n">
        <v>2.8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HYPERLINK("https://klasma.github.io/Logging_VASTERVIK/artfynd/A 53738-2021.xlsx")</f>
        <v/>
      </c>
    </row>
    <row r="87" ht="15" customHeight="1">
      <c r="A87" t="inlineStr">
        <is>
          <t>A 56618-2021</t>
        </is>
      </c>
      <c r="B87" s="1" t="n">
        <v>44480</v>
      </c>
      <c r="C87" s="1" t="n">
        <v>45170</v>
      </c>
      <c r="D87" t="inlineStr">
        <is>
          <t>KALMAR LÄN</t>
        </is>
      </c>
      <c r="E87" t="inlineStr">
        <is>
          <t>VÄSTERVIK</t>
        </is>
      </c>
      <c r="G87" t="n">
        <v>1.5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Tallticka</t>
        </is>
      </c>
      <c r="S87">
        <f>HYPERLINK("https://klasma.github.io/Logging_VASTERVIK/artfynd/A 56618-2021.xlsx")</f>
        <v/>
      </c>
    </row>
    <row r="88" ht="15" customHeight="1">
      <c r="A88" t="inlineStr">
        <is>
          <t>A 61319-2021</t>
        </is>
      </c>
      <c r="B88" s="1" t="n">
        <v>44498</v>
      </c>
      <c r="C88" s="1" t="n">
        <v>45170</v>
      </c>
      <c r="D88" t="inlineStr">
        <is>
          <t>KALMAR LÄN</t>
        </is>
      </c>
      <c r="E88" t="inlineStr">
        <is>
          <t>VÄSTERVIK</t>
        </is>
      </c>
      <c r="G88" t="n">
        <v>2.2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HYPERLINK("https://klasma.github.io/Logging_VASTERVIK/artfynd/A 61319-2021.xlsx")</f>
        <v/>
      </c>
    </row>
    <row r="89" ht="15" customHeight="1">
      <c r="A89" t="inlineStr">
        <is>
          <t>A 1677-2022</t>
        </is>
      </c>
      <c r="B89" s="1" t="n">
        <v>44574</v>
      </c>
      <c r="C89" s="1" t="n">
        <v>45170</v>
      </c>
      <c r="D89" t="inlineStr">
        <is>
          <t>KALMAR LÄN</t>
        </is>
      </c>
      <c r="E89" t="inlineStr">
        <is>
          <t>VÄSTERVIK</t>
        </is>
      </c>
      <c r="G89" t="n">
        <v>3.3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HYPERLINK("https://klasma.github.io/Logging_VASTERVIK/artfynd/A 1677-2022.xlsx")</f>
        <v/>
      </c>
    </row>
    <row r="90" ht="15" customHeight="1">
      <c r="A90" t="inlineStr">
        <is>
          <t>A 12662-2022</t>
        </is>
      </c>
      <c r="B90" s="1" t="n">
        <v>44641</v>
      </c>
      <c r="C90" s="1" t="n">
        <v>45170</v>
      </c>
      <c r="D90" t="inlineStr">
        <is>
          <t>KALMAR LÄN</t>
        </is>
      </c>
      <c r="E90" t="inlineStr">
        <is>
          <t>VÄSTERVIK</t>
        </is>
      </c>
      <c r="G90" t="n">
        <v>2.1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Blåmossa</t>
        </is>
      </c>
      <c r="S90">
        <f>HYPERLINK("https://klasma.github.io/Logging_VASTERVIK/artfynd/A 12662-2022.xlsx")</f>
        <v/>
      </c>
    </row>
    <row r="91" ht="15" customHeight="1">
      <c r="A91" t="inlineStr">
        <is>
          <t>A 15378-2022</t>
        </is>
      </c>
      <c r="B91" s="1" t="n">
        <v>44659</v>
      </c>
      <c r="C91" s="1" t="n">
        <v>45170</v>
      </c>
      <c r="D91" t="inlineStr">
        <is>
          <t>KALMAR LÄN</t>
        </is>
      </c>
      <c r="E91" t="inlineStr">
        <is>
          <t>VÄSTERVIK</t>
        </is>
      </c>
      <c r="G91" t="n">
        <v>1.4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Klofibbla</t>
        </is>
      </c>
      <c r="S91">
        <f>HYPERLINK("https://klasma.github.io/Logging_VASTERVIK/artfynd/A 15378-2022.xlsx")</f>
        <v/>
      </c>
    </row>
    <row r="92" ht="15" customHeight="1">
      <c r="A92" t="inlineStr">
        <is>
          <t>A 19900-2022</t>
        </is>
      </c>
      <c r="B92" s="1" t="n">
        <v>44697</v>
      </c>
      <c r="C92" s="1" t="n">
        <v>45170</v>
      </c>
      <c r="D92" t="inlineStr">
        <is>
          <t>KALMAR LÄN</t>
        </is>
      </c>
      <c r="E92" t="inlineStr">
        <is>
          <t>VÄSTERVIK</t>
        </is>
      </c>
      <c r="G92" t="n">
        <v>2.4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HYPERLINK("https://klasma.github.io/Logging_VASTERVIK/artfynd/A 19900-2022.xlsx")</f>
        <v/>
      </c>
    </row>
    <row r="93" ht="15" customHeight="1">
      <c r="A93" t="inlineStr">
        <is>
          <t>A 26056-2022</t>
        </is>
      </c>
      <c r="B93" s="1" t="n">
        <v>44734</v>
      </c>
      <c r="C93" s="1" t="n">
        <v>45170</v>
      </c>
      <c r="D93" t="inlineStr">
        <is>
          <t>KALMAR LÄN</t>
        </is>
      </c>
      <c r="E93" t="inlineStr">
        <is>
          <t>VÄSTERVIK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Slåtterfibbla</t>
        </is>
      </c>
      <c r="S93">
        <f>HYPERLINK("https://klasma.github.io/Logging_VASTERVIK/artfynd/A 26056-2022.xlsx")</f>
        <v/>
      </c>
    </row>
    <row r="94" ht="15" customHeight="1">
      <c r="A94" t="inlineStr">
        <is>
          <t>A 40924-2022</t>
        </is>
      </c>
      <c r="B94" s="1" t="n">
        <v>44825</v>
      </c>
      <c r="C94" s="1" t="n">
        <v>45170</v>
      </c>
      <c r="D94" t="inlineStr">
        <is>
          <t>KALMAR LÄN</t>
        </is>
      </c>
      <c r="E94" t="inlineStr">
        <is>
          <t>VÄSTERVIK</t>
        </is>
      </c>
      <c r="F94" t="inlineStr">
        <is>
          <t>Sveaskog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Barbastell</t>
        </is>
      </c>
      <c r="S94">
        <f>HYPERLINK("https://klasma.github.io/Logging_VASTERVIK/artfynd/A 40924-2022.xlsx")</f>
        <v/>
      </c>
    </row>
    <row r="95" ht="15" customHeight="1">
      <c r="A95" t="inlineStr">
        <is>
          <t>A 46556-2022</t>
        </is>
      </c>
      <c r="B95" s="1" t="n">
        <v>44848</v>
      </c>
      <c r="C95" s="1" t="n">
        <v>45170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1.5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Fjällig taggsvamp s.str.</t>
        </is>
      </c>
      <c r="S95">
        <f>HYPERLINK("https://klasma.github.io/Logging_VASTERVIK/artfynd/A 46556-2022.xlsx")</f>
        <v/>
      </c>
    </row>
    <row r="96" ht="15" customHeight="1">
      <c r="A96" t="inlineStr">
        <is>
          <t>A 46559-2022</t>
        </is>
      </c>
      <c r="B96" s="1" t="n">
        <v>44848</v>
      </c>
      <c r="C96" s="1" t="n">
        <v>45170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2.2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HYPERLINK("https://klasma.github.io/Logging_VASTERVIK/artfynd/A 46559-2022.xlsx")</f>
        <v/>
      </c>
    </row>
    <row r="97" ht="15" customHeight="1">
      <c r="A97" t="inlineStr">
        <is>
          <t>A 51024-2022</t>
        </is>
      </c>
      <c r="B97" s="1" t="n">
        <v>44867</v>
      </c>
      <c r="C97" s="1" t="n">
        <v>45170</v>
      </c>
      <c r="D97" t="inlineStr">
        <is>
          <t>KALMAR LÄN</t>
        </is>
      </c>
      <c r="E97" t="inlineStr">
        <is>
          <t>VÄSTERVIK</t>
        </is>
      </c>
      <c r="F97" t="inlineStr">
        <is>
          <t>Holmen skog AB</t>
        </is>
      </c>
      <c r="G97" t="n">
        <v>7.6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HYPERLINK("https://klasma.github.io/Logging_VASTERVIK/artfynd/A 51024-2022.xlsx")</f>
        <v/>
      </c>
    </row>
    <row r="98" ht="15" customHeight="1">
      <c r="A98" t="inlineStr">
        <is>
          <t>A 54193-2022</t>
        </is>
      </c>
      <c r="B98" s="1" t="n">
        <v>44881</v>
      </c>
      <c r="C98" s="1" t="n">
        <v>45170</v>
      </c>
      <c r="D98" t="inlineStr">
        <is>
          <t>KALMAR LÄN</t>
        </is>
      </c>
      <c r="E98" t="inlineStr">
        <is>
          <t>VÄSTERVIK</t>
        </is>
      </c>
      <c r="G98" t="n">
        <v>1.7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Murgröna</t>
        </is>
      </c>
      <c r="S98">
        <f>HYPERLINK("https://klasma.github.io/Logging_VASTERVIK/artfynd/A 54193-2022.xlsx")</f>
        <v/>
      </c>
    </row>
    <row r="99" ht="15" customHeight="1">
      <c r="A99" t="inlineStr">
        <is>
          <t>A 59178-2022</t>
        </is>
      </c>
      <c r="B99" s="1" t="n">
        <v>44904</v>
      </c>
      <c r="C99" s="1" t="n">
        <v>45170</v>
      </c>
      <c r="D99" t="inlineStr">
        <is>
          <t>KALMAR LÄN</t>
        </is>
      </c>
      <c r="E99" t="inlineStr">
        <is>
          <t>VÄSTERVIK</t>
        </is>
      </c>
      <c r="G99" t="n">
        <v>3.3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Tallticka</t>
        </is>
      </c>
      <c r="S99">
        <f>HYPERLINK("https://klasma.github.io/Logging_VASTERVIK/artfynd/A 59178-2022.xlsx")</f>
        <v/>
      </c>
    </row>
    <row r="100" ht="15" customHeight="1">
      <c r="A100" t="inlineStr">
        <is>
          <t>A 804-2023</t>
        </is>
      </c>
      <c r="B100" s="1" t="n">
        <v>44931</v>
      </c>
      <c r="C100" s="1" t="n">
        <v>45170</v>
      </c>
      <c r="D100" t="inlineStr">
        <is>
          <t>KALMAR LÄN</t>
        </is>
      </c>
      <c r="E100" t="inlineStr">
        <is>
          <t>VÄSTERVIK</t>
        </is>
      </c>
      <c r="F100" t="inlineStr">
        <is>
          <t>Holmen skog AB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Violett fingersvamp</t>
        </is>
      </c>
      <c r="S100">
        <f>HYPERLINK("https://klasma.github.io/Logging_VASTERVIK/artfynd/A 804-2023.xlsx")</f>
        <v/>
      </c>
    </row>
    <row r="101" ht="15" customHeight="1">
      <c r="A101" t="inlineStr">
        <is>
          <t>A 975-2023</t>
        </is>
      </c>
      <c r="B101" s="1" t="n">
        <v>44935</v>
      </c>
      <c r="C101" s="1" t="n">
        <v>45170</v>
      </c>
      <c r="D101" t="inlineStr">
        <is>
          <t>KALMAR LÄN</t>
        </is>
      </c>
      <c r="E101" t="inlineStr">
        <is>
          <t>VÄSTERVIK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Läderbagge</t>
        </is>
      </c>
      <c r="S101">
        <f>HYPERLINK("https://klasma.github.io/Logging_VASTERVIK/artfynd/A 975-2023.xlsx")</f>
        <v/>
      </c>
    </row>
    <row r="102" ht="15" customHeight="1">
      <c r="A102" t="inlineStr">
        <is>
          <t>A 1024-2023</t>
        </is>
      </c>
      <c r="B102" s="1" t="n">
        <v>44935</v>
      </c>
      <c r="C102" s="1" t="n">
        <v>45170</v>
      </c>
      <c r="D102" t="inlineStr">
        <is>
          <t>KALMAR LÄN</t>
        </is>
      </c>
      <c r="E102" t="inlineStr">
        <is>
          <t>VÄSTERVIK</t>
        </is>
      </c>
      <c r="F102" t="inlineStr">
        <is>
          <t>Holmen skog AB</t>
        </is>
      </c>
      <c r="G102" t="n">
        <v>1.9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Ekticka</t>
        </is>
      </c>
      <c r="S102">
        <f>HYPERLINK("https://klasma.github.io/Logging_VASTERVIK/artfynd/A 1024-2023.xlsx")</f>
        <v/>
      </c>
    </row>
    <row r="103" ht="15" customHeight="1">
      <c r="A103" t="inlineStr">
        <is>
          <t>A 11729-2023</t>
        </is>
      </c>
      <c r="B103" s="1" t="n">
        <v>44994</v>
      </c>
      <c r="C103" s="1" t="n">
        <v>45170</v>
      </c>
      <c r="D103" t="inlineStr">
        <is>
          <t>KALMAR LÄN</t>
        </is>
      </c>
      <c r="E103" t="inlineStr">
        <is>
          <t>VÄSTERVIK</t>
        </is>
      </c>
      <c r="F103" t="inlineStr">
        <is>
          <t>Sveaskog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Bredbrämad bastardsvärmare</t>
        </is>
      </c>
      <c r="S103">
        <f>HYPERLINK("https://klasma.github.io/Logging_VASTERVIK/artfynd/A 11729-2023.xlsx")</f>
        <v/>
      </c>
    </row>
    <row r="104" ht="15" customHeight="1">
      <c r="A104" t="inlineStr">
        <is>
          <t>A 14720-2023</t>
        </is>
      </c>
      <c r="B104" s="1" t="n">
        <v>45014</v>
      </c>
      <c r="C104" s="1" t="n">
        <v>45170</v>
      </c>
      <c r="D104" t="inlineStr">
        <is>
          <t>KALMAR LÄN</t>
        </is>
      </c>
      <c r="E104" t="inlineStr">
        <is>
          <t>VÄSTERVIK</t>
        </is>
      </c>
      <c r="G104" t="n">
        <v>3.5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HYPERLINK("https://klasma.github.io/Logging_VASTERVIK/artfynd/A 14720-2023.xlsx")</f>
        <v/>
      </c>
    </row>
    <row r="105" ht="15" customHeight="1">
      <c r="A105" t="inlineStr">
        <is>
          <t>A 16622-2023</t>
        </is>
      </c>
      <c r="B105" s="1" t="n">
        <v>45030</v>
      </c>
      <c r="C105" s="1" t="n">
        <v>45170</v>
      </c>
      <c r="D105" t="inlineStr">
        <is>
          <t>KALMAR LÄN</t>
        </is>
      </c>
      <c r="E105" t="inlineStr">
        <is>
          <t>VÄSTERVIK</t>
        </is>
      </c>
      <c r="G105" t="n">
        <v>1.9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16622-2023.xlsx")</f>
        <v/>
      </c>
    </row>
    <row r="106" ht="15" customHeight="1">
      <c r="A106" t="inlineStr">
        <is>
          <t>A 21828-2023</t>
        </is>
      </c>
      <c r="B106" s="1" t="n">
        <v>45068</v>
      </c>
      <c r="C106" s="1" t="n">
        <v>45170</v>
      </c>
      <c r="D106" t="inlineStr">
        <is>
          <t>KALMAR LÄN</t>
        </is>
      </c>
      <c r="E106" t="inlineStr">
        <is>
          <t>VÄSTERVIK</t>
        </is>
      </c>
      <c r="G106" t="n">
        <v>0.7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Grönpyrola</t>
        </is>
      </c>
      <c r="S106">
        <f>HYPERLINK("https://klasma.github.io/Logging_VASTERVIK/artfynd/A 21828-2023.xlsx")</f>
        <v/>
      </c>
    </row>
    <row r="107" ht="15" customHeight="1">
      <c r="A107" t="inlineStr">
        <is>
          <t>A 25433-2023</t>
        </is>
      </c>
      <c r="B107" s="1" t="n">
        <v>45089</v>
      </c>
      <c r="C107" s="1" t="n">
        <v>45170</v>
      </c>
      <c r="D107" t="inlineStr">
        <is>
          <t>KALMAR LÄN</t>
        </is>
      </c>
      <c r="E107" t="inlineStr">
        <is>
          <t>VÄSTERVIK</t>
        </is>
      </c>
      <c r="G107" t="n">
        <v>2.3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HYPERLINK("https://klasma.github.io/Logging_VASTERVIK/artfynd/A 25433-2023.xlsx")</f>
        <v/>
      </c>
    </row>
    <row r="108" ht="15" customHeight="1">
      <c r="A108" t="inlineStr">
        <is>
          <t>A 25436-2023</t>
        </is>
      </c>
      <c r="B108" s="1" t="n">
        <v>45089</v>
      </c>
      <c r="C108" s="1" t="n">
        <v>45170</v>
      </c>
      <c r="D108" t="inlineStr">
        <is>
          <t>KALMAR LÄN</t>
        </is>
      </c>
      <c r="E108" t="inlineStr">
        <is>
          <t>VÄSTERVIK</t>
        </is>
      </c>
      <c r="G108" t="n">
        <v>1.6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25436-2023.xlsx")</f>
        <v/>
      </c>
    </row>
    <row r="109" ht="15" customHeight="1">
      <c r="A109" t="inlineStr">
        <is>
          <t>A 25435-2023</t>
        </is>
      </c>
      <c r="B109" s="1" t="n">
        <v>45089</v>
      </c>
      <c r="C109" s="1" t="n">
        <v>45170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25435-2023.xlsx")</f>
        <v/>
      </c>
    </row>
    <row r="110" ht="15" customHeight="1">
      <c r="A110" t="inlineStr">
        <is>
          <t>A 25563-2023</t>
        </is>
      </c>
      <c r="B110" s="1" t="n">
        <v>45089</v>
      </c>
      <c r="C110" s="1" t="n">
        <v>45170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Talltita</t>
        </is>
      </c>
      <c r="S110">
        <f>HYPERLINK("https://klasma.github.io/Logging_VASTERVIK/artfynd/A 25563-2023.xlsx")</f>
        <v/>
      </c>
    </row>
    <row r="111" ht="15" customHeight="1">
      <c r="A111" t="inlineStr">
        <is>
          <t>A 26278-2023</t>
        </is>
      </c>
      <c r="B111" s="1" t="n">
        <v>45091</v>
      </c>
      <c r="C111" s="1" t="n">
        <v>45170</v>
      </c>
      <c r="D111" t="inlineStr">
        <is>
          <t>KALMAR LÄN</t>
        </is>
      </c>
      <c r="E111" t="inlineStr">
        <is>
          <t>VÄSTERVIK</t>
        </is>
      </c>
      <c r="G111" t="n">
        <v>3.1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HYPERLINK("https://klasma.github.io/Logging_VASTERVIK/artfynd/A 26278-2023.xlsx")</f>
        <v/>
      </c>
    </row>
    <row r="112" ht="15" customHeight="1">
      <c r="A112" t="inlineStr">
        <is>
          <t>A 32415-2023</t>
        </is>
      </c>
      <c r="B112" s="1" t="n">
        <v>45110</v>
      </c>
      <c r="C112" s="1" t="n">
        <v>45170</v>
      </c>
      <c r="D112" t="inlineStr">
        <is>
          <t>KALMAR LÄN</t>
        </is>
      </c>
      <c r="E112" t="inlineStr">
        <is>
          <t>VÄSTERVIK</t>
        </is>
      </c>
      <c r="G112" t="n">
        <v>1.7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32415-2023.xlsx")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45170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45170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45170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45170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45170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45170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37595-2018</t>
        </is>
      </c>
      <c r="B119" s="1" t="n">
        <v>43334</v>
      </c>
      <c r="C119" s="1" t="n">
        <v>45170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45170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45170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45170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45170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45170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45170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45170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45170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45170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45170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45170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45170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45170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45170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45170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45170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45170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45170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45170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45170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45170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45170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45170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45170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45170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45170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45170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45170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45170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45170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45170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45170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45170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45170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45170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45170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45170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45170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45170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45170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45170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45170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45170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45170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45170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45170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45170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45170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45170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45170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45170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45170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45170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45170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45170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45170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45170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45170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45170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45170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45170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45170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45170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45170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45170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45170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45170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45170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45170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45170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45170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45170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45170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45170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45170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45170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45170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45170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45170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45170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45170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45170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45170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45170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45170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45170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45170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45170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45170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45170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45170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45170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45170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45170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45170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45170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45170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45170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45170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45170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45170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45170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45170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45170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45170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45170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45170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45170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45170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45170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45170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45170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45170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45170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45170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45170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45170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45170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45170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45170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45170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45170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45170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45170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45170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45170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45170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45170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45170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45170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45170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45170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45170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45170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45170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45170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45170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45170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45170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45170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45170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45170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45170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45170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45170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45170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45170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45170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45170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45170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45170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45170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45170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45170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45170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45170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45170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45170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45170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45170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45170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45170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45170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45170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45170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45170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45170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45170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45170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45170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45170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45170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45170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45170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45170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45170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45170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45170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45170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45170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45170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45170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45170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45170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45170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45170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45170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45170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45170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45170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45170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45170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45170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45170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45170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45170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45170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45170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45170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45170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45170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45170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45170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45170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45170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45170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45170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45170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45170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45170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45170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45170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45170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45170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45170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45170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45170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45170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45170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45170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45170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45170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45170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45170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45170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45170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45170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45170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66279-2019</t>
        </is>
      </c>
      <c r="B348" s="1" t="n">
        <v>43808</v>
      </c>
      <c r="C348" s="1" t="n">
        <v>45170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45170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45170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45170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45170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45170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45170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45170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45170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45170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45170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45170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45170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45170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45170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45170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45170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45170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45170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45170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45170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45170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45170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45170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45170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45170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45170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45170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45170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45170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45170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45170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45170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45170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45170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45170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45170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45170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45170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45170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45170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45170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45170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45170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45170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45170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45170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45170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45170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45170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45170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45170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45170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45170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45170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45170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45170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45170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45170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45170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45170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45170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45170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45170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45170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45170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45170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45170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45170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45170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45170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45170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45170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45170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45170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45170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45170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45170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45170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45170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45170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45170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45170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45170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45170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45170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45170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45170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45170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45170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45170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45170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45170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45170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45170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45170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45170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45170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45170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45170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45170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45170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45170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45170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45170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45170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45170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45170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45170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45170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45170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45170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45170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45170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45170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45170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45170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45170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45170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45170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45170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45170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45170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45170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45170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45170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45170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45170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45170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45170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45170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45170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45170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45170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45170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45170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45170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45170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45170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45170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45170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45170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45170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45170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45170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45170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45170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45170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45170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45170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45170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45170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45170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45170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45170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45170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45170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45170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45170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45170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45170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45170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45170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45170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45170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45170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45170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45170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45170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45170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45170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45170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45170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45170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45170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45170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45170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45170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45170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45170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45170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45170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45170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45170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45170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45170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45170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45170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45170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45170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45170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45170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45170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45170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42131-2021</t>
        </is>
      </c>
      <c r="B542" s="1" t="n">
        <v>44426</v>
      </c>
      <c r="C542" s="1" t="n">
        <v>45170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45170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45170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45170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45170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45170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45170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45170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45170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45170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45170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45170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45170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45170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45170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45170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45170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45170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45170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45170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45170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45170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45170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45170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45170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45170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45170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45170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45170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45170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45170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45170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45170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45170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45170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45170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45170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65409-2021</t>
        </is>
      </c>
      <c r="B579" s="1" t="n">
        <v>44515</v>
      </c>
      <c r="C579" s="1" t="n">
        <v>45170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45170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45170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45170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45170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45170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45170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45170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45170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45170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45170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45170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45170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45170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45170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45170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9678-2022</t>
        </is>
      </c>
      <c r="B595" s="1" t="n">
        <v>44617</v>
      </c>
      <c r="C595" s="1" t="n">
        <v>45170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45170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45170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45170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45170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45170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45170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45170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45170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45170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45170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45170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45170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45170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45170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45170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45170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45170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45170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45170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45170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45170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45170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45170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45170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45170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45170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45170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45170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45170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45170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45170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45170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45170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45170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45170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45170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45170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45170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45170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45170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45170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45170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45170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45170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45170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45170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45170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45170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45170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45170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45170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45170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45170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45170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45170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45170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45170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45170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45170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45170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45170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45170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45170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45170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45170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45170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45170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45170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45170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45170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45170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45170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45170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45170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45170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45170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45170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45170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45170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45170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45170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45170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45170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45170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45170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45170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45170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45170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45170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45170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45170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45170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45170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45170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45170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45170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45170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45170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45170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45170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45170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7360-2023</t>
        </is>
      </c>
      <c r="B697" s="1" t="n">
        <v>44971</v>
      </c>
      <c r="C697" s="1" t="n">
        <v>45170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45170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45170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45170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45170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45170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45170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45170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45170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45170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45170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45170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45170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45170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45170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45170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45170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45170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45170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45170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45170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45170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45170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13761-2023</t>
        </is>
      </c>
      <c r="B720" s="1" t="n">
        <v>45007</v>
      </c>
      <c r="C720" s="1" t="n">
        <v>45170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45170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45170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45170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45170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45170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45170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45170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45170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45170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45170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45170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45170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45170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45170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45170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45170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17644-2023</t>
        </is>
      </c>
      <c r="B737" s="1" t="n">
        <v>45036</v>
      </c>
      <c r="C737" s="1" t="n">
        <v>45170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45170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45170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45170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45170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45170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45170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45170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45170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45170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45170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45170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45170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45170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45170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19660-2023</t>
        </is>
      </c>
      <c r="B752" s="1" t="n">
        <v>45051</v>
      </c>
      <c r="C752" s="1" t="n">
        <v>45170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45170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45170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45170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45170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45170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45170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45170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45170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45170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45170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45170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45170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45170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45170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45170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45170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45170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45170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45170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45170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45170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45170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45170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45170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45170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45170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45170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45170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45170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45170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45170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45170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45170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45170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45170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45170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45170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45170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45170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45170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45170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45170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45170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45170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45170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45170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45170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45170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45170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45170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45170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45170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45170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45170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45170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45170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45170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45170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45170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45170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45170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>
      <c r="A814" t="inlineStr">
        <is>
          <t>A 37716-2023</t>
        </is>
      </c>
      <c r="B814" s="1" t="n">
        <v>45159</v>
      </c>
      <c r="C814" s="1" t="n">
        <v>45170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2023-09-01T03:51:22Z</dcterms:created>
  <dcterms:modified xmlns:dcterms="http://purl.org/dc/terms/" xmlns:xsi="http://www.w3.org/2001/XMLSchema-instance" xsi:type="dcterms:W3CDTF">2023-09-01T03:51:23Z</dcterms:modified>
</cp:coreProperties>
</file>