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45171</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45171</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45171</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45171</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45171</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45171</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26793-2020</t>
        </is>
      </c>
      <c r="B8" s="1" t="n">
        <v>43990</v>
      </c>
      <c r="C8" s="1" t="n">
        <v>45171</v>
      </c>
      <c r="D8" t="inlineStr">
        <is>
          <t>VÄRMLANDS LÄN</t>
        </is>
      </c>
      <c r="E8" t="inlineStr">
        <is>
          <t>TORSBY</t>
        </is>
      </c>
      <c r="G8" t="n">
        <v>19</v>
      </c>
      <c r="H8" t="n">
        <v>2</v>
      </c>
      <c r="I8" t="n">
        <v>6</v>
      </c>
      <c r="J8" t="n">
        <v>1</v>
      </c>
      <c r="K8" t="n">
        <v>0</v>
      </c>
      <c r="L8" t="n">
        <v>0</v>
      </c>
      <c r="M8" t="n">
        <v>0</v>
      </c>
      <c r="N8" t="n">
        <v>0</v>
      </c>
      <c r="O8" t="n">
        <v>1</v>
      </c>
      <c r="P8" t="n">
        <v>0</v>
      </c>
      <c r="Q8" t="n">
        <v>9</v>
      </c>
      <c r="R8" s="2" t="inlineStr">
        <is>
          <t>Myskmåra
Dvärghäxört
Hässleklocka
Svart trolldruva
Tibast
Underviol
Vårärt
Fläcknycklar
Blåsippa</t>
        </is>
      </c>
      <c r="S8">
        <f>HYPERLINK("https://klasma.github.io/Logging_TORSBY/artfynd/A 26793-2020.xlsx")</f>
        <v/>
      </c>
      <c r="T8">
        <f>HYPERLINK("https://klasma.github.io/Logging_TORSBY/kartor/A 26793-2020.png")</f>
        <v/>
      </c>
      <c r="V8">
        <f>HYPERLINK("https://klasma.github.io/Logging_TORSBY/klagomål/A 26793-2020.docx")</f>
        <v/>
      </c>
      <c r="W8">
        <f>HYPERLINK("https://klasma.github.io/Logging_TORSBY/klagomålsmail/A 26793-2020.docx")</f>
        <v/>
      </c>
      <c r="X8">
        <f>HYPERLINK("https://klasma.github.io/Logging_TORSBY/tillsyn/A 26793-2020.docx")</f>
        <v/>
      </c>
      <c r="Y8">
        <f>HYPERLINK("https://klasma.github.io/Logging_TORSBY/tillsynsmail/A 26793-2020.docx")</f>
        <v/>
      </c>
    </row>
    <row r="9" ht="15" customHeight="1">
      <c r="A9" t="inlineStr">
        <is>
          <t>A 60716-2021</t>
        </is>
      </c>
      <c r="B9" s="1" t="n">
        <v>44496</v>
      </c>
      <c r="C9" s="1" t="n">
        <v>45171</v>
      </c>
      <c r="D9" t="inlineStr">
        <is>
          <t>VÄRMLANDS LÄN</t>
        </is>
      </c>
      <c r="E9" t="inlineStr">
        <is>
          <t>TORSBY</t>
        </is>
      </c>
      <c r="G9" t="n">
        <v>7.2</v>
      </c>
      <c r="H9" t="n">
        <v>0</v>
      </c>
      <c r="I9" t="n">
        <v>4</v>
      </c>
      <c r="J9" t="n">
        <v>5</v>
      </c>
      <c r="K9" t="n">
        <v>0</v>
      </c>
      <c r="L9" t="n">
        <v>0</v>
      </c>
      <c r="M9" t="n">
        <v>0</v>
      </c>
      <c r="N9" t="n">
        <v>0</v>
      </c>
      <c r="O9" t="n">
        <v>5</v>
      </c>
      <c r="P9" t="n">
        <v>0</v>
      </c>
      <c r="Q9" t="n">
        <v>9</v>
      </c>
      <c r="R9" s="2" t="inlineStr">
        <is>
          <t>Dvärgbägarlav
Gammelgransskål
Garnlav
Lunglav
Skrovellav
Kattfotslav
Korallblylav
Skuggblåslav
Stuplav</t>
        </is>
      </c>
      <c r="S9">
        <f>HYPERLINK("https://klasma.github.io/Logging_TORSBY/artfynd/A 60716-2021.xlsx")</f>
        <v/>
      </c>
      <c r="T9">
        <f>HYPERLINK("https://klasma.github.io/Logging_TORSBY/kartor/A 60716-2021.png")</f>
        <v/>
      </c>
      <c r="V9">
        <f>HYPERLINK("https://klasma.github.io/Logging_TORSBY/klagomål/A 60716-2021.docx")</f>
        <v/>
      </c>
      <c r="W9">
        <f>HYPERLINK("https://klasma.github.io/Logging_TORSBY/klagomålsmail/A 60716-2021.docx")</f>
        <v/>
      </c>
      <c r="X9">
        <f>HYPERLINK("https://klasma.github.io/Logging_TORSBY/tillsyn/A 60716-2021.docx")</f>
        <v/>
      </c>
      <c r="Y9">
        <f>HYPERLINK("https://klasma.github.io/Logging_TORSBY/tillsynsmail/A 60716-2021.docx")</f>
        <v/>
      </c>
    </row>
    <row r="10" ht="15" customHeight="1">
      <c r="A10" t="inlineStr">
        <is>
          <t>A 171-2021</t>
        </is>
      </c>
      <c r="B10" s="1" t="n">
        <v>44200</v>
      </c>
      <c r="C10" s="1" t="n">
        <v>45171</v>
      </c>
      <c r="D10" t="inlineStr">
        <is>
          <t>VÄRMLANDS LÄN</t>
        </is>
      </c>
      <c r="E10" t="inlineStr">
        <is>
          <t>TORSBY</t>
        </is>
      </c>
      <c r="G10" t="n">
        <v>6.4</v>
      </c>
      <c r="H10" t="n">
        <v>0</v>
      </c>
      <c r="I10" t="n">
        <v>2</v>
      </c>
      <c r="J10" t="n">
        <v>6</v>
      </c>
      <c r="K10" t="n">
        <v>0</v>
      </c>
      <c r="L10" t="n">
        <v>0</v>
      </c>
      <c r="M10" t="n">
        <v>0</v>
      </c>
      <c r="N10" t="n">
        <v>0</v>
      </c>
      <c r="O10" t="n">
        <v>6</v>
      </c>
      <c r="P10" t="n">
        <v>0</v>
      </c>
      <c r="Q10" t="n">
        <v>8</v>
      </c>
      <c r="R10" s="2" t="inlineStr">
        <is>
          <t>Brunpudrad nållav
Doftskinn
Gammelgransskål
Garnlav
Gränsticka
Violettgrå tagellav
Korallblylav
Vedticka</t>
        </is>
      </c>
      <c r="S10">
        <f>HYPERLINK("https://klasma.github.io/Logging_TORSBY/artfynd/A 171-2021.xlsx")</f>
        <v/>
      </c>
      <c r="T10">
        <f>HYPERLINK("https://klasma.github.io/Logging_TORSBY/kartor/A 171-2021.png")</f>
        <v/>
      </c>
      <c r="V10">
        <f>HYPERLINK("https://klasma.github.io/Logging_TORSBY/klagomål/A 171-2021.docx")</f>
        <v/>
      </c>
      <c r="W10">
        <f>HYPERLINK("https://klasma.github.io/Logging_TORSBY/klagomålsmail/A 171-2021.docx")</f>
        <v/>
      </c>
      <c r="X10">
        <f>HYPERLINK("https://klasma.github.io/Logging_TORSBY/tillsyn/A 171-2021.docx")</f>
        <v/>
      </c>
      <c r="Y10">
        <f>HYPERLINK("https://klasma.github.io/Logging_TORSBY/tillsynsmail/A 171-2021.docx")</f>
        <v/>
      </c>
    </row>
    <row r="11" ht="15" customHeight="1">
      <c r="A11" t="inlineStr">
        <is>
          <t>A 4553-2021</t>
        </is>
      </c>
      <c r="B11" s="1" t="n">
        <v>44224</v>
      </c>
      <c r="C11" s="1" t="n">
        <v>45171</v>
      </c>
      <c r="D11" t="inlineStr">
        <is>
          <t>VÄRMLANDS LÄN</t>
        </is>
      </c>
      <c r="E11" t="inlineStr">
        <is>
          <t>TORSBY</t>
        </is>
      </c>
      <c r="G11" t="n">
        <v>14.9</v>
      </c>
      <c r="H11" t="n">
        <v>0</v>
      </c>
      <c r="I11" t="n">
        <v>1</v>
      </c>
      <c r="J11" t="n">
        <v>7</v>
      </c>
      <c r="K11" t="n">
        <v>0</v>
      </c>
      <c r="L11" t="n">
        <v>0</v>
      </c>
      <c r="M11" t="n">
        <v>0</v>
      </c>
      <c r="N11" t="n">
        <v>0</v>
      </c>
      <c r="O11" t="n">
        <v>7</v>
      </c>
      <c r="P11" t="n">
        <v>0</v>
      </c>
      <c r="Q11" t="n">
        <v>8</v>
      </c>
      <c r="R11" s="2" t="inlineStr">
        <is>
          <t>Brunpudrad nållav
Doftskinn
Gammelgransskål
Garnlav
Lunglav
Skrovellav
Violettgrå tagellav
Vedticka</t>
        </is>
      </c>
      <c r="S11">
        <f>HYPERLINK("https://klasma.github.io/Logging_TORSBY/artfynd/A 4553-2021.xlsx")</f>
        <v/>
      </c>
      <c r="T11">
        <f>HYPERLINK("https://klasma.github.io/Logging_TORSBY/kartor/A 4553-2021.png")</f>
        <v/>
      </c>
      <c r="V11">
        <f>HYPERLINK("https://klasma.github.io/Logging_TORSBY/klagomål/A 4553-2021.docx")</f>
        <v/>
      </c>
      <c r="W11">
        <f>HYPERLINK("https://klasma.github.io/Logging_TORSBY/klagomålsmail/A 4553-2021.docx")</f>
        <v/>
      </c>
      <c r="X11">
        <f>HYPERLINK("https://klasma.github.io/Logging_TORSBY/tillsyn/A 4553-2021.docx")</f>
        <v/>
      </c>
      <c r="Y11">
        <f>HYPERLINK("https://klasma.github.io/Logging_TORSBY/tillsynsmail/A 4553-2021.docx")</f>
        <v/>
      </c>
    </row>
    <row r="12" ht="15" customHeight="1">
      <c r="A12" t="inlineStr">
        <is>
          <t>A 22230-2022</t>
        </is>
      </c>
      <c r="B12" s="1" t="n">
        <v>44712</v>
      </c>
      <c r="C12" s="1" t="n">
        <v>45171</v>
      </c>
      <c r="D12" t="inlineStr">
        <is>
          <t>VÄRMLANDS LÄN</t>
        </is>
      </c>
      <c r="E12" t="inlineStr">
        <is>
          <t>TORSBY</t>
        </is>
      </c>
      <c r="G12" t="n">
        <v>2.1</v>
      </c>
      <c r="H12" t="n">
        <v>1</v>
      </c>
      <c r="I12" t="n">
        <v>3</v>
      </c>
      <c r="J12" t="n">
        <v>4</v>
      </c>
      <c r="K12" t="n">
        <v>1</v>
      </c>
      <c r="L12" t="n">
        <v>0</v>
      </c>
      <c r="M12" t="n">
        <v>0</v>
      </c>
      <c r="N12" t="n">
        <v>0</v>
      </c>
      <c r="O12" t="n">
        <v>5</v>
      </c>
      <c r="P12" t="n">
        <v>1</v>
      </c>
      <c r="Q12" t="n">
        <v>8</v>
      </c>
      <c r="R12" s="2" t="inlineStr">
        <is>
          <t>Knärot
Dvärgbägarlav
Garnlav
Lunglav
Tallticka
Korallblylav
Skuggblåslav
Stuplav</t>
        </is>
      </c>
      <c r="S12">
        <f>HYPERLINK("https://klasma.github.io/Logging_TORSBY/artfynd/A 22230-2022.xlsx")</f>
        <v/>
      </c>
      <c r="T12">
        <f>HYPERLINK("https://klasma.github.io/Logging_TORSBY/kartor/A 22230-2022.png")</f>
        <v/>
      </c>
      <c r="U12">
        <f>HYPERLINK("https://klasma.github.io/Logging_TORSBY/knärot/A 22230-2022.png")</f>
        <v/>
      </c>
      <c r="V12">
        <f>HYPERLINK("https://klasma.github.io/Logging_TORSBY/klagomål/A 22230-2022.docx")</f>
        <v/>
      </c>
      <c r="W12">
        <f>HYPERLINK("https://klasma.github.io/Logging_TORSBY/klagomålsmail/A 22230-2022.docx")</f>
        <v/>
      </c>
      <c r="X12">
        <f>HYPERLINK("https://klasma.github.io/Logging_TORSBY/tillsyn/A 22230-2022.docx")</f>
        <v/>
      </c>
      <c r="Y12">
        <f>HYPERLINK("https://klasma.github.io/Logging_TORSBY/tillsynsmail/A 22230-2022.docx")</f>
        <v/>
      </c>
    </row>
    <row r="13" ht="15" customHeight="1">
      <c r="A13" t="inlineStr">
        <is>
          <t>A 33920-2019</t>
        </is>
      </c>
      <c r="B13" s="1" t="n">
        <v>43654</v>
      </c>
      <c r="C13" s="1" t="n">
        <v>45171</v>
      </c>
      <c r="D13" t="inlineStr">
        <is>
          <t>VÄRMLANDS LÄN</t>
        </is>
      </c>
      <c r="E13" t="inlineStr">
        <is>
          <t>TORSBY</t>
        </is>
      </c>
      <c r="G13" t="n">
        <v>1.5</v>
      </c>
      <c r="H13" t="n">
        <v>0</v>
      </c>
      <c r="I13" t="n">
        <v>2</v>
      </c>
      <c r="J13" t="n">
        <v>5</v>
      </c>
      <c r="K13" t="n">
        <v>0</v>
      </c>
      <c r="L13" t="n">
        <v>0</v>
      </c>
      <c r="M13" t="n">
        <v>0</v>
      </c>
      <c r="N13" t="n">
        <v>0</v>
      </c>
      <c r="O13" t="n">
        <v>5</v>
      </c>
      <c r="P13" t="n">
        <v>0</v>
      </c>
      <c r="Q13" t="n">
        <v>7</v>
      </c>
      <c r="R13" s="2" t="inlineStr">
        <is>
          <t>Gammelgransskål
Garnlav
Lunglav
Ullticka
Vedtrappmossa
Gulnål
Vedticka</t>
        </is>
      </c>
      <c r="S13">
        <f>HYPERLINK("https://klasma.github.io/Logging_TORSBY/artfynd/A 33920-2019.xlsx")</f>
        <v/>
      </c>
      <c r="T13">
        <f>HYPERLINK("https://klasma.github.io/Logging_TORSBY/kartor/A 33920-2019.png")</f>
        <v/>
      </c>
      <c r="V13">
        <f>HYPERLINK("https://klasma.github.io/Logging_TORSBY/klagomål/A 33920-2019.docx")</f>
        <v/>
      </c>
      <c r="W13">
        <f>HYPERLINK("https://klasma.github.io/Logging_TORSBY/klagomålsmail/A 33920-2019.docx")</f>
        <v/>
      </c>
      <c r="X13">
        <f>HYPERLINK("https://klasma.github.io/Logging_TORSBY/tillsyn/A 33920-2019.docx")</f>
        <v/>
      </c>
      <c r="Y13">
        <f>HYPERLINK("https://klasma.github.io/Logging_TORSBY/tillsynsmail/A 33920-2019.docx")</f>
        <v/>
      </c>
    </row>
    <row r="14" ht="15" customHeight="1">
      <c r="A14" t="inlineStr">
        <is>
          <t>A 730-2020</t>
        </is>
      </c>
      <c r="B14" s="1" t="n">
        <v>43838</v>
      </c>
      <c r="C14" s="1" t="n">
        <v>45171</v>
      </c>
      <c r="D14" t="inlineStr">
        <is>
          <t>VÄRMLANDS LÄN</t>
        </is>
      </c>
      <c r="E14" t="inlineStr">
        <is>
          <t>TORSBY</t>
        </is>
      </c>
      <c r="G14" t="n">
        <v>2.1</v>
      </c>
      <c r="H14" t="n">
        <v>0</v>
      </c>
      <c r="I14" t="n">
        <v>4</v>
      </c>
      <c r="J14" t="n">
        <v>3</v>
      </c>
      <c r="K14" t="n">
        <v>0</v>
      </c>
      <c r="L14" t="n">
        <v>0</v>
      </c>
      <c r="M14" t="n">
        <v>0</v>
      </c>
      <c r="N14" t="n">
        <v>0</v>
      </c>
      <c r="O14" t="n">
        <v>3</v>
      </c>
      <c r="P14" t="n">
        <v>0</v>
      </c>
      <c r="Q14" t="n">
        <v>7</v>
      </c>
      <c r="R14" s="2" t="inlineStr">
        <is>
          <t>Desmeknopp
Flattoppad klubbsvamp
Lunglav
Dvärghäxört
Kransrams
Springkorn
Svart trolldruva</t>
        </is>
      </c>
      <c r="S14">
        <f>HYPERLINK("https://klasma.github.io/Logging_TORSBY/artfynd/A 730-2020.xlsx")</f>
        <v/>
      </c>
      <c r="T14">
        <f>HYPERLINK("https://klasma.github.io/Logging_TORSBY/kartor/A 730-2020.png")</f>
        <v/>
      </c>
      <c r="V14">
        <f>HYPERLINK("https://klasma.github.io/Logging_TORSBY/klagomål/A 730-2020.docx")</f>
        <v/>
      </c>
      <c r="W14">
        <f>HYPERLINK("https://klasma.github.io/Logging_TORSBY/klagomålsmail/A 730-2020.docx")</f>
        <v/>
      </c>
      <c r="X14">
        <f>HYPERLINK("https://klasma.github.io/Logging_TORSBY/tillsyn/A 730-2020.docx")</f>
        <v/>
      </c>
      <c r="Y14">
        <f>HYPERLINK("https://klasma.github.io/Logging_TORSBY/tillsynsmail/A 730-2020.docx")</f>
        <v/>
      </c>
    </row>
    <row r="15" ht="15" customHeight="1">
      <c r="A15" t="inlineStr">
        <is>
          <t>A 35199-2021</t>
        </is>
      </c>
      <c r="B15" s="1" t="n">
        <v>44384</v>
      </c>
      <c r="C15" s="1" t="n">
        <v>45171</v>
      </c>
      <c r="D15" t="inlineStr">
        <is>
          <t>VÄRMLANDS LÄN</t>
        </is>
      </c>
      <c r="E15" t="inlineStr">
        <is>
          <t>TORSBY</t>
        </is>
      </c>
      <c r="G15" t="n">
        <v>20.8</v>
      </c>
      <c r="H15" t="n">
        <v>0</v>
      </c>
      <c r="I15" t="n">
        <v>1</v>
      </c>
      <c r="J15" t="n">
        <v>6</v>
      </c>
      <c r="K15" t="n">
        <v>0</v>
      </c>
      <c r="L15" t="n">
        <v>0</v>
      </c>
      <c r="M15" t="n">
        <v>0</v>
      </c>
      <c r="N15" t="n">
        <v>0</v>
      </c>
      <c r="O15" t="n">
        <v>6</v>
      </c>
      <c r="P15" t="n">
        <v>0</v>
      </c>
      <c r="Q15" t="n">
        <v>7</v>
      </c>
      <c r="R15" s="2" t="inlineStr">
        <is>
          <t>Dvärgbägarlav
Garnlav
Kolflarnlav
Kortskaftad ärgspik
Mörk kolflarnlav
Vedskivlav
Nästlav</t>
        </is>
      </c>
      <c r="S15">
        <f>HYPERLINK("https://klasma.github.io/Logging_TORSBY/artfynd/A 35199-2021.xlsx")</f>
        <v/>
      </c>
      <c r="T15">
        <f>HYPERLINK("https://klasma.github.io/Logging_TORSBY/kartor/A 35199-2021.png")</f>
        <v/>
      </c>
      <c r="V15">
        <f>HYPERLINK("https://klasma.github.io/Logging_TORSBY/klagomål/A 35199-2021.docx")</f>
        <v/>
      </c>
      <c r="W15">
        <f>HYPERLINK("https://klasma.github.io/Logging_TORSBY/klagomålsmail/A 35199-2021.docx")</f>
        <v/>
      </c>
      <c r="X15">
        <f>HYPERLINK("https://klasma.github.io/Logging_TORSBY/tillsyn/A 35199-2021.docx")</f>
        <v/>
      </c>
      <c r="Y15">
        <f>HYPERLINK("https://klasma.github.io/Logging_TORSBY/tillsynsmail/A 35199-2021.docx")</f>
        <v/>
      </c>
    </row>
    <row r="16" ht="15" customHeight="1">
      <c r="A16" t="inlineStr">
        <is>
          <t>A 66836-2021</t>
        </is>
      </c>
      <c r="B16" s="1" t="n">
        <v>44522</v>
      </c>
      <c r="C16" s="1" t="n">
        <v>45171</v>
      </c>
      <c r="D16" t="inlineStr">
        <is>
          <t>VÄRMLANDS LÄN</t>
        </is>
      </c>
      <c r="E16" t="inlineStr">
        <is>
          <t>TORSBY</t>
        </is>
      </c>
      <c r="G16" t="n">
        <v>4.1</v>
      </c>
      <c r="H16" t="n">
        <v>1</v>
      </c>
      <c r="I16" t="n">
        <v>3</v>
      </c>
      <c r="J16" t="n">
        <v>4</v>
      </c>
      <c r="K16" t="n">
        <v>0</v>
      </c>
      <c r="L16" t="n">
        <v>0</v>
      </c>
      <c r="M16" t="n">
        <v>0</v>
      </c>
      <c r="N16" t="n">
        <v>0</v>
      </c>
      <c r="O16" t="n">
        <v>4</v>
      </c>
      <c r="P16" t="n">
        <v>0</v>
      </c>
      <c r="Q16" t="n">
        <v>7</v>
      </c>
      <c r="R16" s="2" t="inlineStr">
        <is>
          <t>Doftskinn
Garnlav
Lunglav
Violettgrå tagellav
Korallblylav
Spindelblomster
Vedticka</t>
        </is>
      </c>
      <c r="S16">
        <f>HYPERLINK("https://klasma.github.io/Logging_TORSBY/artfynd/A 66836-2021.xlsx")</f>
        <v/>
      </c>
      <c r="T16">
        <f>HYPERLINK("https://klasma.github.io/Logging_TORSBY/kartor/A 66836-2021.png")</f>
        <v/>
      </c>
      <c r="V16">
        <f>HYPERLINK("https://klasma.github.io/Logging_TORSBY/klagomål/A 66836-2021.docx")</f>
        <v/>
      </c>
      <c r="W16">
        <f>HYPERLINK("https://klasma.github.io/Logging_TORSBY/klagomålsmail/A 66836-2021.docx")</f>
        <v/>
      </c>
      <c r="X16">
        <f>HYPERLINK("https://klasma.github.io/Logging_TORSBY/tillsyn/A 66836-2021.docx")</f>
        <v/>
      </c>
      <c r="Y16">
        <f>HYPERLINK("https://klasma.github.io/Logging_TORSBY/tillsynsmail/A 66836-2021.docx")</f>
        <v/>
      </c>
    </row>
    <row r="17" ht="15" customHeight="1">
      <c r="A17" t="inlineStr">
        <is>
          <t>A 42499-2022</t>
        </is>
      </c>
      <c r="B17" s="1" t="n">
        <v>44831</v>
      </c>
      <c r="C17" s="1" t="n">
        <v>45171</v>
      </c>
      <c r="D17" t="inlineStr">
        <is>
          <t>VÄRMLANDS LÄN</t>
        </is>
      </c>
      <c r="E17" t="inlineStr">
        <is>
          <t>TORSBY</t>
        </is>
      </c>
      <c r="F17" t="inlineStr">
        <is>
          <t>Kommuner</t>
        </is>
      </c>
      <c r="G17" t="n">
        <v>2.8</v>
      </c>
      <c r="H17" t="n">
        <v>0</v>
      </c>
      <c r="I17" t="n">
        <v>1</v>
      </c>
      <c r="J17" t="n">
        <v>6</v>
      </c>
      <c r="K17" t="n">
        <v>0</v>
      </c>
      <c r="L17" t="n">
        <v>0</v>
      </c>
      <c r="M17" t="n">
        <v>0</v>
      </c>
      <c r="N17" t="n">
        <v>0</v>
      </c>
      <c r="O17" t="n">
        <v>6</v>
      </c>
      <c r="P17" t="n">
        <v>0</v>
      </c>
      <c r="Q17" t="n">
        <v>7</v>
      </c>
      <c r="R17" s="2" t="inlineStr">
        <is>
          <t>Dvärgbägarlav
Garnlav
Kolflarnlav
Mörk kolflarnlav
Vedskivlav
Violettgrå tagellav
Dropptaggsvamp</t>
        </is>
      </c>
      <c r="S17">
        <f>HYPERLINK("https://klasma.github.io/Logging_TORSBY/artfynd/A 42499-2022.xlsx")</f>
        <v/>
      </c>
      <c r="T17">
        <f>HYPERLINK("https://klasma.github.io/Logging_TORSBY/kartor/A 42499-2022.png")</f>
        <v/>
      </c>
      <c r="V17">
        <f>HYPERLINK("https://klasma.github.io/Logging_TORSBY/klagomål/A 42499-2022.docx")</f>
        <v/>
      </c>
      <c r="W17">
        <f>HYPERLINK("https://klasma.github.io/Logging_TORSBY/klagomålsmail/A 42499-2022.docx")</f>
        <v/>
      </c>
      <c r="X17">
        <f>HYPERLINK("https://klasma.github.io/Logging_TORSBY/tillsyn/A 42499-2022.docx")</f>
        <v/>
      </c>
      <c r="Y17">
        <f>HYPERLINK("https://klasma.github.io/Logging_TORSBY/tillsynsmail/A 42499-2022.docx")</f>
        <v/>
      </c>
    </row>
    <row r="18" ht="15" customHeight="1">
      <c r="A18" t="inlineStr">
        <is>
          <t>A 9075-2023</t>
        </is>
      </c>
      <c r="B18" s="1" t="n">
        <v>44979</v>
      </c>
      <c r="C18" s="1" t="n">
        <v>45171</v>
      </c>
      <c r="D18" t="inlineStr">
        <is>
          <t>VÄRMLANDS LÄN</t>
        </is>
      </c>
      <c r="E18" t="inlineStr">
        <is>
          <t>TORSBY</t>
        </is>
      </c>
      <c r="G18" t="n">
        <v>11.9</v>
      </c>
      <c r="H18" t="n">
        <v>0</v>
      </c>
      <c r="I18" t="n">
        <v>2</v>
      </c>
      <c r="J18" t="n">
        <v>5</v>
      </c>
      <c r="K18" t="n">
        <v>0</v>
      </c>
      <c r="L18" t="n">
        <v>0</v>
      </c>
      <c r="M18" t="n">
        <v>0</v>
      </c>
      <c r="N18" t="n">
        <v>0</v>
      </c>
      <c r="O18" t="n">
        <v>5</v>
      </c>
      <c r="P18" t="n">
        <v>0</v>
      </c>
      <c r="Q18" t="n">
        <v>7</v>
      </c>
      <c r="R18" s="2" t="inlineStr">
        <is>
          <t>Garnlav
Kolflarnlav
Motaggsvamp
Mörk kolflarnlav
Violettgrå tagellav
Dropptaggsvamp
Nästlav</t>
        </is>
      </c>
      <c r="S18">
        <f>HYPERLINK("https://klasma.github.io/Logging_TORSBY/artfynd/A 9075-2023.xlsx")</f>
        <v/>
      </c>
      <c r="T18">
        <f>HYPERLINK("https://klasma.github.io/Logging_TORSBY/kartor/A 9075-2023.png")</f>
        <v/>
      </c>
      <c r="V18">
        <f>HYPERLINK("https://klasma.github.io/Logging_TORSBY/klagomål/A 9075-2023.docx")</f>
        <v/>
      </c>
      <c r="W18">
        <f>HYPERLINK("https://klasma.github.io/Logging_TORSBY/klagomålsmail/A 9075-2023.docx")</f>
        <v/>
      </c>
      <c r="X18">
        <f>HYPERLINK("https://klasma.github.io/Logging_TORSBY/tillsyn/A 9075-2023.docx")</f>
        <v/>
      </c>
      <c r="Y18">
        <f>HYPERLINK("https://klasma.github.io/Logging_TORSBY/tillsynsmail/A 9075-2023.docx")</f>
        <v/>
      </c>
    </row>
    <row r="19" ht="15" customHeight="1">
      <c r="A19" t="inlineStr">
        <is>
          <t>A 7650-2021</t>
        </is>
      </c>
      <c r="B19" s="1" t="n">
        <v>44242</v>
      </c>
      <c r="C19" s="1" t="n">
        <v>45171</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45171</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45171</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45171</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45171</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45171</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45171</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45171</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45171</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45171</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45171</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45171</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45171</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45171</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45171</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45171</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45171</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45171</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45171</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45171</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45171</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45171</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45171</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45171</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45171</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45171</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45171</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45171</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45171</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45171</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45171</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45171</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45171</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45171</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45171</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45171</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45171</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45171</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45171</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45171</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45171</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45171</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45171</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45171</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45171</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45171</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37035-2020</t>
        </is>
      </c>
      <c r="B65" s="1" t="n">
        <v>44054</v>
      </c>
      <c r="C65" s="1" t="n">
        <v>45171</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c r="T65">
        <f>HYPERLINK("https://klasma.github.io/Logging_TORSBY/kartor/A 37035-2020.png")</f>
        <v/>
      </c>
      <c r="V65">
        <f>HYPERLINK("https://klasma.github.io/Logging_TORSBY/klagomål/A 37035-2020.docx")</f>
        <v/>
      </c>
      <c r="W65">
        <f>HYPERLINK("https://klasma.github.io/Logging_TORSBY/klagomålsmail/A 37035-2020.docx")</f>
        <v/>
      </c>
      <c r="X65">
        <f>HYPERLINK("https://klasma.github.io/Logging_TORSBY/tillsyn/A 37035-2020.docx")</f>
        <v/>
      </c>
      <c r="Y65">
        <f>HYPERLINK("https://klasma.github.io/Logging_TORSBY/tillsynsmail/A 37035-2020.docx")</f>
        <v/>
      </c>
    </row>
    <row r="66" ht="15" customHeight="1">
      <c r="A66" t="inlineStr">
        <is>
          <t>A 50854-2020</t>
        </is>
      </c>
      <c r="B66" s="1" t="n">
        <v>44105</v>
      </c>
      <c r="C66" s="1" t="n">
        <v>45171</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c r="T66">
        <f>HYPERLINK("https://klasma.github.io/Logging_TORSBY/kartor/A 50854-2020.png")</f>
        <v/>
      </c>
      <c r="U66">
        <f>HYPERLINK("https://klasma.github.io/Logging_TORSBY/knärot/A 50854-2020.png")</f>
        <v/>
      </c>
      <c r="V66">
        <f>HYPERLINK("https://klasma.github.io/Logging_TORSBY/klagomål/A 50854-2020.docx")</f>
        <v/>
      </c>
      <c r="W66">
        <f>HYPERLINK("https://klasma.github.io/Logging_TORSBY/klagomålsmail/A 50854-2020.docx")</f>
        <v/>
      </c>
      <c r="X66">
        <f>HYPERLINK("https://klasma.github.io/Logging_TORSBY/tillsyn/A 50854-2020.docx")</f>
        <v/>
      </c>
      <c r="Y66">
        <f>HYPERLINK("https://klasma.github.io/Logging_TORSBY/tillsynsmail/A 50854-2020.docx")</f>
        <v/>
      </c>
    </row>
    <row r="67" ht="15" customHeight="1">
      <c r="A67" t="inlineStr">
        <is>
          <t>A 50089-2020</t>
        </is>
      </c>
      <c r="B67" s="1" t="n">
        <v>44109</v>
      </c>
      <c r="C67" s="1" t="n">
        <v>45171</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c r="T67">
        <f>HYPERLINK("https://klasma.github.io/Logging_TORSBY/kartor/A 50089-2020.png")</f>
        <v/>
      </c>
      <c r="V67">
        <f>HYPERLINK("https://klasma.github.io/Logging_TORSBY/klagomål/A 50089-2020.docx")</f>
        <v/>
      </c>
      <c r="W67">
        <f>HYPERLINK("https://klasma.github.io/Logging_TORSBY/klagomålsmail/A 50089-2020.docx")</f>
        <v/>
      </c>
      <c r="X67">
        <f>HYPERLINK("https://klasma.github.io/Logging_TORSBY/tillsyn/A 50089-2020.docx")</f>
        <v/>
      </c>
      <c r="Y67">
        <f>HYPERLINK("https://klasma.github.io/Logging_TORSBY/tillsynsmail/A 50089-2020.docx")</f>
        <v/>
      </c>
    </row>
    <row r="68" ht="15" customHeight="1">
      <c r="A68" t="inlineStr">
        <is>
          <t>A 53198-2020</t>
        </is>
      </c>
      <c r="B68" s="1" t="n">
        <v>44122</v>
      </c>
      <c r="C68" s="1" t="n">
        <v>45171</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c r="T68">
        <f>HYPERLINK("https://klasma.github.io/Logging_TORSBY/kartor/A 53198-2020.png")</f>
        <v/>
      </c>
      <c r="V68">
        <f>HYPERLINK("https://klasma.github.io/Logging_TORSBY/klagomål/A 53198-2020.docx")</f>
        <v/>
      </c>
      <c r="W68">
        <f>HYPERLINK("https://klasma.github.io/Logging_TORSBY/klagomålsmail/A 53198-2020.docx")</f>
        <v/>
      </c>
      <c r="X68">
        <f>HYPERLINK("https://klasma.github.io/Logging_TORSBY/tillsyn/A 53198-2020.docx")</f>
        <v/>
      </c>
      <c r="Y68">
        <f>HYPERLINK("https://klasma.github.io/Logging_TORSBY/tillsynsmail/A 53198-2020.docx")</f>
        <v/>
      </c>
    </row>
    <row r="69" ht="15" customHeight="1">
      <c r="A69" t="inlineStr">
        <is>
          <t>A 53491-2020</t>
        </is>
      </c>
      <c r="B69" s="1" t="n">
        <v>44123</v>
      </c>
      <c r="C69" s="1" t="n">
        <v>45171</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c r="T69">
        <f>HYPERLINK("https://klasma.github.io/Logging_TORSBY/kartor/A 53491-2020.png")</f>
        <v/>
      </c>
      <c r="V69">
        <f>HYPERLINK("https://klasma.github.io/Logging_TORSBY/klagomål/A 53491-2020.docx")</f>
        <v/>
      </c>
      <c r="W69">
        <f>HYPERLINK("https://klasma.github.io/Logging_TORSBY/klagomålsmail/A 53491-2020.docx")</f>
        <v/>
      </c>
      <c r="X69">
        <f>HYPERLINK("https://klasma.github.io/Logging_TORSBY/tillsyn/A 53491-2020.docx")</f>
        <v/>
      </c>
      <c r="Y69">
        <f>HYPERLINK("https://klasma.github.io/Logging_TORSBY/tillsynsmail/A 53491-2020.docx")</f>
        <v/>
      </c>
    </row>
    <row r="70" ht="15" customHeight="1">
      <c r="A70" t="inlineStr">
        <is>
          <t>A 8747-2021</t>
        </is>
      </c>
      <c r="B70" s="1" t="n">
        <v>44246</v>
      </c>
      <c r="C70" s="1" t="n">
        <v>45171</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c r="T70">
        <f>HYPERLINK("https://klasma.github.io/Logging_TORSBY/kartor/A 8747-2021.png")</f>
        <v/>
      </c>
      <c r="V70">
        <f>HYPERLINK("https://klasma.github.io/Logging_TORSBY/klagomål/A 8747-2021.docx")</f>
        <v/>
      </c>
      <c r="W70">
        <f>HYPERLINK("https://klasma.github.io/Logging_TORSBY/klagomålsmail/A 8747-2021.docx")</f>
        <v/>
      </c>
      <c r="X70">
        <f>HYPERLINK("https://klasma.github.io/Logging_TORSBY/tillsyn/A 8747-2021.docx")</f>
        <v/>
      </c>
      <c r="Y70">
        <f>HYPERLINK("https://klasma.github.io/Logging_TORSBY/tillsynsmail/A 8747-2021.docx")</f>
        <v/>
      </c>
    </row>
    <row r="71" ht="15" customHeight="1">
      <c r="A71" t="inlineStr">
        <is>
          <t>A 24042-2021</t>
        </is>
      </c>
      <c r="B71" s="1" t="n">
        <v>44336</v>
      </c>
      <c r="C71" s="1" t="n">
        <v>45171</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c r="T71">
        <f>HYPERLINK("https://klasma.github.io/Logging_TORSBY/kartor/A 24042-2021.png")</f>
        <v/>
      </c>
      <c r="V71">
        <f>HYPERLINK("https://klasma.github.io/Logging_TORSBY/klagomål/A 24042-2021.docx")</f>
        <v/>
      </c>
      <c r="W71">
        <f>HYPERLINK("https://klasma.github.io/Logging_TORSBY/klagomålsmail/A 24042-2021.docx")</f>
        <v/>
      </c>
      <c r="X71">
        <f>HYPERLINK("https://klasma.github.io/Logging_TORSBY/tillsyn/A 24042-2021.docx")</f>
        <v/>
      </c>
      <c r="Y71">
        <f>HYPERLINK("https://klasma.github.io/Logging_TORSBY/tillsynsmail/A 24042-2021.docx")</f>
        <v/>
      </c>
    </row>
    <row r="72" ht="15" customHeight="1">
      <c r="A72" t="inlineStr">
        <is>
          <t>A 34853-2021</t>
        </is>
      </c>
      <c r="B72" s="1" t="n">
        <v>44383</v>
      </c>
      <c r="C72" s="1" t="n">
        <v>45171</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c r="T72">
        <f>HYPERLINK("https://klasma.github.io/Logging_TORSBY/kartor/A 34853-2021.png")</f>
        <v/>
      </c>
      <c r="V72">
        <f>HYPERLINK("https://klasma.github.io/Logging_TORSBY/klagomål/A 34853-2021.docx")</f>
        <v/>
      </c>
      <c r="W72">
        <f>HYPERLINK("https://klasma.github.io/Logging_TORSBY/klagomålsmail/A 34853-2021.docx")</f>
        <v/>
      </c>
      <c r="X72">
        <f>HYPERLINK("https://klasma.github.io/Logging_TORSBY/tillsyn/A 34853-2021.docx")</f>
        <v/>
      </c>
      <c r="Y72">
        <f>HYPERLINK("https://klasma.github.io/Logging_TORSBY/tillsynsmail/A 34853-2021.docx")</f>
        <v/>
      </c>
    </row>
    <row r="73" ht="15" customHeight="1">
      <c r="A73" t="inlineStr">
        <is>
          <t>A 34876-2021</t>
        </is>
      </c>
      <c r="B73" s="1" t="n">
        <v>44383</v>
      </c>
      <c r="C73" s="1" t="n">
        <v>45171</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c r="T73">
        <f>HYPERLINK("https://klasma.github.io/Logging_TORSBY/kartor/A 34876-2021.png")</f>
        <v/>
      </c>
      <c r="V73">
        <f>HYPERLINK("https://klasma.github.io/Logging_TORSBY/klagomål/A 34876-2021.docx")</f>
        <v/>
      </c>
      <c r="W73">
        <f>HYPERLINK("https://klasma.github.io/Logging_TORSBY/klagomålsmail/A 34876-2021.docx")</f>
        <v/>
      </c>
      <c r="X73">
        <f>HYPERLINK("https://klasma.github.io/Logging_TORSBY/tillsyn/A 34876-2021.docx")</f>
        <v/>
      </c>
      <c r="Y73">
        <f>HYPERLINK("https://klasma.github.io/Logging_TORSBY/tillsynsmail/A 34876-2021.docx")</f>
        <v/>
      </c>
    </row>
    <row r="74" ht="15" customHeight="1">
      <c r="A74" t="inlineStr">
        <is>
          <t>A 40265-2021</t>
        </is>
      </c>
      <c r="B74" s="1" t="n">
        <v>44419</v>
      </c>
      <c r="C74" s="1" t="n">
        <v>45171</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c r="T74">
        <f>HYPERLINK("https://klasma.github.io/Logging_TORSBY/kartor/A 40265-2021.png")</f>
        <v/>
      </c>
      <c r="V74">
        <f>HYPERLINK("https://klasma.github.io/Logging_TORSBY/klagomål/A 40265-2021.docx")</f>
        <v/>
      </c>
      <c r="W74">
        <f>HYPERLINK("https://klasma.github.io/Logging_TORSBY/klagomålsmail/A 40265-2021.docx")</f>
        <v/>
      </c>
      <c r="X74">
        <f>HYPERLINK("https://klasma.github.io/Logging_TORSBY/tillsyn/A 40265-2021.docx")</f>
        <v/>
      </c>
      <c r="Y74">
        <f>HYPERLINK("https://klasma.github.io/Logging_TORSBY/tillsynsmail/A 40265-2021.docx")</f>
        <v/>
      </c>
    </row>
    <row r="75" ht="15" customHeight="1">
      <c r="A75" t="inlineStr">
        <is>
          <t>A 54982-2021</t>
        </is>
      </c>
      <c r="B75" s="1" t="n">
        <v>44469</v>
      </c>
      <c r="C75" s="1" t="n">
        <v>45171</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c r="T75">
        <f>HYPERLINK("https://klasma.github.io/Logging_TORSBY/kartor/A 54982-2021.png")</f>
        <v/>
      </c>
      <c r="V75">
        <f>HYPERLINK("https://klasma.github.io/Logging_TORSBY/klagomål/A 54982-2021.docx")</f>
        <v/>
      </c>
      <c r="W75">
        <f>HYPERLINK("https://klasma.github.io/Logging_TORSBY/klagomålsmail/A 54982-2021.docx")</f>
        <v/>
      </c>
      <c r="X75">
        <f>HYPERLINK("https://klasma.github.io/Logging_TORSBY/tillsyn/A 54982-2021.docx")</f>
        <v/>
      </c>
      <c r="Y75">
        <f>HYPERLINK("https://klasma.github.io/Logging_TORSBY/tillsynsmail/A 54982-2021.docx")</f>
        <v/>
      </c>
    </row>
    <row r="76" ht="15" customHeight="1">
      <c r="A76" t="inlineStr">
        <is>
          <t>A 58471-2021</t>
        </is>
      </c>
      <c r="B76" s="1" t="n">
        <v>44488</v>
      </c>
      <c r="C76" s="1" t="n">
        <v>45171</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c r="T76">
        <f>HYPERLINK("https://klasma.github.io/Logging_TORSBY/kartor/A 58471-2021.png")</f>
        <v/>
      </c>
      <c r="V76">
        <f>HYPERLINK("https://klasma.github.io/Logging_TORSBY/klagomål/A 58471-2021.docx")</f>
        <v/>
      </c>
      <c r="W76">
        <f>HYPERLINK("https://klasma.github.io/Logging_TORSBY/klagomålsmail/A 58471-2021.docx")</f>
        <v/>
      </c>
      <c r="X76">
        <f>HYPERLINK("https://klasma.github.io/Logging_TORSBY/tillsyn/A 58471-2021.docx")</f>
        <v/>
      </c>
      <c r="Y76">
        <f>HYPERLINK("https://klasma.github.io/Logging_TORSBY/tillsynsmail/A 58471-2021.docx")</f>
        <v/>
      </c>
    </row>
    <row r="77" ht="15" customHeight="1">
      <c r="A77" t="inlineStr">
        <is>
          <t>A 61813-2021</t>
        </is>
      </c>
      <c r="B77" s="1" t="n">
        <v>44501</v>
      </c>
      <c r="C77" s="1" t="n">
        <v>45171</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c r="T77">
        <f>HYPERLINK("https://klasma.github.io/Logging_TORSBY/kartor/A 61813-2021.png")</f>
        <v/>
      </c>
      <c r="V77">
        <f>HYPERLINK("https://klasma.github.io/Logging_TORSBY/klagomål/A 61813-2021.docx")</f>
        <v/>
      </c>
      <c r="W77">
        <f>HYPERLINK("https://klasma.github.io/Logging_TORSBY/klagomålsmail/A 61813-2021.docx")</f>
        <v/>
      </c>
      <c r="X77">
        <f>HYPERLINK("https://klasma.github.io/Logging_TORSBY/tillsyn/A 61813-2021.docx")</f>
        <v/>
      </c>
      <c r="Y77">
        <f>HYPERLINK("https://klasma.github.io/Logging_TORSBY/tillsynsmail/A 61813-2021.docx")</f>
        <v/>
      </c>
    </row>
    <row r="78" ht="15" customHeight="1">
      <c r="A78" t="inlineStr">
        <is>
          <t>A 65767-2021</t>
        </is>
      </c>
      <c r="B78" s="1" t="n">
        <v>44516</v>
      </c>
      <c r="C78" s="1" t="n">
        <v>45171</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c r="T78">
        <f>HYPERLINK("https://klasma.github.io/Logging_TORSBY/kartor/A 65767-2021.png")</f>
        <v/>
      </c>
      <c r="V78">
        <f>HYPERLINK("https://klasma.github.io/Logging_TORSBY/klagomål/A 65767-2021.docx")</f>
        <v/>
      </c>
      <c r="W78">
        <f>HYPERLINK("https://klasma.github.io/Logging_TORSBY/klagomålsmail/A 65767-2021.docx")</f>
        <v/>
      </c>
      <c r="X78">
        <f>HYPERLINK("https://klasma.github.io/Logging_TORSBY/tillsyn/A 65767-2021.docx")</f>
        <v/>
      </c>
      <c r="Y78">
        <f>HYPERLINK("https://klasma.github.io/Logging_TORSBY/tillsynsmail/A 65767-2021.docx")</f>
        <v/>
      </c>
    </row>
    <row r="79" ht="15" customHeight="1">
      <c r="A79" t="inlineStr">
        <is>
          <t>A 71594-2021</t>
        </is>
      </c>
      <c r="B79" s="1" t="n">
        <v>44541</v>
      </c>
      <c r="C79" s="1" t="n">
        <v>45171</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c r="T79">
        <f>HYPERLINK("https://klasma.github.io/Logging_TORSBY/kartor/A 71594-2021.png")</f>
        <v/>
      </c>
      <c r="V79">
        <f>HYPERLINK("https://klasma.github.io/Logging_TORSBY/klagomål/A 71594-2021.docx")</f>
        <v/>
      </c>
      <c r="W79">
        <f>HYPERLINK("https://klasma.github.io/Logging_TORSBY/klagomålsmail/A 71594-2021.docx")</f>
        <v/>
      </c>
      <c r="X79">
        <f>HYPERLINK("https://klasma.github.io/Logging_TORSBY/tillsyn/A 71594-2021.docx")</f>
        <v/>
      </c>
      <c r="Y79">
        <f>HYPERLINK("https://klasma.github.io/Logging_TORSBY/tillsynsmail/A 71594-2021.docx")</f>
        <v/>
      </c>
    </row>
    <row r="80" ht="15" customHeight="1">
      <c r="A80" t="inlineStr">
        <is>
          <t>A 3404-2022</t>
        </is>
      </c>
      <c r="B80" s="1" t="n">
        <v>44585</v>
      </c>
      <c r="C80" s="1" t="n">
        <v>45171</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c r="T80">
        <f>HYPERLINK("https://klasma.github.io/Logging_TORSBY/kartor/A 3404-2022.png")</f>
        <v/>
      </c>
      <c r="V80">
        <f>HYPERLINK("https://klasma.github.io/Logging_TORSBY/klagomål/A 3404-2022.docx")</f>
        <v/>
      </c>
      <c r="W80">
        <f>HYPERLINK("https://klasma.github.io/Logging_TORSBY/klagomålsmail/A 3404-2022.docx")</f>
        <v/>
      </c>
      <c r="X80">
        <f>HYPERLINK("https://klasma.github.io/Logging_TORSBY/tillsyn/A 3404-2022.docx")</f>
        <v/>
      </c>
      <c r="Y80">
        <f>HYPERLINK("https://klasma.github.io/Logging_TORSBY/tillsynsmail/A 3404-2022.docx")</f>
        <v/>
      </c>
    </row>
    <row r="81" ht="15" customHeight="1">
      <c r="A81" t="inlineStr">
        <is>
          <t>A 12370-2022</t>
        </is>
      </c>
      <c r="B81" s="1" t="n">
        <v>44637</v>
      </c>
      <c r="C81" s="1" t="n">
        <v>45171</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c r="T81">
        <f>HYPERLINK("https://klasma.github.io/Logging_TORSBY/kartor/A 12370-2022.png")</f>
        <v/>
      </c>
      <c r="V81">
        <f>HYPERLINK("https://klasma.github.io/Logging_TORSBY/klagomål/A 12370-2022.docx")</f>
        <v/>
      </c>
      <c r="W81">
        <f>HYPERLINK("https://klasma.github.io/Logging_TORSBY/klagomålsmail/A 12370-2022.docx")</f>
        <v/>
      </c>
      <c r="X81">
        <f>HYPERLINK("https://klasma.github.io/Logging_TORSBY/tillsyn/A 12370-2022.docx")</f>
        <v/>
      </c>
      <c r="Y81">
        <f>HYPERLINK("https://klasma.github.io/Logging_TORSBY/tillsynsmail/A 12370-2022.docx")</f>
        <v/>
      </c>
    </row>
    <row r="82" ht="15" customHeight="1">
      <c r="A82" t="inlineStr">
        <is>
          <t>A 22174-2022</t>
        </is>
      </c>
      <c r="B82" s="1" t="n">
        <v>44712</v>
      </c>
      <c r="C82" s="1" t="n">
        <v>45171</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c r="T82">
        <f>HYPERLINK("https://klasma.github.io/Logging_TORSBY/kartor/A 22174-2022.png")</f>
        <v/>
      </c>
      <c r="V82">
        <f>HYPERLINK("https://klasma.github.io/Logging_TORSBY/klagomål/A 22174-2022.docx")</f>
        <v/>
      </c>
      <c r="W82">
        <f>HYPERLINK("https://klasma.github.io/Logging_TORSBY/klagomålsmail/A 22174-2022.docx")</f>
        <v/>
      </c>
      <c r="X82">
        <f>HYPERLINK("https://klasma.github.io/Logging_TORSBY/tillsyn/A 22174-2022.docx")</f>
        <v/>
      </c>
      <c r="Y82">
        <f>HYPERLINK("https://klasma.github.io/Logging_TORSBY/tillsynsmail/A 22174-2022.docx")</f>
        <v/>
      </c>
    </row>
    <row r="83" ht="15" customHeight="1">
      <c r="A83" t="inlineStr">
        <is>
          <t>A 25999-2022</t>
        </is>
      </c>
      <c r="B83" s="1" t="n">
        <v>44734</v>
      </c>
      <c r="C83" s="1" t="n">
        <v>45171</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c r="T83">
        <f>HYPERLINK("https://klasma.github.io/Logging_TORSBY/kartor/A 25999-2022.png")</f>
        <v/>
      </c>
      <c r="V83">
        <f>HYPERLINK("https://klasma.github.io/Logging_TORSBY/klagomål/A 25999-2022.docx")</f>
        <v/>
      </c>
      <c r="W83">
        <f>HYPERLINK("https://klasma.github.io/Logging_TORSBY/klagomålsmail/A 25999-2022.docx")</f>
        <v/>
      </c>
      <c r="X83">
        <f>HYPERLINK("https://klasma.github.io/Logging_TORSBY/tillsyn/A 25999-2022.docx")</f>
        <v/>
      </c>
      <c r="Y83">
        <f>HYPERLINK("https://klasma.github.io/Logging_TORSBY/tillsynsmail/A 25999-2022.docx")</f>
        <v/>
      </c>
    </row>
    <row r="84" ht="15" customHeight="1">
      <c r="A84" t="inlineStr">
        <is>
          <t>A 35709-2022</t>
        </is>
      </c>
      <c r="B84" s="1" t="n">
        <v>44799</v>
      </c>
      <c r="C84" s="1" t="n">
        <v>45171</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c r="T84">
        <f>HYPERLINK("https://klasma.github.io/Logging_TORSBY/kartor/A 35709-2022.png")</f>
        <v/>
      </c>
      <c r="V84">
        <f>HYPERLINK("https://klasma.github.io/Logging_TORSBY/klagomål/A 35709-2022.docx")</f>
        <v/>
      </c>
      <c r="W84">
        <f>HYPERLINK("https://klasma.github.io/Logging_TORSBY/klagomålsmail/A 35709-2022.docx")</f>
        <v/>
      </c>
      <c r="X84">
        <f>HYPERLINK("https://klasma.github.io/Logging_TORSBY/tillsyn/A 35709-2022.docx")</f>
        <v/>
      </c>
      <c r="Y84">
        <f>HYPERLINK("https://klasma.github.io/Logging_TORSBY/tillsynsmail/A 35709-2022.docx")</f>
        <v/>
      </c>
    </row>
    <row r="85" ht="15" customHeight="1">
      <c r="A85" t="inlineStr">
        <is>
          <t>A 42500-2022</t>
        </is>
      </c>
      <c r="B85" s="1" t="n">
        <v>44831</v>
      </c>
      <c r="C85" s="1" t="n">
        <v>45171</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c r="T85">
        <f>HYPERLINK("https://klasma.github.io/Logging_TORSBY/kartor/A 42500-2022.png")</f>
        <v/>
      </c>
      <c r="U85">
        <f>HYPERLINK("https://klasma.github.io/Logging_TORSBY/knärot/A 42500-2022.png")</f>
        <v/>
      </c>
      <c r="V85">
        <f>HYPERLINK("https://klasma.github.io/Logging_TORSBY/klagomål/A 42500-2022.docx")</f>
        <v/>
      </c>
      <c r="W85">
        <f>HYPERLINK("https://klasma.github.io/Logging_TORSBY/klagomålsmail/A 42500-2022.docx")</f>
        <v/>
      </c>
      <c r="X85">
        <f>HYPERLINK("https://klasma.github.io/Logging_TORSBY/tillsyn/A 42500-2022.docx")</f>
        <v/>
      </c>
      <c r="Y85">
        <f>HYPERLINK("https://klasma.github.io/Logging_TORSBY/tillsynsmail/A 42500-2022.docx")</f>
        <v/>
      </c>
    </row>
    <row r="86" ht="15" customHeight="1">
      <c r="A86" t="inlineStr">
        <is>
          <t>A 44007-2022</t>
        </is>
      </c>
      <c r="B86" s="1" t="n">
        <v>44838</v>
      </c>
      <c r="C86" s="1" t="n">
        <v>45171</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c r="T86">
        <f>HYPERLINK("https://klasma.github.io/Logging_TORSBY/kartor/A 44007-2022.png")</f>
        <v/>
      </c>
      <c r="V86">
        <f>HYPERLINK("https://klasma.github.io/Logging_TORSBY/klagomål/A 44007-2022.docx")</f>
        <v/>
      </c>
      <c r="W86">
        <f>HYPERLINK("https://klasma.github.io/Logging_TORSBY/klagomålsmail/A 44007-2022.docx")</f>
        <v/>
      </c>
      <c r="X86">
        <f>HYPERLINK("https://klasma.github.io/Logging_TORSBY/tillsyn/A 44007-2022.docx")</f>
        <v/>
      </c>
      <c r="Y86">
        <f>HYPERLINK("https://klasma.github.io/Logging_TORSBY/tillsynsmail/A 44007-2022.docx")</f>
        <v/>
      </c>
    </row>
    <row r="87" ht="15" customHeight="1">
      <c r="A87" t="inlineStr">
        <is>
          <t>A 50236-2022</t>
        </is>
      </c>
      <c r="B87" s="1" t="n">
        <v>44865</v>
      </c>
      <c r="C87" s="1" t="n">
        <v>45171</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c r="T87">
        <f>HYPERLINK("https://klasma.github.io/Logging_TORSBY/kartor/A 50236-2022.png")</f>
        <v/>
      </c>
      <c r="V87">
        <f>HYPERLINK("https://klasma.github.io/Logging_TORSBY/klagomål/A 50236-2022.docx")</f>
        <v/>
      </c>
      <c r="W87">
        <f>HYPERLINK("https://klasma.github.io/Logging_TORSBY/klagomålsmail/A 50236-2022.docx")</f>
        <v/>
      </c>
      <c r="X87">
        <f>HYPERLINK("https://klasma.github.io/Logging_TORSBY/tillsyn/A 50236-2022.docx")</f>
        <v/>
      </c>
      <c r="Y87">
        <f>HYPERLINK("https://klasma.github.io/Logging_TORSBY/tillsynsmail/A 50236-2022.docx")</f>
        <v/>
      </c>
    </row>
    <row r="88" ht="15" customHeight="1">
      <c r="A88" t="inlineStr">
        <is>
          <t>A 51288-2022</t>
        </is>
      </c>
      <c r="B88" s="1" t="n">
        <v>44868</v>
      </c>
      <c r="C88" s="1" t="n">
        <v>45171</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c r="T88">
        <f>HYPERLINK("https://klasma.github.io/Logging_TORSBY/kartor/A 51288-2022.png")</f>
        <v/>
      </c>
      <c r="V88">
        <f>HYPERLINK("https://klasma.github.io/Logging_TORSBY/klagomål/A 51288-2022.docx")</f>
        <v/>
      </c>
      <c r="W88">
        <f>HYPERLINK("https://klasma.github.io/Logging_TORSBY/klagomålsmail/A 51288-2022.docx")</f>
        <v/>
      </c>
      <c r="X88">
        <f>HYPERLINK("https://klasma.github.io/Logging_TORSBY/tillsyn/A 51288-2022.docx")</f>
        <v/>
      </c>
      <c r="Y88">
        <f>HYPERLINK("https://klasma.github.io/Logging_TORSBY/tillsynsmail/A 51288-2022.docx")</f>
        <v/>
      </c>
    </row>
    <row r="89" ht="15" customHeight="1">
      <c r="A89" t="inlineStr">
        <is>
          <t>A 13361-2023</t>
        </is>
      </c>
      <c r="B89" s="1" t="n">
        <v>45005</v>
      </c>
      <c r="C89" s="1" t="n">
        <v>45171</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c r="T89">
        <f>HYPERLINK("https://klasma.github.io/Logging_TORSBY/kartor/A 13361-2023.png")</f>
        <v/>
      </c>
      <c r="V89">
        <f>HYPERLINK("https://klasma.github.io/Logging_TORSBY/klagomål/A 13361-2023.docx")</f>
        <v/>
      </c>
      <c r="W89">
        <f>HYPERLINK("https://klasma.github.io/Logging_TORSBY/klagomålsmail/A 13361-2023.docx")</f>
        <v/>
      </c>
      <c r="X89">
        <f>HYPERLINK("https://klasma.github.io/Logging_TORSBY/tillsyn/A 13361-2023.docx")</f>
        <v/>
      </c>
      <c r="Y89">
        <f>HYPERLINK("https://klasma.github.io/Logging_TORSBY/tillsynsmail/A 13361-2023.docx")</f>
        <v/>
      </c>
    </row>
    <row r="90" ht="15" customHeight="1">
      <c r="A90" t="inlineStr">
        <is>
          <t>A 15548-2023</t>
        </is>
      </c>
      <c r="B90" s="1" t="n">
        <v>45020</v>
      </c>
      <c r="C90" s="1" t="n">
        <v>45171</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c r="T90">
        <f>HYPERLINK("https://klasma.github.io/Logging_TORSBY/kartor/A 15548-2023.png")</f>
        <v/>
      </c>
      <c r="V90">
        <f>HYPERLINK("https://klasma.github.io/Logging_TORSBY/klagomål/A 15548-2023.docx")</f>
        <v/>
      </c>
      <c r="W90">
        <f>HYPERLINK("https://klasma.github.io/Logging_TORSBY/klagomålsmail/A 15548-2023.docx")</f>
        <v/>
      </c>
      <c r="X90">
        <f>HYPERLINK("https://klasma.github.io/Logging_TORSBY/tillsyn/A 15548-2023.docx")</f>
        <v/>
      </c>
      <c r="Y90">
        <f>HYPERLINK("https://klasma.github.io/Logging_TORSBY/tillsynsmail/A 15548-2023.docx")</f>
        <v/>
      </c>
    </row>
    <row r="91" ht="15" customHeight="1">
      <c r="A91" t="inlineStr">
        <is>
          <t>A 18882-2023</t>
        </is>
      </c>
      <c r="B91" s="1" t="n">
        <v>45044</v>
      </c>
      <c r="C91" s="1" t="n">
        <v>45171</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c r="T91">
        <f>HYPERLINK("https://klasma.github.io/Logging_TORSBY/kartor/A 18882-2023.png")</f>
        <v/>
      </c>
      <c r="V91">
        <f>HYPERLINK("https://klasma.github.io/Logging_TORSBY/klagomål/A 18882-2023.docx")</f>
        <v/>
      </c>
      <c r="W91">
        <f>HYPERLINK("https://klasma.github.io/Logging_TORSBY/klagomålsmail/A 18882-2023.docx")</f>
        <v/>
      </c>
      <c r="X91">
        <f>HYPERLINK("https://klasma.github.io/Logging_TORSBY/tillsyn/A 18882-2023.docx")</f>
        <v/>
      </c>
      <c r="Y91">
        <f>HYPERLINK("https://klasma.github.io/Logging_TORSBY/tillsynsmail/A 18882-2023.docx")</f>
        <v/>
      </c>
    </row>
    <row r="92" ht="15" customHeight="1">
      <c r="A92" t="inlineStr">
        <is>
          <t>A 19669-2023</t>
        </is>
      </c>
      <c r="B92" s="1" t="n">
        <v>45051</v>
      </c>
      <c r="C92" s="1" t="n">
        <v>45171</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c r="T92">
        <f>HYPERLINK("https://klasma.github.io/Logging_TORSBY/kartor/A 19669-2023.png")</f>
        <v/>
      </c>
      <c r="V92">
        <f>HYPERLINK("https://klasma.github.io/Logging_TORSBY/klagomål/A 19669-2023.docx")</f>
        <v/>
      </c>
      <c r="W92">
        <f>HYPERLINK("https://klasma.github.io/Logging_TORSBY/klagomålsmail/A 19669-2023.docx")</f>
        <v/>
      </c>
      <c r="X92">
        <f>HYPERLINK("https://klasma.github.io/Logging_TORSBY/tillsyn/A 19669-2023.docx")</f>
        <v/>
      </c>
      <c r="Y92">
        <f>HYPERLINK("https://klasma.github.io/Logging_TORSBY/tillsynsmail/A 19669-2023.docx")</f>
        <v/>
      </c>
    </row>
    <row r="93" ht="15" customHeight="1">
      <c r="A93" t="inlineStr">
        <is>
          <t>A 29560-2023</t>
        </is>
      </c>
      <c r="B93" s="1" t="n">
        <v>45106</v>
      </c>
      <c r="C93" s="1" t="n">
        <v>45171</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c r="T93">
        <f>HYPERLINK("https://klasma.github.io/Logging_TORSBY/kartor/A 29560-2023.png")</f>
        <v/>
      </c>
      <c r="V93">
        <f>HYPERLINK("https://klasma.github.io/Logging_TORSBY/klagomål/A 29560-2023.docx")</f>
        <v/>
      </c>
      <c r="W93">
        <f>HYPERLINK("https://klasma.github.io/Logging_TORSBY/klagomålsmail/A 29560-2023.docx")</f>
        <v/>
      </c>
      <c r="X93">
        <f>HYPERLINK("https://klasma.github.io/Logging_TORSBY/tillsyn/A 29560-2023.docx")</f>
        <v/>
      </c>
      <c r="Y93">
        <f>HYPERLINK("https://klasma.github.io/Logging_TORSBY/tillsynsmail/A 29560-2023.docx")</f>
        <v/>
      </c>
    </row>
    <row r="94" ht="15" customHeight="1">
      <c r="A94" t="inlineStr">
        <is>
          <t>A 35809-2023</t>
        </is>
      </c>
      <c r="B94" s="1" t="n">
        <v>45147</v>
      </c>
      <c r="C94" s="1" t="n">
        <v>45171</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c r="T94">
        <f>HYPERLINK("https://klasma.github.io/Logging_TORSBY/kartor/A 35809-2023.png")</f>
        <v/>
      </c>
      <c r="V94">
        <f>HYPERLINK("https://klasma.github.io/Logging_TORSBY/klagomål/A 35809-2023.docx")</f>
        <v/>
      </c>
      <c r="W94">
        <f>HYPERLINK("https://klasma.github.io/Logging_TORSBY/klagomålsmail/A 35809-2023.docx")</f>
        <v/>
      </c>
      <c r="X94">
        <f>HYPERLINK("https://klasma.github.io/Logging_TORSBY/tillsyn/A 35809-2023.docx")</f>
        <v/>
      </c>
      <c r="Y94">
        <f>HYPERLINK("https://klasma.github.io/Logging_TORSBY/tillsynsmail/A 35809-2023.docx")</f>
        <v/>
      </c>
    </row>
    <row r="95" ht="15" customHeight="1">
      <c r="A95" t="inlineStr">
        <is>
          <t>A 33955-2018</t>
        </is>
      </c>
      <c r="B95" s="1" t="n">
        <v>43314</v>
      </c>
      <c r="C95" s="1" t="n">
        <v>45171</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45171</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45171</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45171</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45171</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45171</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45171</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45171</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45171</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45171</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45171</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45171</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45171</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45171</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45171</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45171</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45171</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45171</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45171</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45171</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45171</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45171</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45171</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45171</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45171</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45171</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45171</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45171</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45171</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45171</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45171</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45171</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45171</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45171</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45171</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45171</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45171</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45171</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45171</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45171</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45171</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45171</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45171</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45171</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45171</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45171</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45171</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45171</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45171</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45171</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45171</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45171</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45171</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45171</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45171</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45171</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45171</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45171</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45171</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45171</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45171</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45171</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45171</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45171</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45171</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45171</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45171</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45171</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45171</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45171</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45171</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45171</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45171</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45171</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45171</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45171</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45171</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45171</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45171</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45171</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45171</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45171</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45171</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45171</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45171</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45171</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45171</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45171</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45171</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45171</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45171</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45171</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45171</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45171</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45171</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45171</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45171</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45171</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45171</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45171</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45171</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45171</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45171</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45171</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45171</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45171</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45171</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45171</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45171</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45171</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45171</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45171</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45171</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45171</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45171</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45171</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45171</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45171</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45171</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45171</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45171</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45171</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45171</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45171</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45171</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45171</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45171</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45171</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45171</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45171</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45171</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45171</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45171</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45171</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45171</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45171</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45171</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45171</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45171</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45171</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45171</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45171</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45171</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45171</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45171</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45171</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45171</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45171</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45171</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45171</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45171</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45171</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45171</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45171</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45171</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45171</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45171</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45171</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45171</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45171</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45171</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45171</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45171</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45171</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45171</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45171</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45171</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45171</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45171</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45171</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45171</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45171</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45171</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45171</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45171</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45171</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45171</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45171</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45171</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45171</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45171</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45171</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45171</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45171</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45171</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45171</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45171</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45171</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45171</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45171</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45171</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45171</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45171</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45171</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45171</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45171</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45171</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45171</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45171</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45171</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45171</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45171</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45171</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45171</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45171</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45171</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45171</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45171</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45171</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45171</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45171</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45171</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45171</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45171</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45171</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45171</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45171</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45171</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45171</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45171</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45171</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45171</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45171</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45171</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45171</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45171</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45171</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45171</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45171</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45171</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45171</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45171</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45171</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45171</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45171</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45171</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45171</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45171</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45171</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45171</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45171</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45171</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45171</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45171</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45171</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45171</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45171</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45171</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45171</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45171</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45171</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45171</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45171</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45171</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45171</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45171</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45171</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45171</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45171</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45171</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45171</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45171</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45171</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45171</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45171</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45171</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45171</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45171</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45171</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45171</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45171</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45171</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45171</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45171</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45171</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45171</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45171</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45171</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45171</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45171</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45171</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45171</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45171</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45171</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45171</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45171</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45171</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45171</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45171</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45171</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45171</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45171</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45171</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45171</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45171</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45171</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45171</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45171</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45171</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45171</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45171</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45171</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45171</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45171</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45171</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45171</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45171</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45171</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45171</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45171</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45171</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45171</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45171</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45171</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45171</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45171</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45171</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45171</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45171</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45171</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45171</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45171</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45171</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45171</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45171</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45171</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45171</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45171</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45171</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45171</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45171</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45171</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45171</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45171</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45171</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45171</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45171</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45171</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45171</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45171</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45171</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45171</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45171</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45171</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45171</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45171</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45171</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45171</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45171</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45171</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45171</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45171</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45171</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45171</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45171</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45171</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45171</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45171</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45171</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45171</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45171</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45171</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45171</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45171</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45171</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45171</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45171</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45171</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45171</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45171</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45171</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45171</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45171</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45171</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45171</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45171</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45171</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45171</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45171</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45171</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45171</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45171</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45171</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45171</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45171</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45171</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45171</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45171</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45171</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45171</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45171</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45171</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45171</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45171</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45171</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45171</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45171</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45171</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45171</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45171</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45171</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45171</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45171</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45171</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45171</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45171</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45171</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45171</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45171</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45171</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45171</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45171</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45171</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45171</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45171</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45171</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45171</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45171</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45171</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45171</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45171</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45171</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45171</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45171</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45171</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45171</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45171</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45171</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45171</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45171</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45171</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45171</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45171</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45171</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45171</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45171</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45171</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45171</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45171</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45171</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45171</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45171</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45171</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45171</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45171</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45171</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45171</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45171</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45171</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45171</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45171</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45171</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45171</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45171</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45171</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45171</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45171</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45171</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45171</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45171</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45171</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45171</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45171</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45171</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45171</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45171</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45171</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45171</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45171</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45171</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45171</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45171</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45171</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45171</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45171</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45171</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45171</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45171</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45171</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45171</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45171</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45171</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45171</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45171</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45171</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45171</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45171</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45171</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45171</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45171</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45171</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45171</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45171</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45171</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45171</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45171</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45171</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45171</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45171</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45171</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45171</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45171</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45171</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45171</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45171</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45171</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45171</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45171</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45171</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45171</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45171</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45171</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45171</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45171</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45171</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45171</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45171</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45171</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45171</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45171</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45171</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45171</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45171</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45171</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45171</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45171</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45171</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45171</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45171</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45171</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45171</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45171</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45171</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45171</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45171</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45171</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45171</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45171</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45171</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45171</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45171</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45171</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45171</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45171</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45171</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45171</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45171</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45171</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45171</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45171</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45171</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45171</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45171</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45171</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45171</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45171</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45171</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45171</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45171</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45171</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45171</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45171</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45171</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45171</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45171</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45171</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45171</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45171</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45171</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45171</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45171</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45171</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45171</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45171</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45171</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45171</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45171</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45171</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45171</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45171</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45171</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45171</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45171</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45171</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45171</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45171</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45171</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45171</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45171</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45171</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45171</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45171</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45171</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45171</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45171</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45171</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45171</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45171</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45171</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45171</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45171</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45171</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45171</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45171</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45171</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45171</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45171</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45171</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45171</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45171</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45171</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45171</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45171</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45171</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45171</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45171</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45171</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45171</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45171</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45171</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45171</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45171</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45171</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45171</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45171</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45171</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45171</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45171</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45171</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45171</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45171</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45171</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45171</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45171</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45171</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45171</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45171</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45171</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45171</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45171</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45171</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45171</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45171</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45171</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45171</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45171</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45171</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45171</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45171</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45171</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45171</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45171</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45171</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45171</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45171</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45171</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45171</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45171</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45171</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45171</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45171</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45171</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45171</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45171</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45171</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45171</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45171</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45171</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45171</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45171</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45171</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45171</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45171</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45171</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45171</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45171</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45171</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45171</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45171</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45171</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45171</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45171</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45171</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45171</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45171</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45171</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45171</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45171</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45171</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45171</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45171</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45171</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45171</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45171</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45171</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45171</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45171</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45171</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45171</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45171</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45171</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45171</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45171</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45171</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45171</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45171</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45171</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45171</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45171</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45171</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45171</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45171</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45171</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45171</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45171</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45171</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45171</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45171</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45171</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45171</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45171</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45171</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45171</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45171</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45171</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45171</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45171</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45171</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45171</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45171</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45171</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45171</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45171</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45171</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45171</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45171</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45171</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45171</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45171</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45171</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45171</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45171</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45171</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45171</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45171</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45171</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45171</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45171</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45171</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45171</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45171</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45171</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45171</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45171</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45171</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45171</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45171</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45171</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45171</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45171</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45171</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45171</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45171</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45171</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45171</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45171</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45171</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45171</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45171</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45171</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45171</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45171</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45171</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45171</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45171</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45171</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45171</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45171</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45171</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45171</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45171</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45171</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45171</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45171</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45171</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45171</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45171</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45171</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45171</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45171</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45171</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45171</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45171</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45171</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45171</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45171</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45171</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45171</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45171</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45171</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45171</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45171</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45171</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45171</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45171</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45171</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45171</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45171</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45171</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45171</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45171</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45171</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45171</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45171</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45171</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45171</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45171</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45171</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45171</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45171</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45171</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45171</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45171</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45171</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45171</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45171</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45171</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45171</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45171</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45171</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45171</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45171</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45171</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45171</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45171</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45171</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45171</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45171</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45171</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45171</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45171</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45171</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45171</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45171</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45171</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45171</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45171</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45171</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45171</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45171</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45171</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45171</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45171</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45171</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45171</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45171</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45171</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45171</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45171</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45171</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45171</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45171</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45171</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45171</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45171</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45171</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45171</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45171</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45171</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45171</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45171</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45171</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45171</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45171</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45171</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45171</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45171</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45171</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45171</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45171</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45171</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45171</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45171</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45171</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45171</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45171</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45171</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45171</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45171</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45171</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45171</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45171</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45171</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45171</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45171</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45171</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45171</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45171</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45171</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45171</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45171</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45171</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45171</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45171</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45171</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45171</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45171</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45171</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45171</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45171</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45171</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45171</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45171</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45171</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45171</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45171</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45171</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45171</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45171</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45171</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45171</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45171</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45171</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45171</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45171</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45171</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45171</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45171</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45171</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45171</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45171</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45171</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45171</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45171</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45171</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45171</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45171</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45171</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45171</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45171</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45171</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45171</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45171</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45171</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45171</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45171</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45171</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45171</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45171</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45171</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45171</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45171</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45171</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45171</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45171</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45171</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45171</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45171</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45171</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45171</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45171</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45171</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45171</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45171</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45171</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45171</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45171</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45171</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45171</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45171</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45171</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45171</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45171</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45171</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45171</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45171</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45171</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45171</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45171</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45171</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45171</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45171</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45171</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45171</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45171</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45171</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45171</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45171</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45171</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45171</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45171</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45171</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45171</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45171</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45171</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45171</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45171</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45171</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45171</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45171</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45171</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45171</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45171</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45171</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45171</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45171</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45171</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45171</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45171</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45171</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45171</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45171</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45171</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45171</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45171</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45171</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45171</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45171</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45171</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45171</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45171</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45171</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45171</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45171</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45171</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45171</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45171</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45171</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45171</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45171</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45171</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45171</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45171</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45171</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45171</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45171</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45171</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45171</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45171</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45171</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45171</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45171</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45171</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45171</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45171</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45171</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45171</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45171</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45171</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45171</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45171</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45171</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45171</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45171</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45171</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45171</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45171</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45171</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45171</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45171</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45171</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45171</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45171</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45171</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45171</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45171</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45171</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45171</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45171</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45171</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45171</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45171</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45171</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45171</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45171</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45171</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45171</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45171</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45171</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45171</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45171</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45171</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45171</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45171</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45171</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45171</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45171</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45171</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45171</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45171</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45171</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45171</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45171</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45171</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45171</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45171</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45171</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45171</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45171</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45171</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45171</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45171</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45171</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45171</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45171</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45171</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45171</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45171</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45171</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45171</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45171</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45171</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45171</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45171</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45171</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45171</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45171</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45171</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45171</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45171</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45171</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45171</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45171</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45171</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45171</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45171</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45171</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45171</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45171</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45171</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45171</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45171</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45171</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45171</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45171</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45171</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45171</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45171</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45171</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45171</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45171</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45171</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45171</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45171</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45171</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45171</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45171</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45171</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45171</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45171</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45171</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45171</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45171</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45171</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45171</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45171</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45171</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45171</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45171</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45171</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45171</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45171</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45171</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45171</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45171</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45171</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45171</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45171</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45171</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45171</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45171</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45171</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45171</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45171</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45171</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45171</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45171</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45171</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45171</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45171</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45171</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45171</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45171</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45171</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45171</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45171</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45171</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45171</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45171</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45171</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45171</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45171</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45171</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45171</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45171</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45171</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45171</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45171</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45171</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45171</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45171</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45171</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45171</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45171</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45171</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45171</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45171</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45171</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45171</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45171</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45171</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45171</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45171</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45171</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45171</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45171</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45171</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45171</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45171</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45171</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45171</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45171</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45171</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45171</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45171</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45171</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45171</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45171</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45171</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45171</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45171</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45171</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45171</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45171</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45171</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45171</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45171</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45171</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45171</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45171</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45171</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45171</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45171</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45171</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45171</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45171</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45171</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45171</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45171</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45171</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45171</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45171</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45171</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45171</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45171</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45171</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45171</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45171</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45171</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45171</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45171</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45171</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45171</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45171</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45171</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45171</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45171</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45171</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45171</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45171</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45171</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45171</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45171</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45171</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45171</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45171</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45171</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45171</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45171</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45171</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45171</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45171</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45171</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45171</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45171</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45171</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45171</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45171</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45171</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45171</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45171</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45171</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45171</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45171</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45171</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45171</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45171</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45171</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45171</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45171</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45171</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45171</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45171</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45171</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45171</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45171</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45171</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45171</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45171</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45171</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45171</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45171</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45171</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45171</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45171</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45171</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45171</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45171</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45171</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45171</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45171</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45171</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45171</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45171</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45171</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45171</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45171</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45171</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45171</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45171</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45171</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45171</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45171</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45171</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45171</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45171</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45171</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45171</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45171</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45171</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45171</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45171</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45171</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45171</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c r="A1439" t="inlineStr">
        <is>
          <t>A 40538-2023</t>
        </is>
      </c>
      <c r="B1439" s="1" t="n">
        <v>45170</v>
      </c>
      <c r="C1439" s="1" t="n">
        <v>45171</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2023-09-02T03:29:09Z</dcterms:created>
  <dcterms:modified xmlns:dcterms="http://purl.org/dc/terms/" xmlns:xsi="http://www.w3.org/2001/XMLSchema-instance" xsi:type="dcterms:W3CDTF">2023-09-02T03:29:10Z</dcterms:modified>
</cp:coreProperties>
</file>