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25348-2023</t>
        </is>
      </c>
      <c r="B2" s="1" t="n">
        <v>45087</v>
      </c>
      <c r="C2" s="1" t="n">
        <v>45171</v>
      </c>
      <c r="D2" t="inlineStr">
        <is>
          <t>VÄSTRA GÖTALANDS LÄN</t>
        </is>
      </c>
      <c r="E2" t="inlineStr">
        <is>
          <t>TRANEMO</t>
        </is>
      </c>
      <c r="G2" t="n">
        <v>10.5</v>
      </c>
      <c r="H2" t="n">
        <v>0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10</v>
      </c>
      <c r="R2" s="2" t="inlineStr">
        <is>
          <t>Brunpudrad nållav
Kortskaftad ärgspik
Vedtrappmossa
Blåmossa
Bronshjon
Granbarkgnagare
Kattfotslav
Kornknutmossa
Stor revmossa
Vedticka</t>
        </is>
      </c>
      <c r="S2">
        <f>HYPERLINK("https://klasma.github.io/Logging_TRANEMO/artfynd/A 25348-2023.xlsx")</f>
        <v/>
      </c>
      <c r="T2">
        <f>HYPERLINK("https://klasma.github.io/Logging_TRANEMO/kartor/A 25348-2023.png")</f>
        <v/>
      </c>
      <c r="V2">
        <f>HYPERLINK("https://klasma.github.io/Logging_TRANEMO/klagomål/A 25348-2023.docx")</f>
        <v/>
      </c>
      <c r="W2">
        <f>HYPERLINK("https://klasma.github.io/Logging_TRANEMO/klagomålsmail/A 25348-2023.docx")</f>
        <v/>
      </c>
      <c r="X2">
        <f>HYPERLINK("https://klasma.github.io/Logging_TRANEMO/tillsyn/A 25348-2023.docx")</f>
        <v/>
      </c>
      <c r="Y2">
        <f>HYPERLINK("https://klasma.github.io/Logging_TRANEMO/tillsynsmail/A 25348-2023.docx")</f>
        <v/>
      </c>
    </row>
    <row r="3" ht="15" customHeight="1">
      <c r="A3" t="inlineStr">
        <is>
          <t>A 33612-2023</t>
        </is>
      </c>
      <c r="B3" s="1" t="n">
        <v>45132</v>
      </c>
      <c r="C3" s="1" t="n">
        <v>45171</v>
      </c>
      <c r="D3" t="inlineStr">
        <is>
          <t>VÄSTRA GÖTALANDS LÄN</t>
        </is>
      </c>
      <c r="E3" t="inlineStr">
        <is>
          <t>TRANEMO</t>
        </is>
      </c>
      <c r="G3" t="n">
        <v>8.9</v>
      </c>
      <c r="H3" t="n">
        <v>0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10</v>
      </c>
      <c r="R3" s="2" t="inlineStr">
        <is>
          <t>Garnlav
Granticka
Vedtrappmossa
Blåmossa
Bronshjon
Granbarkgnagare
Kornknutmossa
Stor revmossa
Vedticka
Västlig hakmossa</t>
        </is>
      </c>
      <c r="S3">
        <f>HYPERLINK("https://klasma.github.io/Logging_TRANEMO/artfynd/A 33612-2023.xlsx")</f>
        <v/>
      </c>
      <c r="T3">
        <f>HYPERLINK("https://klasma.github.io/Logging_TRANEMO/kartor/A 33612-2023.png")</f>
        <v/>
      </c>
      <c r="V3">
        <f>HYPERLINK("https://klasma.github.io/Logging_TRANEMO/klagomål/A 33612-2023.docx")</f>
        <v/>
      </c>
      <c r="W3">
        <f>HYPERLINK("https://klasma.github.io/Logging_TRANEMO/klagomålsmail/A 33612-2023.docx")</f>
        <v/>
      </c>
      <c r="X3">
        <f>HYPERLINK("https://klasma.github.io/Logging_TRANEMO/tillsyn/A 33612-2023.docx")</f>
        <v/>
      </c>
      <c r="Y3">
        <f>HYPERLINK("https://klasma.github.io/Logging_TRANEMO/tillsynsmail/A 33612-2023.docx")</f>
        <v/>
      </c>
    </row>
    <row r="4" ht="15" customHeight="1">
      <c r="A4" t="inlineStr">
        <is>
          <t>A 8258-2019</t>
        </is>
      </c>
      <c r="B4" s="1" t="n">
        <v>43501</v>
      </c>
      <c r="C4" s="1" t="n">
        <v>45171</v>
      </c>
      <c r="D4" t="inlineStr">
        <is>
          <t>VÄSTRA GÖTALANDS LÄN</t>
        </is>
      </c>
      <c r="E4" t="inlineStr">
        <is>
          <t>TRANEMO</t>
        </is>
      </c>
      <c r="G4" t="n">
        <v>11.5</v>
      </c>
      <c r="H4" t="n">
        <v>0</v>
      </c>
      <c r="I4" t="n">
        <v>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s="2" t="inlineStr">
        <is>
          <t>Bronshjon
Granbarkgnagare
Kattfotslav
Kornknutmossa
Stor revmossa
Vedticka</t>
        </is>
      </c>
      <c r="S4">
        <f>HYPERLINK("https://klasma.github.io/Logging_TRANEMO/artfynd/A 8258-2019.xlsx")</f>
        <v/>
      </c>
      <c r="T4">
        <f>HYPERLINK("https://klasma.github.io/Logging_TRANEMO/kartor/A 8258-2019.png")</f>
        <v/>
      </c>
      <c r="V4">
        <f>HYPERLINK("https://klasma.github.io/Logging_TRANEMO/klagomål/A 8258-2019.docx")</f>
        <v/>
      </c>
      <c r="W4">
        <f>HYPERLINK("https://klasma.github.io/Logging_TRANEMO/klagomålsmail/A 8258-2019.docx")</f>
        <v/>
      </c>
      <c r="X4">
        <f>HYPERLINK("https://klasma.github.io/Logging_TRANEMO/tillsyn/A 8258-2019.docx")</f>
        <v/>
      </c>
      <c r="Y4">
        <f>HYPERLINK("https://klasma.github.io/Logging_TRANEMO/tillsynsmail/A 8258-2019.docx")</f>
        <v/>
      </c>
    </row>
    <row r="5" ht="15" customHeight="1">
      <c r="A5" t="inlineStr">
        <is>
          <t>A 7651-2019</t>
        </is>
      </c>
      <c r="B5" s="1" t="n">
        <v>43500</v>
      </c>
      <c r="C5" s="1" t="n">
        <v>45171</v>
      </c>
      <c r="D5" t="inlineStr">
        <is>
          <t>VÄSTRA GÖTALANDS LÄN</t>
        </is>
      </c>
      <c r="E5" t="inlineStr">
        <is>
          <t>TRANEMO</t>
        </is>
      </c>
      <c r="F5" t="inlineStr">
        <is>
          <t>Kyrkan</t>
        </is>
      </c>
      <c r="G5" t="n">
        <v>11.7</v>
      </c>
      <c r="H5" t="n">
        <v>5</v>
      </c>
      <c r="I5" t="n">
        <v>0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5</v>
      </c>
      <c r="P5" t="n">
        <v>1</v>
      </c>
      <c r="Q5" t="n">
        <v>5</v>
      </c>
      <c r="R5" s="2" t="inlineStr">
        <is>
          <t>Tofsvipa
Buskskvätta
Gulsparv
Spillkråka
Sävsparv</t>
        </is>
      </c>
      <c r="S5">
        <f>HYPERLINK("https://klasma.github.io/Logging_TRANEMO/artfynd/A 7651-2019.xlsx")</f>
        <v/>
      </c>
      <c r="T5">
        <f>HYPERLINK("https://klasma.github.io/Logging_TRANEMO/kartor/A 7651-2019.png")</f>
        <v/>
      </c>
      <c r="V5">
        <f>HYPERLINK("https://klasma.github.io/Logging_TRANEMO/klagomål/A 7651-2019.docx")</f>
        <v/>
      </c>
      <c r="W5">
        <f>HYPERLINK("https://klasma.github.io/Logging_TRANEMO/klagomålsmail/A 7651-2019.docx")</f>
        <v/>
      </c>
      <c r="X5">
        <f>HYPERLINK("https://klasma.github.io/Logging_TRANEMO/tillsyn/A 7651-2019.docx")</f>
        <v/>
      </c>
      <c r="Y5">
        <f>HYPERLINK("https://klasma.github.io/Logging_TRANEMO/tillsynsmail/A 7651-2019.docx")</f>
        <v/>
      </c>
    </row>
    <row r="6" ht="15" customHeight="1">
      <c r="A6" t="inlineStr">
        <is>
          <t>A 71925-2018</t>
        </is>
      </c>
      <c r="B6" s="1" t="n">
        <v>43455</v>
      </c>
      <c r="C6" s="1" t="n">
        <v>45171</v>
      </c>
      <c r="D6" t="inlineStr">
        <is>
          <t>VÄSTRA GÖTALANDS LÄN</t>
        </is>
      </c>
      <c r="E6" t="inlineStr">
        <is>
          <t>TRANEMO</t>
        </is>
      </c>
      <c r="G6" t="n">
        <v>2.5</v>
      </c>
      <c r="H6" t="n">
        <v>0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4</v>
      </c>
      <c r="R6" s="2" t="inlineStr">
        <is>
          <t>Brunpudrad nållav
Svart taggsvamp
Tallriska
Kattfotslav</t>
        </is>
      </c>
      <c r="S6">
        <f>HYPERLINK("https://klasma.github.io/Logging_TRANEMO/artfynd/A 71925-2018.xlsx")</f>
        <v/>
      </c>
      <c r="T6">
        <f>HYPERLINK("https://klasma.github.io/Logging_TRANEMO/kartor/A 71925-2018.png")</f>
        <v/>
      </c>
      <c r="V6">
        <f>HYPERLINK("https://klasma.github.io/Logging_TRANEMO/klagomål/A 71925-2018.docx")</f>
        <v/>
      </c>
      <c r="W6">
        <f>HYPERLINK("https://klasma.github.io/Logging_TRANEMO/klagomålsmail/A 71925-2018.docx")</f>
        <v/>
      </c>
      <c r="X6">
        <f>HYPERLINK("https://klasma.github.io/Logging_TRANEMO/tillsyn/A 71925-2018.docx")</f>
        <v/>
      </c>
      <c r="Y6">
        <f>HYPERLINK("https://klasma.github.io/Logging_TRANEMO/tillsynsmail/A 71925-2018.docx")</f>
        <v/>
      </c>
    </row>
    <row r="7" ht="15" customHeight="1">
      <c r="A7" t="inlineStr">
        <is>
          <t>A 51852-2022</t>
        </is>
      </c>
      <c r="B7" s="1" t="n">
        <v>44872</v>
      </c>
      <c r="C7" s="1" t="n">
        <v>45171</v>
      </c>
      <c r="D7" t="inlineStr">
        <is>
          <t>VÄSTRA GÖTALANDS LÄN</t>
        </is>
      </c>
      <c r="E7" t="inlineStr">
        <is>
          <t>TRANEMO</t>
        </is>
      </c>
      <c r="G7" t="n">
        <v>1</v>
      </c>
      <c r="H7" t="n">
        <v>3</v>
      </c>
      <c r="I7" t="n">
        <v>0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3</v>
      </c>
      <c r="P7" t="n">
        <v>1</v>
      </c>
      <c r="Q7" t="n">
        <v>3</v>
      </c>
      <c r="R7" s="2" t="inlineStr">
        <is>
          <t>Kricka
Buskskvätta
Skrattmås</t>
        </is>
      </c>
      <c r="S7">
        <f>HYPERLINK("https://klasma.github.io/Logging_TRANEMO/artfynd/A 51852-2022.xlsx")</f>
        <v/>
      </c>
      <c r="T7">
        <f>HYPERLINK("https://klasma.github.io/Logging_TRANEMO/kartor/A 51852-2022.png")</f>
        <v/>
      </c>
      <c r="V7">
        <f>HYPERLINK("https://klasma.github.io/Logging_TRANEMO/klagomål/A 51852-2022.docx")</f>
        <v/>
      </c>
      <c r="W7">
        <f>HYPERLINK("https://klasma.github.io/Logging_TRANEMO/klagomålsmail/A 51852-2022.docx")</f>
        <v/>
      </c>
      <c r="X7">
        <f>HYPERLINK("https://klasma.github.io/Logging_TRANEMO/tillsyn/A 51852-2022.docx")</f>
        <v/>
      </c>
      <c r="Y7">
        <f>HYPERLINK("https://klasma.github.io/Logging_TRANEMO/tillsynsmail/A 51852-2022.docx")</f>
        <v/>
      </c>
    </row>
    <row r="8" ht="15" customHeight="1">
      <c r="A8" t="inlineStr">
        <is>
          <t>A 38501-2018</t>
        </is>
      </c>
      <c r="B8" s="1" t="n">
        <v>43339</v>
      </c>
      <c r="C8" s="1" t="n">
        <v>45171</v>
      </c>
      <c r="D8" t="inlineStr">
        <is>
          <t>VÄSTRA GÖTALANDS LÄN</t>
        </is>
      </c>
      <c r="E8" t="inlineStr">
        <is>
          <t>TRANEMO</t>
        </is>
      </c>
      <c r="G8" t="n">
        <v>1.6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Brunpudrad nållav
Kattfotslav</t>
        </is>
      </c>
      <c r="S8">
        <f>HYPERLINK("https://klasma.github.io/Logging_TRANEMO/artfynd/A 38501-2018.xlsx")</f>
        <v/>
      </c>
      <c r="T8">
        <f>HYPERLINK("https://klasma.github.io/Logging_TRANEMO/kartor/A 38501-2018.png")</f>
        <v/>
      </c>
      <c r="V8">
        <f>HYPERLINK("https://klasma.github.io/Logging_TRANEMO/klagomål/A 38501-2018.docx")</f>
        <v/>
      </c>
      <c r="W8">
        <f>HYPERLINK("https://klasma.github.io/Logging_TRANEMO/klagomålsmail/A 38501-2018.docx")</f>
        <v/>
      </c>
      <c r="X8">
        <f>HYPERLINK("https://klasma.github.io/Logging_TRANEMO/tillsyn/A 38501-2018.docx")</f>
        <v/>
      </c>
      <c r="Y8">
        <f>HYPERLINK("https://klasma.github.io/Logging_TRANEMO/tillsynsmail/A 38501-2018.docx")</f>
        <v/>
      </c>
    </row>
    <row r="9" ht="15" customHeight="1">
      <c r="A9" t="inlineStr">
        <is>
          <t>A 10931-2019</t>
        </is>
      </c>
      <c r="B9" s="1" t="n">
        <v>43515</v>
      </c>
      <c r="C9" s="1" t="n">
        <v>45171</v>
      </c>
      <c r="D9" t="inlineStr">
        <is>
          <t>VÄSTRA GÖTALANDS LÄN</t>
        </is>
      </c>
      <c r="E9" t="inlineStr">
        <is>
          <t>TRANEMO</t>
        </is>
      </c>
      <c r="F9" t="inlineStr">
        <is>
          <t>Sveaskog</t>
        </is>
      </c>
      <c r="G9" t="n">
        <v>19.4</v>
      </c>
      <c r="H9" t="n">
        <v>2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2</v>
      </c>
      <c r="R9" s="2" t="inlineStr">
        <is>
          <t>Duvhök
Talltita</t>
        </is>
      </c>
      <c r="S9">
        <f>HYPERLINK("https://klasma.github.io/Logging_TRANEMO/artfynd/A 10931-2019.xlsx")</f>
        <v/>
      </c>
      <c r="T9">
        <f>HYPERLINK("https://klasma.github.io/Logging_TRANEMO/kartor/A 10931-2019.png")</f>
        <v/>
      </c>
      <c r="V9">
        <f>HYPERLINK("https://klasma.github.io/Logging_TRANEMO/klagomål/A 10931-2019.docx")</f>
        <v/>
      </c>
      <c r="W9">
        <f>HYPERLINK("https://klasma.github.io/Logging_TRANEMO/klagomålsmail/A 10931-2019.docx")</f>
        <v/>
      </c>
      <c r="X9">
        <f>HYPERLINK("https://klasma.github.io/Logging_TRANEMO/tillsyn/A 10931-2019.docx")</f>
        <v/>
      </c>
      <c r="Y9">
        <f>HYPERLINK("https://klasma.github.io/Logging_TRANEMO/tillsynsmail/A 10931-2019.docx")</f>
        <v/>
      </c>
    </row>
    <row r="10" ht="15" customHeight="1">
      <c r="A10" t="inlineStr">
        <is>
          <t>A 30638-2020</t>
        </is>
      </c>
      <c r="B10" s="1" t="n">
        <v>44008</v>
      </c>
      <c r="C10" s="1" t="n">
        <v>45171</v>
      </c>
      <c r="D10" t="inlineStr">
        <is>
          <t>VÄSTRA GÖTALANDS LÄN</t>
        </is>
      </c>
      <c r="E10" t="inlineStr">
        <is>
          <t>TRANEMO</t>
        </is>
      </c>
      <c r="F10" t="inlineStr">
        <is>
          <t>Kyrkan</t>
        </is>
      </c>
      <c r="G10" t="n">
        <v>0.6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Dropptaggsvamp
Kattfotslav</t>
        </is>
      </c>
      <c r="S10">
        <f>HYPERLINK("https://klasma.github.io/Logging_TRANEMO/artfynd/A 30638-2020.xlsx")</f>
        <v/>
      </c>
      <c r="T10">
        <f>HYPERLINK("https://klasma.github.io/Logging_TRANEMO/kartor/A 30638-2020.png")</f>
        <v/>
      </c>
      <c r="V10">
        <f>HYPERLINK("https://klasma.github.io/Logging_TRANEMO/klagomål/A 30638-2020.docx")</f>
        <v/>
      </c>
      <c r="W10">
        <f>HYPERLINK("https://klasma.github.io/Logging_TRANEMO/klagomålsmail/A 30638-2020.docx")</f>
        <v/>
      </c>
      <c r="X10">
        <f>HYPERLINK("https://klasma.github.io/Logging_TRANEMO/tillsyn/A 30638-2020.docx")</f>
        <v/>
      </c>
      <c r="Y10">
        <f>HYPERLINK("https://klasma.github.io/Logging_TRANEMO/tillsynsmail/A 30638-2020.docx")</f>
        <v/>
      </c>
    </row>
    <row r="11" ht="15" customHeight="1">
      <c r="A11" t="inlineStr">
        <is>
          <t>A 30824-2020</t>
        </is>
      </c>
      <c r="B11" s="1" t="n">
        <v>44011</v>
      </c>
      <c r="C11" s="1" t="n">
        <v>45171</v>
      </c>
      <c r="D11" t="inlineStr">
        <is>
          <t>VÄSTRA GÖTALANDS LÄN</t>
        </is>
      </c>
      <c r="E11" t="inlineStr">
        <is>
          <t>TRANEMO</t>
        </is>
      </c>
      <c r="F11" t="inlineStr">
        <is>
          <t>Kyrkan</t>
        </is>
      </c>
      <c r="G11" t="n">
        <v>5.1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Kattfotslav
Stor revmossa</t>
        </is>
      </c>
      <c r="S11">
        <f>HYPERLINK("https://klasma.github.io/Logging_TRANEMO/artfynd/A 30824-2020.xlsx")</f>
        <v/>
      </c>
      <c r="T11">
        <f>HYPERLINK("https://klasma.github.io/Logging_TRANEMO/kartor/A 30824-2020.png")</f>
        <v/>
      </c>
      <c r="V11">
        <f>HYPERLINK("https://klasma.github.io/Logging_TRANEMO/klagomål/A 30824-2020.docx")</f>
        <v/>
      </c>
      <c r="W11">
        <f>HYPERLINK("https://klasma.github.io/Logging_TRANEMO/klagomålsmail/A 30824-2020.docx")</f>
        <v/>
      </c>
      <c r="X11">
        <f>HYPERLINK("https://klasma.github.io/Logging_TRANEMO/tillsyn/A 30824-2020.docx")</f>
        <v/>
      </c>
      <c r="Y11">
        <f>HYPERLINK("https://klasma.github.io/Logging_TRANEMO/tillsynsmail/A 30824-2020.docx")</f>
        <v/>
      </c>
    </row>
    <row r="12" ht="15" customHeight="1">
      <c r="A12" t="inlineStr">
        <is>
          <t>A 27184-2023</t>
        </is>
      </c>
      <c r="B12" s="1" t="n">
        <v>45096</v>
      </c>
      <c r="C12" s="1" t="n">
        <v>45171</v>
      </c>
      <c r="D12" t="inlineStr">
        <is>
          <t>VÄSTRA GÖTALANDS LÄN</t>
        </is>
      </c>
      <c r="E12" t="inlineStr">
        <is>
          <t>TRANEMO</t>
        </is>
      </c>
      <c r="F12" t="inlineStr">
        <is>
          <t>Kommuner</t>
        </is>
      </c>
      <c r="G12" t="n">
        <v>1.8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Brunpudrad nållav
Stor revmossa</t>
        </is>
      </c>
      <c r="S12">
        <f>HYPERLINK("https://klasma.github.io/Logging_TRANEMO/artfynd/A 27184-2023.xlsx")</f>
        <v/>
      </c>
      <c r="T12">
        <f>HYPERLINK("https://klasma.github.io/Logging_TRANEMO/kartor/A 27184-2023.png")</f>
        <v/>
      </c>
      <c r="V12">
        <f>HYPERLINK("https://klasma.github.io/Logging_TRANEMO/klagomål/A 27184-2023.docx")</f>
        <v/>
      </c>
      <c r="W12">
        <f>HYPERLINK("https://klasma.github.io/Logging_TRANEMO/klagomålsmail/A 27184-2023.docx")</f>
        <v/>
      </c>
      <c r="X12">
        <f>HYPERLINK("https://klasma.github.io/Logging_TRANEMO/tillsyn/A 27184-2023.docx")</f>
        <v/>
      </c>
      <c r="Y12">
        <f>HYPERLINK("https://klasma.github.io/Logging_TRANEMO/tillsynsmail/A 27184-2023.docx")</f>
        <v/>
      </c>
    </row>
    <row r="13" ht="15" customHeight="1">
      <c r="A13" t="inlineStr">
        <is>
          <t>A 1771-2019</t>
        </is>
      </c>
      <c r="B13" s="1" t="n">
        <v>43474</v>
      </c>
      <c r="C13" s="1" t="n">
        <v>45171</v>
      </c>
      <c r="D13" t="inlineStr">
        <is>
          <t>VÄSTRA GÖTALANDS LÄN</t>
        </is>
      </c>
      <c r="E13" t="inlineStr">
        <is>
          <t>TRANEMO</t>
        </is>
      </c>
      <c r="G13" t="n">
        <v>9.4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Fällmossa</t>
        </is>
      </c>
      <c r="S13">
        <f>HYPERLINK("https://klasma.github.io/Logging_TRANEMO/artfynd/A 1771-2019.xlsx")</f>
        <v/>
      </c>
      <c r="T13">
        <f>HYPERLINK("https://klasma.github.io/Logging_TRANEMO/kartor/A 1771-2019.png")</f>
        <v/>
      </c>
      <c r="V13">
        <f>HYPERLINK("https://klasma.github.io/Logging_TRANEMO/klagomål/A 1771-2019.docx")</f>
        <v/>
      </c>
      <c r="W13">
        <f>HYPERLINK("https://klasma.github.io/Logging_TRANEMO/klagomålsmail/A 1771-2019.docx")</f>
        <v/>
      </c>
      <c r="X13">
        <f>HYPERLINK("https://klasma.github.io/Logging_TRANEMO/tillsyn/A 1771-2019.docx")</f>
        <v/>
      </c>
      <c r="Y13">
        <f>HYPERLINK("https://klasma.github.io/Logging_TRANEMO/tillsynsmail/A 1771-2019.docx")</f>
        <v/>
      </c>
    </row>
    <row r="14" ht="15" customHeight="1">
      <c r="A14" t="inlineStr">
        <is>
          <t>A 19162-2021</t>
        </is>
      </c>
      <c r="B14" s="1" t="n">
        <v>44308</v>
      </c>
      <c r="C14" s="1" t="n">
        <v>45171</v>
      </c>
      <c r="D14" t="inlineStr">
        <is>
          <t>VÄSTRA GÖTALANDS LÄN</t>
        </is>
      </c>
      <c r="E14" t="inlineStr">
        <is>
          <t>TRANEMO</t>
        </is>
      </c>
      <c r="F14" t="inlineStr">
        <is>
          <t>Sveaskog</t>
        </is>
      </c>
      <c r="G14" t="n">
        <v>5.2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Borsttåg</t>
        </is>
      </c>
      <c r="S14">
        <f>HYPERLINK("https://klasma.github.io/Logging_TRANEMO/artfynd/A 19162-2021.xlsx")</f>
        <v/>
      </c>
      <c r="T14">
        <f>HYPERLINK("https://klasma.github.io/Logging_TRANEMO/kartor/A 19162-2021.png")</f>
        <v/>
      </c>
      <c r="V14">
        <f>HYPERLINK("https://klasma.github.io/Logging_TRANEMO/klagomål/A 19162-2021.docx")</f>
        <v/>
      </c>
      <c r="W14">
        <f>HYPERLINK("https://klasma.github.io/Logging_TRANEMO/klagomålsmail/A 19162-2021.docx")</f>
        <v/>
      </c>
      <c r="X14">
        <f>HYPERLINK("https://klasma.github.io/Logging_TRANEMO/tillsyn/A 19162-2021.docx")</f>
        <v/>
      </c>
      <c r="Y14">
        <f>HYPERLINK("https://klasma.github.io/Logging_TRANEMO/tillsynsmail/A 19162-2021.docx")</f>
        <v/>
      </c>
    </row>
    <row r="15" ht="15" customHeight="1">
      <c r="A15" t="inlineStr">
        <is>
          <t>A 8098-2022</t>
        </is>
      </c>
      <c r="B15" s="1" t="n">
        <v>44609</v>
      </c>
      <c r="C15" s="1" t="n">
        <v>45171</v>
      </c>
      <c r="D15" t="inlineStr">
        <is>
          <t>VÄSTRA GÖTALANDS LÄN</t>
        </is>
      </c>
      <c r="E15" t="inlineStr">
        <is>
          <t>TRANEMO</t>
        </is>
      </c>
      <c r="F15" t="inlineStr">
        <is>
          <t>Kommuner</t>
        </is>
      </c>
      <c r="G15" t="n">
        <v>5.3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Brunpudrad nållav</t>
        </is>
      </c>
      <c r="S15">
        <f>HYPERLINK("https://klasma.github.io/Logging_TRANEMO/artfynd/A 8098-2022.xlsx")</f>
        <v/>
      </c>
      <c r="T15">
        <f>HYPERLINK("https://klasma.github.io/Logging_TRANEMO/kartor/A 8098-2022.png")</f>
        <v/>
      </c>
      <c r="V15">
        <f>HYPERLINK("https://klasma.github.io/Logging_TRANEMO/klagomål/A 8098-2022.docx")</f>
        <v/>
      </c>
      <c r="W15">
        <f>HYPERLINK("https://klasma.github.io/Logging_TRANEMO/klagomålsmail/A 8098-2022.docx")</f>
        <v/>
      </c>
      <c r="X15">
        <f>HYPERLINK("https://klasma.github.io/Logging_TRANEMO/tillsyn/A 8098-2022.docx")</f>
        <v/>
      </c>
      <c r="Y15">
        <f>HYPERLINK("https://klasma.github.io/Logging_TRANEMO/tillsynsmail/A 8098-2022.docx")</f>
        <v/>
      </c>
    </row>
    <row r="16" ht="15" customHeight="1">
      <c r="A16" t="inlineStr">
        <is>
          <t>A 13277-2022</t>
        </is>
      </c>
      <c r="B16" s="1" t="n">
        <v>44644</v>
      </c>
      <c r="C16" s="1" t="n">
        <v>45171</v>
      </c>
      <c r="D16" t="inlineStr">
        <is>
          <t>VÄSTRA GÖTALANDS LÄN</t>
        </is>
      </c>
      <c r="E16" t="inlineStr">
        <is>
          <t>TRANEMO</t>
        </is>
      </c>
      <c r="G16" t="n">
        <v>4.1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Kattfotslav</t>
        </is>
      </c>
      <c r="S16">
        <f>HYPERLINK("https://klasma.github.io/Logging_TRANEMO/artfynd/A 13277-2022.xlsx")</f>
        <v/>
      </c>
      <c r="T16">
        <f>HYPERLINK("https://klasma.github.io/Logging_TRANEMO/kartor/A 13277-2022.png")</f>
        <v/>
      </c>
      <c r="V16">
        <f>HYPERLINK("https://klasma.github.io/Logging_TRANEMO/klagomål/A 13277-2022.docx")</f>
        <v/>
      </c>
      <c r="W16">
        <f>HYPERLINK("https://klasma.github.io/Logging_TRANEMO/klagomålsmail/A 13277-2022.docx")</f>
        <v/>
      </c>
      <c r="X16">
        <f>HYPERLINK("https://klasma.github.io/Logging_TRANEMO/tillsyn/A 13277-2022.docx")</f>
        <v/>
      </c>
      <c r="Y16">
        <f>HYPERLINK("https://klasma.github.io/Logging_TRANEMO/tillsynsmail/A 13277-2022.docx")</f>
        <v/>
      </c>
    </row>
    <row r="17" ht="15" customHeight="1">
      <c r="A17" t="inlineStr">
        <is>
          <t>A 25467-2022</t>
        </is>
      </c>
      <c r="B17" s="1" t="n">
        <v>44732</v>
      </c>
      <c r="C17" s="1" t="n">
        <v>45171</v>
      </c>
      <c r="D17" t="inlineStr">
        <is>
          <t>VÄSTRA GÖTALANDS LÄN</t>
        </is>
      </c>
      <c r="E17" t="inlineStr">
        <is>
          <t>TRANEMO</t>
        </is>
      </c>
      <c r="F17" t="inlineStr">
        <is>
          <t>Kommuner</t>
        </is>
      </c>
      <c r="G17" t="n">
        <v>11.8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Borsttåg</t>
        </is>
      </c>
      <c r="S17">
        <f>HYPERLINK("https://klasma.github.io/Logging_TRANEMO/artfynd/A 25467-2022.xlsx")</f>
        <v/>
      </c>
      <c r="T17">
        <f>HYPERLINK("https://klasma.github.io/Logging_TRANEMO/kartor/A 25467-2022.png")</f>
        <v/>
      </c>
      <c r="V17">
        <f>HYPERLINK("https://klasma.github.io/Logging_TRANEMO/klagomål/A 25467-2022.docx")</f>
        <v/>
      </c>
      <c r="W17">
        <f>HYPERLINK("https://klasma.github.io/Logging_TRANEMO/klagomålsmail/A 25467-2022.docx")</f>
        <v/>
      </c>
      <c r="X17">
        <f>HYPERLINK("https://klasma.github.io/Logging_TRANEMO/tillsyn/A 25467-2022.docx")</f>
        <v/>
      </c>
      <c r="Y17">
        <f>HYPERLINK("https://klasma.github.io/Logging_TRANEMO/tillsynsmail/A 25467-2022.docx")</f>
        <v/>
      </c>
    </row>
    <row r="18" ht="15" customHeight="1">
      <c r="A18" t="inlineStr">
        <is>
          <t>A 50515-2022</t>
        </is>
      </c>
      <c r="B18" s="1" t="n">
        <v>44866</v>
      </c>
      <c r="C18" s="1" t="n">
        <v>45171</v>
      </c>
      <c r="D18" t="inlineStr">
        <is>
          <t>VÄSTRA GÖTALANDS LÄN</t>
        </is>
      </c>
      <c r="E18" t="inlineStr">
        <is>
          <t>TRANEMO</t>
        </is>
      </c>
      <c r="F18" t="inlineStr">
        <is>
          <t>Sveaskog</t>
        </is>
      </c>
      <c r="G18" t="n">
        <v>0.6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Borsttåg</t>
        </is>
      </c>
      <c r="S18">
        <f>HYPERLINK("https://klasma.github.io/Logging_TRANEMO/artfynd/A 50515-2022.xlsx")</f>
        <v/>
      </c>
      <c r="T18">
        <f>HYPERLINK("https://klasma.github.io/Logging_TRANEMO/kartor/A 50515-2022.png")</f>
        <v/>
      </c>
      <c r="V18">
        <f>HYPERLINK("https://klasma.github.io/Logging_TRANEMO/klagomål/A 50515-2022.docx")</f>
        <v/>
      </c>
      <c r="W18">
        <f>HYPERLINK("https://klasma.github.io/Logging_TRANEMO/klagomålsmail/A 50515-2022.docx")</f>
        <v/>
      </c>
      <c r="X18">
        <f>HYPERLINK("https://klasma.github.io/Logging_TRANEMO/tillsyn/A 50515-2022.docx")</f>
        <v/>
      </c>
      <c r="Y18">
        <f>HYPERLINK("https://klasma.github.io/Logging_TRANEMO/tillsynsmail/A 50515-2022.docx")</f>
        <v/>
      </c>
    </row>
    <row r="19" ht="15" customHeight="1">
      <c r="A19" t="inlineStr">
        <is>
          <t>A 3247-2023</t>
        </is>
      </c>
      <c r="B19" s="1" t="n">
        <v>44947</v>
      </c>
      <c r="C19" s="1" t="n">
        <v>45171</v>
      </c>
      <c r="D19" t="inlineStr">
        <is>
          <t>VÄSTRA GÖTALANDS LÄN</t>
        </is>
      </c>
      <c r="E19" t="inlineStr">
        <is>
          <t>TRANEMO</t>
        </is>
      </c>
      <c r="G19" t="n">
        <v>7.3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Lopplummer</t>
        </is>
      </c>
      <c r="S19">
        <f>HYPERLINK("https://klasma.github.io/Logging_TRANEMO/artfynd/A 3247-2023.xlsx")</f>
        <v/>
      </c>
      <c r="T19">
        <f>HYPERLINK("https://klasma.github.io/Logging_TRANEMO/kartor/A 3247-2023.png")</f>
        <v/>
      </c>
      <c r="V19">
        <f>HYPERLINK("https://klasma.github.io/Logging_TRANEMO/klagomål/A 3247-2023.docx")</f>
        <v/>
      </c>
      <c r="W19">
        <f>HYPERLINK("https://klasma.github.io/Logging_TRANEMO/klagomålsmail/A 3247-2023.docx")</f>
        <v/>
      </c>
      <c r="X19">
        <f>HYPERLINK("https://klasma.github.io/Logging_TRANEMO/tillsyn/A 3247-2023.docx")</f>
        <v/>
      </c>
      <c r="Y19">
        <f>HYPERLINK("https://klasma.github.io/Logging_TRANEMO/tillsynsmail/A 3247-2023.docx")</f>
        <v/>
      </c>
    </row>
    <row r="20" ht="15" customHeight="1">
      <c r="A20" t="inlineStr">
        <is>
          <t>A 9601-2023</t>
        </is>
      </c>
      <c r="B20" s="1" t="n">
        <v>44983</v>
      </c>
      <c r="C20" s="1" t="n">
        <v>45171</v>
      </c>
      <c r="D20" t="inlineStr">
        <is>
          <t>VÄSTRA GÖTALANDS LÄN</t>
        </is>
      </c>
      <c r="E20" t="inlineStr">
        <is>
          <t>TRANEMO</t>
        </is>
      </c>
      <c r="G20" t="n">
        <v>2.7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Knärot</t>
        </is>
      </c>
      <c r="S20">
        <f>HYPERLINK("https://klasma.github.io/Logging_TRANEMO/artfynd/A 9601-2023.xlsx")</f>
        <v/>
      </c>
      <c r="T20">
        <f>HYPERLINK("https://klasma.github.io/Logging_TRANEMO/kartor/A 9601-2023.png")</f>
        <v/>
      </c>
      <c r="U20">
        <f>HYPERLINK("https://klasma.github.io/Logging_TRANEMO/knärot/A 9601-2023.png")</f>
        <v/>
      </c>
      <c r="V20">
        <f>HYPERLINK("https://klasma.github.io/Logging_TRANEMO/klagomål/A 9601-2023.docx")</f>
        <v/>
      </c>
      <c r="W20">
        <f>HYPERLINK("https://klasma.github.io/Logging_TRANEMO/klagomålsmail/A 9601-2023.docx")</f>
        <v/>
      </c>
      <c r="X20">
        <f>HYPERLINK("https://klasma.github.io/Logging_TRANEMO/tillsyn/A 9601-2023.docx")</f>
        <v/>
      </c>
      <c r="Y20">
        <f>HYPERLINK("https://klasma.github.io/Logging_TRANEMO/tillsynsmail/A 9601-2023.docx")</f>
        <v/>
      </c>
    </row>
    <row r="21" ht="15" customHeight="1">
      <c r="A21" t="inlineStr">
        <is>
          <t>A 27182-2023</t>
        </is>
      </c>
      <c r="B21" s="1" t="n">
        <v>45096</v>
      </c>
      <c r="C21" s="1" t="n">
        <v>45171</v>
      </c>
      <c r="D21" t="inlineStr">
        <is>
          <t>VÄSTRA GÖTALANDS LÄN</t>
        </is>
      </c>
      <c r="E21" t="inlineStr">
        <is>
          <t>TRANEMO</t>
        </is>
      </c>
      <c r="F21" t="inlineStr">
        <is>
          <t>Kommuner</t>
        </is>
      </c>
      <c r="G21" t="n">
        <v>5.2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Brunpudrad nållav</t>
        </is>
      </c>
      <c r="S21">
        <f>HYPERLINK("https://klasma.github.io/Logging_TRANEMO/artfynd/A 27182-2023.xlsx")</f>
        <v/>
      </c>
      <c r="T21">
        <f>HYPERLINK("https://klasma.github.io/Logging_TRANEMO/kartor/A 27182-2023.png")</f>
        <v/>
      </c>
      <c r="V21">
        <f>HYPERLINK("https://klasma.github.io/Logging_TRANEMO/klagomål/A 27182-2023.docx")</f>
        <v/>
      </c>
      <c r="W21">
        <f>HYPERLINK("https://klasma.github.io/Logging_TRANEMO/klagomålsmail/A 27182-2023.docx")</f>
        <v/>
      </c>
      <c r="X21">
        <f>HYPERLINK("https://klasma.github.io/Logging_TRANEMO/tillsyn/A 27182-2023.docx")</f>
        <v/>
      </c>
      <c r="Y21">
        <f>HYPERLINK("https://klasma.github.io/Logging_TRANEMO/tillsynsmail/A 27182-2023.docx")</f>
        <v/>
      </c>
    </row>
    <row r="22" ht="15" customHeight="1">
      <c r="A22" t="inlineStr">
        <is>
          <t>A 38504-2018</t>
        </is>
      </c>
      <c r="B22" s="1" t="n">
        <v>43339</v>
      </c>
      <c r="C22" s="1" t="n">
        <v>45171</v>
      </c>
      <c r="D22" t="inlineStr">
        <is>
          <t>VÄSTRA GÖTALANDS LÄN</t>
        </is>
      </c>
      <c r="E22" t="inlineStr">
        <is>
          <t>TRANEMO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39653-2018</t>
        </is>
      </c>
      <c r="B23" s="1" t="n">
        <v>43341</v>
      </c>
      <c r="C23" s="1" t="n">
        <v>45171</v>
      </c>
      <c r="D23" t="inlineStr">
        <is>
          <t>VÄSTRA GÖTALANDS LÄN</t>
        </is>
      </c>
      <c r="E23" t="inlineStr">
        <is>
          <t>TRANEMO</t>
        </is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40540-2018</t>
        </is>
      </c>
      <c r="B24" s="1" t="n">
        <v>43346</v>
      </c>
      <c r="C24" s="1" t="n">
        <v>45171</v>
      </c>
      <c r="D24" t="inlineStr">
        <is>
          <t>VÄSTRA GÖTALANDS LÄN</t>
        </is>
      </c>
      <c r="E24" t="inlineStr">
        <is>
          <t>TRANEMO</t>
        </is>
      </c>
      <c r="G24" t="n">
        <v>2.2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42282-2018</t>
        </is>
      </c>
      <c r="B25" s="1" t="n">
        <v>43353</v>
      </c>
      <c r="C25" s="1" t="n">
        <v>45171</v>
      </c>
      <c r="D25" t="inlineStr">
        <is>
          <t>VÄSTRA GÖTALANDS LÄN</t>
        </is>
      </c>
      <c r="E25" t="inlineStr">
        <is>
          <t>TRANEMO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44075-2018</t>
        </is>
      </c>
      <c r="B26" s="1" t="n">
        <v>43355</v>
      </c>
      <c r="C26" s="1" t="n">
        <v>45171</v>
      </c>
      <c r="D26" t="inlineStr">
        <is>
          <t>VÄSTRA GÖTALANDS LÄN</t>
        </is>
      </c>
      <c r="E26" t="inlineStr">
        <is>
          <t>TRANEMO</t>
        </is>
      </c>
      <c r="G26" t="n">
        <v>1.2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43137-2018</t>
        </is>
      </c>
      <c r="B27" s="1" t="n">
        <v>43355</v>
      </c>
      <c r="C27" s="1" t="n">
        <v>45171</v>
      </c>
      <c r="D27" t="inlineStr">
        <is>
          <t>VÄSTRA GÖTALANDS LÄN</t>
        </is>
      </c>
      <c r="E27" t="inlineStr">
        <is>
          <t>TRANEMO</t>
        </is>
      </c>
      <c r="G27" t="n">
        <v>3.1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43328-2018</t>
        </is>
      </c>
      <c r="B28" s="1" t="n">
        <v>43356</v>
      </c>
      <c r="C28" s="1" t="n">
        <v>45171</v>
      </c>
      <c r="D28" t="inlineStr">
        <is>
          <t>VÄSTRA GÖTALANDS LÄN</t>
        </is>
      </c>
      <c r="E28" t="inlineStr">
        <is>
          <t>TRANEMO</t>
        </is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43304-2018</t>
        </is>
      </c>
      <c r="B29" s="1" t="n">
        <v>43356</v>
      </c>
      <c r="C29" s="1" t="n">
        <v>45171</v>
      </c>
      <c r="D29" t="inlineStr">
        <is>
          <t>VÄSTRA GÖTALANDS LÄN</t>
        </is>
      </c>
      <c r="E29" t="inlineStr">
        <is>
          <t>TRANEMO</t>
        </is>
      </c>
      <c r="G29" t="n">
        <v>9.4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46422-2018</t>
        </is>
      </c>
      <c r="B30" s="1" t="n">
        <v>43367</v>
      </c>
      <c r="C30" s="1" t="n">
        <v>45171</v>
      </c>
      <c r="D30" t="inlineStr">
        <is>
          <t>VÄSTRA GÖTALANDS LÄN</t>
        </is>
      </c>
      <c r="E30" t="inlineStr">
        <is>
          <t>TRANEMO</t>
        </is>
      </c>
      <c r="G30" t="n">
        <v>5.8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52827-2018</t>
        </is>
      </c>
      <c r="B31" s="1" t="n">
        <v>43389</v>
      </c>
      <c r="C31" s="1" t="n">
        <v>45171</v>
      </c>
      <c r="D31" t="inlineStr">
        <is>
          <t>VÄSTRA GÖTALANDS LÄN</t>
        </is>
      </c>
      <c r="E31" t="inlineStr">
        <is>
          <t>TRANEMO</t>
        </is>
      </c>
      <c r="G31" t="n">
        <v>3.2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56815-2018</t>
        </is>
      </c>
      <c r="B32" s="1" t="n">
        <v>43402</v>
      </c>
      <c r="C32" s="1" t="n">
        <v>45171</v>
      </c>
      <c r="D32" t="inlineStr">
        <is>
          <t>VÄSTRA GÖTALANDS LÄN</t>
        </is>
      </c>
      <c r="E32" t="inlineStr">
        <is>
          <t>TRANEMO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57010-2018</t>
        </is>
      </c>
      <c r="B33" s="1" t="n">
        <v>43403</v>
      </c>
      <c r="C33" s="1" t="n">
        <v>45171</v>
      </c>
      <c r="D33" t="inlineStr">
        <is>
          <t>VÄSTRA GÖTALANDS LÄN</t>
        </is>
      </c>
      <c r="E33" t="inlineStr">
        <is>
          <t>TRANEMO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59032-2018</t>
        </is>
      </c>
      <c r="B34" s="1" t="n">
        <v>43403</v>
      </c>
      <c r="C34" s="1" t="n">
        <v>45171</v>
      </c>
      <c r="D34" t="inlineStr">
        <is>
          <t>VÄSTRA GÖTALANDS LÄN</t>
        </is>
      </c>
      <c r="E34" t="inlineStr">
        <is>
          <t>TRANEMO</t>
        </is>
      </c>
      <c r="G34" t="n">
        <v>4.6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57587-2018</t>
        </is>
      </c>
      <c r="B35" s="1" t="n">
        <v>43404</v>
      </c>
      <c r="C35" s="1" t="n">
        <v>45171</v>
      </c>
      <c r="D35" t="inlineStr">
        <is>
          <t>VÄSTRA GÖTALANDS LÄN</t>
        </is>
      </c>
      <c r="E35" t="inlineStr">
        <is>
          <t>TRANEMO</t>
        </is>
      </c>
      <c r="G35" t="n">
        <v>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57952-2018</t>
        </is>
      </c>
      <c r="B36" s="1" t="n">
        <v>43405</v>
      </c>
      <c r="C36" s="1" t="n">
        <v>45171</v>
      </c>
      <c r="D36" t="inlineStr">
        <is>
          <t>VÄSTRA GÖTALANDS LÄN</t>
        </is>
      </c>
      <c r="E36" t="inlineStr">
        <is>
          <t>TRANEMO</t>
        </is>
      </c>
      <c r="G36" t="n">
        <v>0.9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60214-2018</t>
        </is>
      </c>
      <c r="B37" s="1" t="n">
        <v>43412</v>
      </c>
      <c r="C37" s="1" t="n">
        <v>45171</v>
      </c>
      <c r="D37" t="inlineStr">
        <is>
          <t>VÄSTRA GÖTALANDS LÄN</t>
        </is>
      </c>
      <c r="E37" t="inlineStr">
        <is>
          <t>TRANEMO</t>
        </is>
      </c>
      <c r="G37" t="n">
        <v>1.1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62960-2018</t>
        </is>
      </c>
      <c r="B38" s="1" t="n">
        <v>43417</v>
      </c>
      <c r="C38" s="1" t="n">
        <v>45171</v>
      </c>
      <c r="D38" t="inlineStr">
        <is>
          <t>VÄSTRA GÖTALANDS LÄN</t>
        </is>
      </c>
      <c r="E38" t="inlineStr">
        <is>
          <t>TRANEMO</t>
        </is>
      </c>
      <c r="G38" t="n">
        <v>1.3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59338-2018</t>
        </is>
      </c>
      <c r="B39" s="1" t="n">
        <v>43418</v>
      </c>
      <c r="C39" s="1" t="n">
        <v>45171</v>
      </c>
      <c r="D39" t="inlineStr">
        <is>
          <t>VÄSTRA GÖTALANDS LÄN</t>
        </is>
      </c>
      <c r="E39" t="inlineStr">
        <is>
          <t>TRANEMO</t>
        </is>
      </c>
      <c r="G39" t="n">
        <v>4.2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59342-2018</t>
        </is>
      </c>
      <c r="B40" s="1" t="n">
        <v>43418</v>
      </c>
      <c r="C40" s="1" t="n">
        <v>45171</v>
      </c>
      <c r="D40" t="inlineStr">
        <is>
          <t>VÄSTRA GÖTALANDS LÄN</t>
        </is>
      </c>
      <c r="E40" t="inlineStr">
        <is>
          <t>TRANEMO</t>
        </is>
      </c>
      <c r="G40" t="n">
        <v>7.2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60342-2018</t>
        </is>
      </c>
      <c r="B41" s="1" t="n">
        <v>43420</v>
      </c>
      <c r="C41" s="1" t="n">
        <v>45171</v>
      </c>
      <c r="D41" t="inlineStr">
        <is>
          <t>VÄSTRA GÖTALANDS LÄN</t>
        </is>
      </c>
      <c r="E41" t="inlineStr">
        <is>
          <t>TRANEMO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60893-2018</t>
        </is>
      </c>
      <c r="B42" s="1" t="n">
        <v>43423</v>
      </c>
      <c r="C42" s="1" t="n">
        <v>45171</v>
      </c>
      <c r="D42" t="inlineStr">
        <is>
          <t>VÄSTRA GÖTALANDS LÄN</t>
        </is>
      </c>
      <c r="E42" t="inlineStr">
        <is>
          <t>TRANEMO</t>
        </is>
      </c>
      <c r="G42" t="n">
        <v>6.1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61599-2018</t>
        </is>
      </c>
      <c r="B43" s="1" t="n">
        <v>43424</v>
      </c>
      <c r="C43" s="1" t="n">
        <v>45171</v>
      </c>
      <c r="D43" t="inlineStr">
        <is>
          <t>VÄSTRA GÖTALANDS LÄN</t>
        </is>
      </c>
      <c r="E43" t="inlineStr">
        <is>
          <t>TRANEMO</t>
        </is>
      </c>
      <c r="G43" t="n">
        <v>0.8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61791-2018</t>
        </is>
      </c>
      <c r="B44" s="1" t="n">
        <v>43425</v>
      </c>
      <c r="C44" s="1" t="n">
        <v>45171</v>
      </c>
      <c r="D44" t="inlineStr">
        <is>
          <t>VÄSTRA GÖTALANDS LÄN</t>
        </is>
      </c>
      <c r="E44" t="inlineStr">
        <is>
          <t>TRANEMO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61793-2018</t>
        </is>
      </c>
      <c r="B45" s="1" t="n">
        <v>43425</v>
      </c>
      <c r="C45" s="1" t="n">
        <v>45171</v>
      </c>
      <c r="D45" t="inlineStr">
        <is>
          <t>VÄSTRA GÖTALANDS LÄN</t>
        </is>
      </c>
      <c r="E45" t="inlineStr">
        <is>
          <t>TRANEMO</t>
        </is>
      </c>
      <c r="G45" t="n">
        <v>4.3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61830-2018</t>
        </is>
      </c>
      <c r="B46" s="1" t="n">
        <v>43425</v>
      </c>
      <c r="C46" s="1" t="n">
        <v>45171</v>
      </c>
      <c r="D46" t="inlineStr">
        <is>
          <t>VÄSTRA GÖTALANDS LÄN</t>
        </is>
      </c>
      <c r="E46" t="inlineStr">
        <is>
          <t>TRANEMO</t>
        </is>
      </c>
      <c r="G46" t="n">
        <v>3.4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63402-2018</t>
        </is>
      </c>
      <c r="B47" s="1" t="n">
        <v>43427</v>
      </c>
      <c r="C47" s="1" t="n">
        <v>45171</v>
      </c>
      <c r="D47" t="inlineStr">
        <is>
          <t>VÄSTRA GÖTALANDS LÄN</t>
        </is>
      </c>
      <c r="E47" t="inlineStr">
        <is>
          <t>TRANEMO</t>
        </is>
      </c>
      <c r="G47" t="n">
        <v>0.9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63397-2018</t>
        </is>
      </c>
      <c r="B48" s="1" t="n">
        <v>43427</v>
      </c>
      <c r="C48" s="1" t="n">
        <v>45171</v>
      </c>
      <c r="D48" t="inlineStr">
        <is>
          <t>VÄSTRA GÖTALANDS LÄN</t>
        </is>
      </c>
      <c r="E48" t="inlineStr">
        <is>
          <t>TRANEMO</t>
        </is>
      </c>
      <c r="G48" t="n">
        <v>8.1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64030-2018</t>
        </is>
      </c>
      <c r="B49" s="1" t="n">
        <v>43430</v>
      </c>
      <c r="C49" s="1" t="n">
        <v>45171</v>
      </c>
      <c r="D49" t="inlineStr">
        <is>
          <t>VÄSTRA GÖTALANDS LÄN</t>
        </is>
      </c>
      <c r="E49" t="inlineStr">
        <is>
          <t>TRANEMO</t>
        </is>
      </c>
      <c r="G49" t="n">
        <v>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64244-2018</t>
        </is>
      </c>
      <c r="B50" s="1" t="n">
        <v>43430</v>
      </c>
      <c r="C50" s="1" t="n">
        <v>45171</v>
      </c>
      <c r="D50" t="inlineStr">
        <is>
          <t>VÄSTRA GÖTALANDS LÄN</t>
        </is>
      </c>
      <c r="E50" t="inlineStr">
        <is>
          <t>TRANEMO</t>
        </is>
      </c>
      <c r="G50" t="n">
        <v>3.2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64254-2018</t>
        </is>
      </c>
      <c r="B51" s="1" t="n">
        <v>43430</v>
      </c>
      <c r="C51" s="1" t="n">
        <v>45171</v>
      </c>
      <c r="D51" t="inlineStr">
        <is>
          <t>VÄSTRA GÖTALANDS LÄN</t>
        </is>
      </c>
      <c r="E51" t="inlineStr">
        <is>
          <t>TRANEMO</t>
        </is>
      </c>
      <c r="G51" t="n">
        <v>4.3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65138-2018</t>
        </is>
      </c>
      <c r="B52" s="1" t="n">
        <v>43432</v>
      </c>
      <c r="C52" s="1" t="n">
        <v>45171</v>
      </c>
      <c r="D52" t="inlineStr">
        <is>
          <t>VÄSTRA GÖTALANDS LÄN</t>
        </is>
      </c>
      <c r="E52" t="inlineStr">
        <is>
          <t>TRANEMO</t>
        </is>
      </c>
      <c r="G52" t="n">
        <v>1.7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65787-2018</t>
        </is>
      </c>
      <c r="B53" s="1" t="n">
        <v>43433</v>
      </c>
      <c r="C53" s="1" t="n">
        <v>45171</v>
      </c>
      <c r="D53" t="inlineStr">
        <is>
          <t>VÄSTRA GÖTALANDS LÄN</t>
        </is>
      </c>
      <c r="E53" t="inlineStr">
        <is>
          <t>TRANEMO</t>
        </is>
      </c>
      <c r="G53" t="n">
        <v>0.6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65786-2018</t>
        </is>
      </c>
      <c r="B54" s="1" t="n">
        <v>43433</v>
      </c>
      <c r="C54" s="1" t="n">
        <v>45171</v>
      </c>
      <c r="D54" t="inlineStr">
        <is>
          <t>VÄSTRA GÖTALANDS LÄN</t>
        </is>
      </c>
      <c r="E54" t="inlineStr">
        <is>
          <t>TRANEMO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68398-2018</t>
        </is>
      </c>
      <c r="B55" s="1" t="n">
        <v>43438</v>
      </c>
      <c r="C55" s="1" t="n">
        <v>45171</v>
      </c>
      <c r="D55" t="inlineStr">
        <is>
          <t>VÄSTRA GÖTALANDS LÄN</t>
        </is>
      </c>
      <c r="E55" t="inlineStr">
        <is>
          <t>TRANEMO</t>
        </is>
      </c>
      <c r="F55" t="inlineStr">
        <is>
          <t>Kommuner</t>
        </is>
      </c>
      <c r="G55" t="n">
        <v>1.8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67669-2018</t>
        </is>
      </c>
      <c r="B56" s="1" t="n">
        <v>43440</v>
      </c>
      <c r="C56" s="1" t="n">
        <v>45171</v>
      </c>
      <c r="D56" t="inlineStr">
        <is>
          <t>VÄSTRA GÖTALANDS LÄN</t>
        </is>
      </c>
      <c r="E56" t="inlineStr">
        <is>
          <t>TRANEMO</t>
        </is>
      </c>
      <c r="G56" t="n">
        <v>0.3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68677-2018</t>
        </is>
      </c>
      <c r="B57" s="1" t="n">
        <v>43444</v>
      </c>
      <c r="C57" s="1" t="n">
        <v>45171</v>
      </c>
      <c r="D57" t="inlineStr">
        <is>
          <t>VÄSTRA GÖTALANDS LÄN</t>
        </is>
      </c>
      <c r="E57" t="inlineStr">
        <is>
          <t>TRANEMO</t>
        </is>
      </c>
      <c r="F57" t="inlineStr">
        <is>
          <t>Sveaskog</t>
        </is>
      </c>
      <c r="G57" t="n">
        <v>4.2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68680-2018</t>
        </is>
      </c>
      <c r="B58" s="1" t="n">
        <v>43444</v>
      </c>
      <c r="C58" s="1" t="n">
        <v>45171</v>
      </c>
      <c r="D58" t="inlineStr">
        <is>
          <t>VÄSTRA GÖTALANDS LÄN</t>
        </is>
      </c>
      <c r="E58" t="inlineStr">
        <is>
          <t>TRANEMO</t>
        </is>
      </c>
      <c r="F58" t="inlineStr">
        <is>
          <t>Sveaskog</t>
        </is>
      </c>
      <c r="G58" t="n">
        <v>2.1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69896-2018</t>
        </is>
      </c>
      <c r="B59" s="1" t="n">
        <v>43445</v>
      </c>
      <c r="C59" s="1" t="n">
        <v>45171</v>
      </c>
      <c r="D59" t="inlineStr">
        <is>
          <t>VÄSTRA GÖTALANDS LÄN</t>
        </is>
      </c>
      <c r="E59" t="inlineStr">
        <is>
          <t>TRANEMO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69722-2018</t>
        </is>
      </c>
      <c r="B60" s="1" t="n">
        <v>43447</v>
      </c>
      <c r="C60" s="1" t="n">
        <v>45171</v>
      </c>
      <c r="D60" t="inlineStr">
        <is>
          <t>VÄSTRA GÖTALANDS LÄN</t>
        </is>
      </c>
      <c r="E60" t="inlineStr">
        <is>
          <t>TRANEMO</t>
        </is>
      </c>
      <c r="G60" t="n">
        <v>2.7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70097-2018</t>
        </is>
      </c>
      <c r="B61" s="1" t="n">
        <v>43448</v>
      </c>
      <c r="C61" s="1" t="n">
        <v>45171</v>
      </c>
      <c r="D61" t="inlineStr">
        <is>
          <t>VÄSTRA GÖTALANDS LÄN</t>
        </is>
      </c>
      <c r="E61" t="inlineStr">
        <is>
          <t>TRANEMO</t>
        </is>
      </c>
      <c r="G61" t="n">
        <v>1.7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71014-2018</t>
        </is>
      </c>
      <c r="B62" s="1" t="n">
        <v>43451</v>
      </c>
      <c r="C62" s="1" t="n">
        <v>45171</v>
      </c>
      <c r="D62" t="inlineStr">
        <is>
          <t>VÄSTRA GÖTALANDS LÄN</t>
        </is>
      </c>
      <c r="E62" t="inlineStr">
        <is>
          <t>TRANEMO</t>
        </is>
      </c>
      <c r="G62" t="n">
        <v>3.9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71929-2018</t>
        </is>
      </c>
      <c r="B63" s="1" t="n">
        <v>43453</v>
      </c>
      <c r="C63" s="1" t="n">
        <v>45171</v>
      </c>
      <c r="D63" t="inlineStr">
        <is>
          <t>VÄSTRA GÖTALANDS LÄN</t>
        </is>
      </c>
      <c r="E63" t="inlineStr">
        <is>
          <t>TRANEMO</t>
        </is>
      </c>
      <c r="G63" t="n">
        <v>9.6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72065-2018</t>
        </is>
      </c>
      <c r="B64" s="1" t="n">
        <v>43455</v>
      </c>
      <c r="C64" s="1" t="n">
        <v>45171</v>
      </c>
      <c r="D64" t="inlineStr">
        <is>
          <t>VÄSTRA GÖTALANDS LÄN</t>
        </is>
      </c>
      <c r="E64" t="inlineStr">
        <is>
          <t>TRANEMO</t>
        </is>
      </c>
      <c r="F64" t="inlineStr">
        <is>
          <t>Kyrkan</t>
        </is>
      </c>
      <c r="G64" t="n">
        <v>3.1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640-2019</t>
        </is>
      </c>
      <c r="B65" s="1" t="n">
        <v>43469</v>
      </c>
      <c r="C65" s="1" t="n">
        <v>45171</v>
      </c>
      <c r="D65" t="inlineStr">
        <is>
          <t>VÄSTRA GÖTALANDS LÄN</t>
        </is>
      </c>
      <c r="E65" t="inlineStr">
        <is>
          <t>TRANEMO</t>
        </is>
      </c>
      <c r="G65" t="n">
        <v>1.4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1079-2019</t>
        </is>
      </c>
      <c r="B66" s="1" t="n">
        <v>43472</v>
      </c>
      <c r="C66" s="1" t="n">
        <v>45171</v>
      </c>
      <c r="D66" t="inlineStr">
        <is>
          <t>VÄSTRA GÖTALANDS LÄN</t>
        </is>
      </c>
      <c r="E66" t="inlineStr">
        <is>
          <t>TRANEMO</t>
        </is>
      </c>
      <c r="G66" t="n">
        <v>2.4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1083-2019</t>
        </is>
      </c>
      <c r="B67" s="1" t="n">
        <v>43472</v>
      </c>
      <c r="C67" s="1" t="n">
        <v>45171</v>
      </c>
      <c r="D67" t="inlineStr">
        <is>
          <t>VÄSTRA GÖTALANDS LÄN</t>
        </is>
      </c>
      <c r="E67" t="inlineStr">
        <is>
          <t>TRANEMO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1428-2019</t>
        </is>
      </c>
      <c r="B68" s="1" t="n">
        <v>43473</v>
      </c>
      <c r="C68" s="1" t="n">
        <v>45171</v>
      </c>
      <c r="D68" t="inlineStr">
        <is>
          <t>VÄSTRA GÖTALANDS LÄN</t>
        </is>
      </c>
      <c r="E68" t="inlineStr">
        <is>
          <t>TRANEMO</t>
        </is>
      </c>
      <c r="F68" t="inlineStr">
        <is>
          <t>Sveaskog</t>
        </is>
      </c>
      <c r="G68" t="n">
        <v>2.2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1787-2019</t>
        </is>
      </c>
      <c r="B69" s="1" t="n">
        <v>43474</v>
      </c>
      <c r="C69" s="1" t="n">
        <v>45171</v>
      </c>
      <c r="D69" t="inlineStr">
        <is>
          <t>VÄSTRA GÖTALANDS LÄN</t>
        </is>
      </c>
      <c r="E69" t="inlineStr">
        <is>
          <t>TRANEMO</t>
        </is>
      </c>
      <c r="G69" t="n">
        <v>1.9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1824-2019</t>
        </is>
      </c>
      <c r="B70" s="1" t="n">
        <v>43474</v>
      </c>
      <c r="C70" s="1" t="n">
        <v>45171</v>
      </c>
      <c r="D70" t="inlineStr">
        <is>
          <t>VÄSTRA GÖTALANDS LÄN</t>
        </is>
      </c>
      <c r="E70" t="inlineStr">
        <is>
          <t>TRANEMO</t>
        </is>
      </c>
      <c r="G70" t="n">
        <v>3.5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1720-2019</t>
        </is>
      </c>
      <c r="B71" s="1" t="n">
        <v>43474</v>
      </c>
      <c r="C71" s="1" t="n">
        <v>45171</v>
      </c>
      <c r="D71" t="inlineStr">
        <is>
          <t>VÄSTRA GÖTALANDS LÄN</t>
        </is>
      </c>
      <c r="E71" t="inlineStr">
        <is>
          <t>TRANEMO</t>
        </is>
      </c>
      <c r="G71" t="n">
        <v>0.8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2654-2019</t>
        </is>
      </c>
      <c r="B72" s="1" t="n">
        <v>43478</v>
      </c>
      <c r="C72" s="1" t="n">
        <v>45171</v>
      </c>
      <c r="D72" t="inlineStr">
        <is>
          <t>VÄSTRA GÖTALANDS LÄN</t>
        </is>
      </c>
      <c r="E72" t="inlineStr">
        <is>
          <t>TRANEMO</t>
        </is>
      </c>
      <c r="G72" t="n">
        <v>5.1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2813-2019</t>
        </is>
      </c>
      <c r="B73" s="1" t="n">
        <v>43479</v>
      </c>
      <c r="C73" s="1" t="n">
        <v>45171</v>
      </c>
      <c r="D73" t="inlineStr">
        <is>
          <t>VÄSTRA GÖTALANDS LÄN</t>
        </is>
      </c>
      <c r="E73" t="inlineStr">
        <is>
          <t>TRANEMO</t>
        </is>
      </c>
      <c r="G73" t="n">
        <v>1.3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2748-2019</t>
        </is>
      </c>
      <c r="B74" s="1" t="n">
        <v>43479</v>
      </c>
      <c r="C74" s="1" t="n">
        <v>45171</v>
      </c>
      <c r="D74" t="inlineStr">
        <is>
          <t>VÄSTRA GÖTALANDS LÄN</t>
        </is>
      </c>
      <c r="E74" t="inlineStr">
        <is>
          <t>TRANEMO</t>
        </is>
      </c>
      <c r="G74" t="n">
        <v>2.5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5216-2019</t>
        </is>
      </c>
      <c r="B75" s="1" t="n">
        <v>43481</v>
      </c>
      <c r="C75" s="1" t="n">
        <v>45171</v>
      </c>
      <c r="D75" t="inlineStr">
        <is>
          <t>VÄSTRA GÖTALANDS LÄN</t>
        </is>
      </c>
      <c r="E75" t="inlineStr">
        <is>
          <t>TRANEMO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4093-2019</t>
        </is>
      </c>
      <c r="B76" s="1" t="n">
        <v>43482</v>
      </c>
      <c r="C76" s="1" t="n">
        <v>45171</v>
      </c>
      <c r="D76" t="inlineStr">
        <is>
          <t>VÄSTRA GÖTALANDS LÄN</t>
        </is>
      </c>
      <c r="E76" t="inlineStr">
        <is>
          <t>TRANEMO</t>
        </is>
      </c>
      <c r="G76" t="n">
        <v>4.8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6507-2019</t>
        </is>
      </c>
      <c r="B77" s="1" t="n">
        <v>43486</v>
      </c>
      <c r="C77" s="1" t="n">
        <v>45171</v>
      </c>
      <c r="D77" t="inlineStr">
        <is>
          <t>VÄSTRA GÖTALANDS LÄN</t>
        </is>
      </c>
      <c r="E77" t="inlineStr">
        <is>
          <t>TRANEMO</t>
        </is>
      </c>
      <c r="G77" t="n">
        <v>2.3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6809-2019</t>
        </is>
      </c>
      <c r="B78" s="1" t="n">
        <v>43495</v>
      </c>
      <c r="C78" s="1" t="n">
        <v>45171</v>
      </c>
      <c r="D78" t="inlineStr">
        <is>
          <t>VÄSTRA GÖTALANDS LÄN</t>
        </is>
      </c>
      <c r="E78" t="inlineStr">
        <is>
          <t>TRANEMO</t>
        </is>
      </c>
      <c r="F78" t="inlineStr">
        <is>
          <t>Kommuner</t>
        </is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7320-2019</t>
        </is>
      </c>
      <c r="B79" s="1" t="n">
        <v>43496</v>
      </c>
      <c r="C79" s="1" t="n">
        <v>45171</v>
      </c>
      <c r="D79" t="inlineStr">
        <is>
          <t>VÄSTRA GÖTALANDS LÄN</t>
        </is>
      </c>
      <c r="E79" t="inlineStr">
        <is>
          <t>TRANEMO</t>
        </is>
      </c>
      <c r="G79" t="n">
        <v>4.4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7322-2019</t>
        </is>
      </c>
      <c r="B80" s="1" t="n">
        <v>43496</v>
      </c>
      <c r="C80" s="1" t="n">
        <v>45171</v>
      </c>
      <c r="D80" t="inlineStr">
        <is>
          <t>VÄSTRA GÖTALANDS LÄN</t>
        </is>
      </c>
      <c r="E80" t="inlineStr">
        <is>
          <t>TRANEMO</t>
        </is>
      </c>
      <c r="G80" t="n">
        <v>3.5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8340-2019</t>
        </is>
      </c>
      <c r="B81" s="1" t="n">
        <v>43497</v>
      </c>
      <c r="C81" s="1" t="n">
        <v>45171</v>
      </c>
      <c r="D81" t="inlineStr">
        <is>
          <t>VÄSTRA GÖTALANDS LÄN</t>
        </is>
      </c>
      <c r="E81" t="inlineStr">
        <is>
          <t>TRANEMO</t>
        </is>
      </c>
      <c r="G81" t="n">
        <v>2.4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7665-2019</t>
        </is>
      </c>
      <c r="B82" s="1" t="n">
        <v>43500</v>
      </c>
      <c r="C82" s="1" t="n">
        <v>45171</v>
      </c>
      <c r="D82" t="inlineStr">
        <is>
          <t>VÄSTRA GÖTALANDS LÄN</t>
        </is>
      </c>
      <c r="E82" t="inlineStr">
        <is>
          <t>TRANEMO</t>
        </is>
      </c>
      <c r="F82" t="inlineStr">
        <is>
          <t>Kyrkan</t>
        </is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7674-2019</t>
        </is>
      </c>
      <c r="B83" s="1" t="n">
        <v>43500</v>
      </c>
      <c r="C83" s="1" t="n">
        <v>45171</v>
      </c>
      <c r="D83" t="inlineStr">
        <is>
          <t>VÄSTRA GÖTALANDS LÄN</t>
        </is>
      </c>
      <c r="E83" t="inlineStr">
        <is>
          <t>TRANEMO</t>
        </is>
      </c>
      <c r="F83" t="inlineStr">
        <is>
          <t>Kyrkan</t>
        </is>
      </c>
      <c r="G83" t="n">
        <v>2.2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8262-2019</t>
        </is>
      </c>
      <c r="B84" s="1" t="n">
        <v>43501</v>
      </c>
      <c r="C84" s="1" t="n">
        <v>45171</v>
      </c>
      <c r="D84" t="inlineStr">
        <is>
          <t>VÄSTRA GÖTALANDS LÄN</t>
        </is>
      </c>
      <c r="E84" t="inlineStr">
        <is>
          <t>TRANEMO</t>
        </is>
      </c>
      <c r="G84" t="n">
        <v>0.7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9252-2019</t>
        </is>
      </c>
      <c r="B85" s="1" t="n">
        <v>43507</v>
      </c>
      <c r="C85" s="1" t="n">
        <v>45171</v>
      </c>
      <c r="D85" t="inlineStr">
        <is>
          <t>VÄSTRA GÖTALANDS LÄN</t>
        </is>
      </c>
      <c r="E85" t="inlineStr">
        <is>
          <t>TRANEMO</t>
        </is>
      </c>
      <c r="F85" t="inlineStr">
        <is>
          <t>Sveaskog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10070-2019</t>
        </is>
      </c>
      <c r="B86" s="1" t="n">
        <v>43510</v>
      </c>
      <c r="C86" s="1" t="n">
        <v>45171</v>
      </c>
      <c r="D86" t="inlineStr">
        <is>
          <t>VÄSTRA GÖTALANDS LÄN</t>
        </is>
      </c>
      <c r="E86" t="inlineStr">
        <is>
          <t>TRANEMO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10929-2019</t>
        </is>
      </c>
      <c r="B87" s="1" t="n">
        <v>43515</v>
      </c>
      <c r="C87" s="1" t="n">
        <v>45171</v>
      </c>
      <c r="D87" t="inlineStr">
        <is>
          <t>VÄSTRA GÖTALANDS LÄN</t>
        </is>
      </c>
      <c r="E87" t="inlineStr">
        <is>
          <t>TRANEMO</t>
        </is>
      </c>
      <c r="F87" t="inlineStr">
        <is>
          <t>Sveaskog</t>
        </is>
      </c>
      <c r="G87" t="n">
        <v>3.7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12649-2019</t>
        </is>
      </c>
      <c r="B88" s="1" t="n">
        <v>43524</v>
      </c>
      <c r="C88" s="1" t="n">
        <v>45171</v>
      </c>
      <c r="D88" t="inlineStr">
        <is>
          <t>VÄSTRA GÖTALANDS LÄN</t>
        </is>
      </c>
      <c r="E88" t="inlineStr">
        <is>
          <t>TRANEMO</t>
        </is>
      </c>
      <c r="G88" t="n">
        <v>4.2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13431-2019</t>
        </is>
      </c>
      <c r="B89" s="1" t="n">
        <v>43529</v>
      </c>
      <c r="C89" s="1" t="n">
        <v>45171</v>
      </c>
      <c r="D89" t="inlineStr">
        <is>
          <t>VÄSTRA GÖTALANDS LÄN</t>
        </is>
      </c>
      <c r="E89" t="inlineStr">
        <is>
          <t>TRANEMO</t>
        </is>
      </c>
      <c r="G89" t="n">
        <v>2.2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13612-2019</t>
        </is>
      </c>
      <c r="B90" s="1" t="n">
        <v>43530</v>
      </c>
      <c r="C90" s="1" t="n">
        <v>45171</v>
      </c>
      <c r="D90" t="inlineStr">
        <is>
          <t>VÄSTRA GÖTALANDS LÄN</t>
        </is>
      </c>
      <c r="E90" t="inlineStr">
        <is>
          <t>TRANEMO</t>
        </is>
      </c>
      <c r="G90" t="n">
        <v>0.9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14033-2019</t>
        </is>
      </c>
      <c r="B91" s="1" t="n">
        <v>43532</v>
      </c>
      <c r="C91" s="1" t="n">
        <v>45171</v>
      </c>
      <c r="D91" t="inlineStr">
        <is>
          <t>VÄSTRA GÖTALANDS LÄN</t>
        </is>
      </c>
      <c r="E91" t="inlineStr">
        <is>
          <t>TRANEMO</t>
        </is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15384-2019</t>
        </is>
      </c>
      <c r="B92" s="1" t="n">
        <v>43542</v>
      </c>
      <c r="C92" s="1" t="n">
        <v>45171</v>
      </c>
      <c r="D92" t="inlineStr">
        <is>
          <t>VÄSTRA GÖTALANDS LÄN</t>
        </is>
      </c>
      <c r="E92" t="inlineStr">
        <is>
          <t>TRANEMO</t>
        </is>
      </c>
      <c r="G92" t="n">
        <v>2.9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16037-2019</t>
        </is>
      </c>
      <c r="B93" s="1" t="n">
        <v>43544</v>
      </c>
      <c r="C93" s="1" t="n">
        <v>45171</v>
      </c>
      <c r="D93" t="inlineStr">
        <is>
          <t>VÄSTRA GÖTALANDS LÄN</t>
        </is>
      </c>
      <c r="E93" t="inlineStr">
        <is>
          <t>TRANEMO</t>
        </is>
      </c>
      <c r="G93" t="n">
        <v>0.9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17123-2019</t>
        </is>
      </c>
      <c r="B94" s="1" t="n">
        <v>43551</v>
      </c>
      <c r="C94" s="1" t="n">
        <v>45171</v>
      </c>
      <c r="D94" t="inlineStr">
        <is>
          <t>VÄSTRA GÖTALANDS LÄN</t>
        </is>
      </c>
      <c r="E94" t="inlineStr">
        <is>
          <t>TRANEMO</t>
        </is>
      </c>
      <c r="G94" t="n">
        <v>1.2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17139-2019</t>
        </is>
      </c>
      <c r="B95" s="1" t="n">
        <v>43551</v>
      </c>
      <c r="C95" s="1" t="n">
        <v>45171</v>
      </c>
      <c r="D95" t="inlineStr">
        <is>
          <t>VÄSTRA GÖTALANDS LÄN</t>
        </is>
      </c>
      <c r="E95" t="inlineStr">
        <is>
          <t>TRANEMO</t>
        </is>
      </c>
      <c r="G95" t="n">
        <v>10.6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19169-2019</t>
        </is>
      </c>
      <c r="B96" s="1" t="n">
        <v>43564</v>
      </c>
      <c r="C96" s="1" t="n">
        <v>45171</v>
      </c>
      <c r="D96" t="inlineStr">
        <is>
          <t>VÄSTRA GÖTALANDS LÄN</t>
        </is>
      </c>
      <c r="E96" t="inlineStr">
        <is>
          <t>TRANEMO</t>
        </is>
      </c>
      <c r="F96" t="inlineStr">
        <is>
          <t>Sveaskog</t>
        </is>
      </c>
      <c r="G96" t="n">
        <v>3.9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20885-2019</t>
        </is>
      </c>
      <c r="B97" s="1" t="n">
        <v>43573</v>
      </c>
      <c r="C97" s="1" t="n">
        <v>45171</v>
      </c>
      <c r="D97" t="inlineStr">
        <is>
          <t>VÄSTRA GÖTALANDS LÄN</t>
        </is>
      </c>
      <c r="E97" t="inlineStr">
        <is>
          <t>TRANEMO</t>
        </is>
      </c>
      <c r="F97" t="inlineStr">
        <is>
          <t>Kommuner</t>
        </is>
      </c>
      <c r="G97" t="n">
        <v>0.9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21017-2019</t>
        </is>
      </c>
      <c r="B98" s="1" t="n">
        <v>43578</v>
      </c>
      <c r="C98" s="1" t="n">
        <v>45171</v>
      </c>
      <c r="D98" t="inlineStr">
        <is>
          <t>VÄSTRA GÖTALANDS LÄN</t>
        </is>
      </c>
      <c r="E98" t="inlineStr">
        <is>
          <t>TRANEMO</t>
        </is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21992-2019</t>
        </is>
      </c>
      <c r="B99" s="1" t="n">
        <v>43584</v>
      </c>
      <c r="C99" s="1" t="n">
        <v>45171</v>
      </c>
      <c r="D99" t="inlineStr">
        <is>
          <t>VÄSTRA GÖTALANDS LÄN</t>
        </is>
      </c>
      <c r="E99" t="inlineStr">
        <is>
          <t>TRANEMO</t>
        </is>
      </c>
      <c r="G99" t="n">
        <v>1.2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23110-2019</t>
        </is>
      </c>
      <c r="B100" s="1" t="n">
        <v>43592</v>
      </c>
      <c r="C100" s="1" t="n">
        <v>45171</v>
      </c>
      <c r="D100" t="inlineStr">
        <is>
          <t>VÄSTRA GÖTALANDS LÄN</t>
        </is>
      </c>
      <c r="E100" t="inlineStr">
        <is>
          <t>TRANEMO</t>
        </is>
      </c>
      <c r="F100" t="inlineStr">
        <is>
          <t>Kyrkan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23705-2019</t>
        </is>
      </c>
      <c r="B101" s="1" t="n">
        <v>43594</v>
      </c>
      <c r="C101" s="1" t="n">
        <v>45171</v>
      </c>
      <c r="D101" t="inlineStr">
        <is>
          <t>VÄSTRA GÖTALANDS LÄN</t>
        </is>
      </c>
      <c r="E101" t="inlineStr">
        <is>
          <t>TRANEMO</t>
        </is>
      </c>
      <c r="F101" t="inlineStr">
        <is>
          <t>Sveaskog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23707-2019</t>
        </is>
      </c>
      <c r="B102" s="1" t="n">
        <v>43594</v>
      </c>
      <c r="C102" s="1" t="n">
        <v>45171</v>
      </c>
      <c r="D102" t="inlineStr">
        <is>
          <t>VÄSTRA GÖTALANDS LÄN</t>
        </is>
      </c>
      <c r="E102" t="inlineStr">
        <is>
          <t>TRANEMO</t>
        </is>
      </c>
      <c r="F102" t="inlineStr">
        <is>
          <t>Sveaskog</t>
        </is>
      </c>
      <c r="G102" t="n">
        <v>0.9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23708-2019</t>
        </is>
      </c>
      <c r="B103" s="1" t="n">
        <v>43594</v>
      </c>
      <c r="C103" s="1" t="n">
        <v>45171</v>
      </c>
      <c r="D103" t="inlineStr">
        <is>
          <t>VÄSTRA GÖTALANDS LÄN</t>
        </is>
      </c>
      <c r="E103" t="inlineStr">
        <is>
          <t>TRANEMO</t>
        </is>
      </c>
      <c r="F103" t="inlineStr">
        <is>
          <t>Sveaskog</t>
        </is>
      </c>
      <c r="G103" t="n">
        <v>0.7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23869-2019</t>
        </is>
      </c>
      <c r="B104" s="1" t="n">
        <v>43595</v>
      </c>
      <c r="C104" s="1" t="n">
        <v>45171</v>
      </c>
      <c r="D104" t="inlineStr">
        <is>
          <t>VÄSTRA GÖTALANDS LÄN</t>
        </is>
      </c>
      <c r="E104" t="inlineStr">
        <is>
          <t>TRANEMO</t>
        </is>
      </c>
      <c r="G104" t="n">
        <v>0.8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24052-2019</t>
        </is>
      </c>
      <c r="B105" s="1" t="n">
        <v>43598</v>
      </c>
      <c r="C105" s="1" t="n">
        <v>45171</v>
      </c>
      <c r="D105" t="inlineStr">
        <is>
          <t>VÄSTRA GÖTALANDS LÄN</t>
        </is>
      </c>
      <c r="E105" t="inlineStr">
        <is>
          <t>TRANEMO</t>
        </is>
      </c>
      <c r="F105" t="inlineStr">
        <is>
          <t>Sveaskog</t>
        </is>
      </c>
      <c r="G105" t="n">
        <v>1.4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24384-2019</t>
        </is>
      </c>
      <c r="B106" s="1" t="n">
        <v>43599</v>
      </c>
      <c r="C106" s="1" t="n">
        <v>45171</v>
      </c>
      <c r="D106" t="inlineStr">
        <is>
          <t>VÄSTRA GÖTALANDS LÄN</t>
        </is>
      </c>
      <c r="E106" t="inlineStr">
        <is>
          <t>TRANEMO</t>
        </is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24385-2019</t>
        </is>
      </c>
      <c r="B107" s="1" t="n">
        <v>43599</v>
      </c>
      <c r="C107" s="1" t="n">
        <v>45171</v>
      </c>
      <c r="D107" t="inlineStr">
        <is>
          <t>VÄSTRA GÖTALANDS LÄN</t>
        </is>
      </c>
      <c r="E107" t="inlineStr">
        <is>
          <t>TRANEMO</t>
        </is>
      </c>
      <c r="G107" t="n">
        <v>3.9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24618-2019</t>
        </is>
      </c>
      <c r="B108" s="1" t="n">
        <v>43601</v>
      </c>
      <c r="C108" s="1" t="n">
        <v>45171</v>
      </c>
      <c r="D108" t="inlineStr">
        <is>
          <t>VÄSTRA GÖTALANDS LÄN</t>
        </is>
      </c>
      <c r="E108" t="inlineStr">
        <is>
          <t>TRANEMO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25531-2019</t>
        </is>
      </c>
      <c r="B109" s="1" t="n">
        <v>43606</v>
      </c>
      <c r="C109" s="1" t="n">
        <v>45171</v>
      </c>
      <c r="D109" t="inlineStr">
        <is>
          <t>VÄSTRA GÖTALANDS LÄN</t>
        </is>
      </c>
      <c r="E109" t="inlineStr">
        <is>
          <t>TRANEMO</t>
        </is>
      </c>
      <c r="G109" t="n">
        <v>2.4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25530-2019</t>
        </is>
      </c>
      <c r="B110" s="1" t="n">
        <v>43606</v>
      </c>
      <c r="C110" s="1" t="n">
        <v>45171</v>
      </c>
      <c r="D110" t="inlineStr">
        <is>
          <t>VÄSTRA GÖTALANDS LÄN</t>
        </is>
      </c>
      <c r="E110" t="inlineStr">
        <is>
          <t>TRANEMO</t>
        </is>
      </c>
      <c r="G110" t="n">
        <v>3.5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25532-2019</t>
        </is>
      </c>
      <c r="B111" s="1" t="n">
        <v>43606</v>
      </c>
      <c r="C111" s="1" t="n">
        <v>45171</v>
      </c>
      <c r="D111" t="inlineStr">
        <is>
          <t>VÄSTRA GÖTALANDS LÄN</t>
        </is>
      </c>
      <c r="E111" t="inlineStr">
        <is>
          <t>TRANEMO</t>
        </is>
      </c>
      <c r="G111" t="n">
        <v>3.9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25724-2019</t>
        </is>
      </c>
      <c r="B112" s="1" t="n">
        <v>43608</v>
      </c>
      <c r="C112" s="1" t="n">
        <v>45171</v>
      </c>
      <c r="D112" t="inlineStr">
        <is>
          <t>VÄSTRA GÖTALANDS LÄN</t>
        </is>
      </c>
      <c r="E112" t="inlineStr">
        <is>
          <t>TRANEMO</t>
        </is>
      </c>
      <c r="G112" t="n">
        <v>1.2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25723-2019</t>
        </is>
      </c>
      <c r="B113" s="1" t="n">
        <v>43608</v>
      </c>
      <c r="C113" s="1" t="n">
        <v>45171</v>
      </c>
      <c r="D113" t="inlineStr">
        <is>
          <t>VÄSTRA GÖTALANDS LÄN</t>
        </is>
      </c>
      <c r="E113" t="inlineStr">
        <is>
          <t>TRANEMO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25726-2019</t>
        </is>
      </c>
      <c r="B114" s="1" t="n">
        <v>43608</v>
      </c>
      <c r="C114" s="1" t="n">
        <v>45171</v>
      </c>
      <c r="D114" t="inlineStr">
        <is>
          <t>VÄSTRA GÖTALANDS LÄN</t>
        </is>
      </c>
      <c r="E114" t="inlineStr">
        <is>
          <t>TRANEMO</t>
        </is>
      </c>
      <c r="G114" t="n">
        <v>5.2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27358-2019</t>
        </is>
      </c>
      <c r="B115" s="1" t="n">
        <v>43616</v>
      </c>
      <c r="C115" s="1" t="n">
        <v>45171</v>
      </c>
      <c r="D115" t="inlineStr">
        <is>
          <t>VÄSTRA GÖTALANDS LÄN</t>
        </is>
      </c>
      <c r="E115" t="inlineStr">
        <is>
          <t>TRANEMO</t>
        </is>
      </c>
      <c r="F115" t="inlineStr">
        <is>
          <t>Sveaskog</t>
        </is>
      </c>
      <c r="G115" t="n">
        <v>0.6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27359-2019</t>
        </is>
      </c>
      <c r="B116" s="1" t="n">
        <v>43616</v>
      </c>
      <c r="C116" s="1" t="n">
        <v>45171</v>
      </c>
      <c r="D116" t="inlineStr">
        <is>
          <t>VÄSTRA GÖTALANDS LÄN</t>
        </is>
      </c>
      <c r="E116" t="inlineStr">
        <is>
          <t>TRANEMO</t>
        </is>
      </c>
      <c r="F116" t="inlineStr">
        <is>
          <t>Sveaskog</t>
        </is>
      </c>
      <c r="G116" t="n">
        <v>0.8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28505-2019</t>
        </is>
      </c>
      <c r="B117" s="1" t="n">
        <v>43626</v>
      </c>
      <c r="C117" s="1" t="n">
        <v>45171</v>
      </c>
      <c r="D117" t="inlineStr">
        <is>
          <t>VÄSTRA GÖTALANDS LÄN</t>
        </is>
      </c>
      <c r="E117" t="inlineStr">
        <is>
          <t>TRANEMO</t>
        </is>
      </c>
      <c r="G117" t="n">
        <v>5.3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31870-2019</t>
        </is>
      </c>
      <c r="B118" s="1" t="n">
        <v>43641</v>
      </c>
      <c r="C118" s="1" t="n">
        <v>45171</v>
      </c>
      <c r="D118" t="inlineStr">
        <is>
          <t>VÄSTRA GÖTALANDS LÄN</t>
        </is>
      </c>
      <c r="E118" t="inlineStr">
        <is>
          <t>TRANEMO</t>
        </is>
      </c>
      <c r="F118" t="inlineStr">
        <is>
          <t>Kommuner</t>
        </is>
      </c>
      <c r="G118" t="n">
        <v>2.6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34080-2019</t>
        </is>
      </c>
      <c r="B119" s="1" t="n">
        <v>43654</v>
      </c>
      <c r="C119" s="1" t="n">
        <v>45171</v>
      </c>
      <c r="D119" t="inlineStr">
        <is>
          <t>VÄSTRA GÖTALANDS LÄN</t>
        </is>
      </c>
      <c r="E119" t="inlineStr">
        <is>
          <t>TRANEMO</t>
        </is>
      </c>
      <c r="G119" t="n">
        <v>1.3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35619-2019</t>
        </is>
      </c>
      <c r="B120" s="1" t="n">
        <v>43664</v>
      </c>
      <c r="C120" s="1" t="n">
        <v>45171</v>
      </c>
      <c r="D120" t="inlineStr">
        <is>
          <t>VÄSTRA GÖTALANDS LÄN</t>
        </is>
      </c>
      <c r="E120" t="inlineStr">
        <is>
          <t>TRANEMO</t>
        </is>
      </c>
      <c r="G120" t="n">
        <v>0.4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40957-2019</t>
        </is>
      </c>
      <c r="B121" s="1" t="n">
        <v>43697</v>
      </c>
      <c r="C121" s="1" t="n">
        <v>45171</v>
      </c>
      <c r="D121" t="inlineStr">
        <is>
          <t>VÄSTRA GÖTALANDS LÄN</t>
        </is>
      </c>
      <c r="E121" t="inlineStr">
        <is>
          <t>TRANEMO</t>
        </is>
      </c>
      <c r="F121" t="inlineStr">
        <is>
          <t>Kyrkan</t>
        </is>
      </c>
      <c r="G121" t="n">
        <v>1.2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41406-2019</t>
        </is>
      </c>
      <c r="B122" s="1" t="n">
        <v>43698</v>
      </c>
      <c r="C122" s="1" t="n">
        <v>45171</v>
      </c>
      <c r="D122" t="inlineStr">
        <is>
          <t>VÄSTRA GÖTALANDS LÄN</t>
        </is>
      </c>
      <c r="E122" t="inlineStr">
        <is>
          <t>TRANEMO</t>
        </is>
      </c>
      <c r="G122" t="n">
        <v>1.2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41404-2019</t>
        </is>
      </c>
      <c r="B123" s="1" t="n">
        <v>43698</v>
      </c>
      <c r="C123" s="1" t="n">
        <v>45171</v>
      </c>
      <c r="D123" t="inlineStr">
        <is>
          <t>VÄSTRA GÖTALANDS LÄN</t>
        </is>
      </c>
      <c r="E123" t="inlineStr">
        <is>
          <t>TRANEMO</t>
        </is>
      </c>
      <c r="G123" t="n">
        <v>1.6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44978-2019</t>
        </is>
      </c>
      <c r="B124" s="1" t="n">
        <v>43699</v>
      </c>
      <c r="C124" s="1" t="n">
        <v>45171</v>
      </c>
      <c r="D124" t="inlineStr">
        <is>
          <t>VÄSTRA GÖTALANDS LÄN</t>
        </is>
      </c>
      <c r="E124" t="inlineStr">
        <is>
          <t>TRANEMO</t>
        </is>
      </c>
      <c r="G124" t="n">
        <v>3.3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44229-2019</t>
        </is>
      </c>
      <c r="B125" s="1" t="n">
        <v>43710</v>
      </c>
      <c r="C125" s="1" t="n">
        <v>45171</v>
      </c>
      <c r="D125" t="inlineStr">
        <is>
          <t>VÄSTRA GÖTALANDS LÄN</t>
        </is>
      </c>
      <c r="E125" t="inlineStr">
        <is>
          <t>TRANEMO</t>
        </is>
      </c>
      <c r="G125" t="n">
        <v>2.7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44230-2019</t>
        </is>
      </c>
      <c r="B126" s="1" t="n">
        <v>43710</v>
      </c>
      <c r="C126" s="1" t="n">
        <v>45171</v>
      </c>
      <c r="D126" t="inlineStr">
        <is>
          <t>VÄSTRA GÖTALANDS LÄN</t>
        </is>
      </c>
      <c r="E126" t="inlineStr">
        <is>
          <t>TRANEMO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46400-2019</t>
        </is>
      </c>
      <c r="B127" s="1" t="n">
        <v>43714</v>
      </c>
      <c r="C127" s="1" t="n">
        <v>45171</v>
      </c>
      <c r="D127" t="inlineStr">
        <is>
          <t>VÄSTRA GÖTALANDS LÄN</t>
        </is>
      </c>
      <c r="E127" t="inlineStr">
        <is>
          <t>TRANEMO</t>
        </is>
      </c>
      <c r="G127" t="n">
        <v>1.8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46397-2019</t>
        </is>
      </c>
      <c r="B128" s="1" t="n">
        <v>43714</v>
      </c>
      <c r="C128" s="1" t="n">
        <v>45171</v>
      </c>
      <c r="D128" t="inlineStr">
        <is>
          <t>VÄSTRA GÖTALANDS LÄN</t>
        </is>
      </c>
      <c r="E128" t="inlineStr">
        <is>
          <t>TRANEMO</t>
        </is>
      </c>
      <c r="G128" t="n">
        <v>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46644-2019</t>
        </is>
      </c>
      <c r="B129" s="1" t="n">
        <v>43719</v>
      </c>
      <c r="C129" s="1" t="n">
        <v>45171</v>
      </c>
      <c r="D129" t="inlineStr">
        <is>
          <t>VÄSTRA GÖTALANDS LÄN</t>
        </is>
      </c>
      <c r="E129" t="inlineStr">
        <is>
          <t>TRANEMO</t>
        </is>
      </c>
      <c r="G129" t="n">
        <v>3.2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46931-2019</t>
        </is>
      </c>
      <c r="B130" s="1" t="n">
        <v>43720</v>
      </c>
      <c r="C130" s="1" t="n">
        <v>45171</v>
      </c>
      <c r="D130" t="inlineStr">
        <is>
          <t>VÄSTRA GÖTALANDS LÄN</t>
        </is>
      </c>
      <c r="E130" t="inlineStr">
        <is>
          <t>TRANEMO</t>
        </is>
      </c>
      <c r="G130" t="n">
        <v>1.3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48486-2019</t>
        </is>
      </c>
      <c r="B131" s="1" t="n">
        <v>43727</v>
      </c>
      <c r="C131" s="1" t="n">
        <v>45171</v>
      </c>
      <c r="D131" t="inlineStr">
        <is>
          <t>VÄSTRA GÖTALANDS LÄN</t>
        </is>
      </c>
      <c r="E131" t="inlineStr">
        <is>
          <t>TRANEMO</t>
        </is>
      </c>
      <c r="F131" t="inlineStr">
        <is>
          <t>Kyrkan</t>
        </is>
      </c>
      <c r="G131" t="n">
        <v>17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49654-2019</t>
        </is>
      </c>
      <c r="B132" s="1" t="n">
        <v>43732</v>
      </c>
      <c r="C132" s="1" t="n">
        <v>45171</v>
      </c>
      <c r="D132" t="inlineStr">
        <is>
          <t>VÄSTRA GÖTALANDS LÄN</t>
        </is>
      </c>
      <c r="E132" t="inlineStr">
        <is>
          <t>TRANEMO</t>
        </is>
      </c>
      <c r="G132" t="n">
        <v>1.6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51957-2019</t>
        </is>
      </c>
      <c r="B133" s="1" t="n">
        <v>43734</v>
      </c>
      <c r="C133" s="1" t="n">
        <v>45171</v>
      </c>
      <c r="D133" t="inlineStr">
        <is>
          <t>VÄSTRA GÖTALANDS LÄN</t>
        </is>
      </c>
      <c r="E133" t="inlineStr">
        <is>
          <t>TRANEMO</t>
        </is>
      </c>
      <c r="G133" t="n">
        <v>5.5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52759-2019</t>
        </is>
      </c>
      <c r="B134" s="1" t="n">
        <v>43739</v>
      </c>
      <c r="C134" s="1" t="n">
        <v>45171</v>
      </c>
      <c r="D134" t="inlineStr">
        <is>
          <t>VÄSTRA GÖTALANDS LÄN</t>
        </is>
      </c>
      <c r="E134" t="inlineStr">
        <is>
          <t>TRANEMO</t>
        </is>
      </c>
      <c r="G134" t="n">
        <v>3.4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51412-2019</t>
        </is>
      </c>
      <c r="B135" s="1" t="n">
        <v>43740</v>
      </c>
      <c r="C135" s="1" t="n">
        <v>45171</v>
      </c>
      <c r="D135" t="inlineStr">
        <is>
          <t>VÄSTRA GÖTALANDS LÄN</t>
        </is>
      </c>
      <c r="E135" t="inlineStr">
        <is>
          <t>TRANEMO</t>
        </is>
      </c>
      <c r="G135" t="n">
        <v>0.7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51434-2019</t>
        </is>
      </c>
      <c r="B136" s="1" t="n">
        <v>43740</v>
      </c>
      <c r="C136" s="1" t="n">
        <v>45171</v>
      </c>
      <c r="D136" t="inlineStr">
        <is>
          <t>VÄSTRA GÖTALANDS LÄN</t>
        </is>
      </c>
      <c r="E136" t="inlineStr">
        <is>
          <t>TRANEMO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53042-2019</t>
        </is>
      </c>
      <c r="B137" s="1" t="n">
        <v>43747</v>
      </c>
      <c r="C137" s="1" t="n">
        <v>45171</v>
      </c>
      <c r="D137" t="inlineStr">
        <is>
          <t>VÄSTRA GÖTALANDS LÄN</t>
        </is>
      </c>
      <c r="E137" t="inlineStr">
        <is>
          <t>TRANEMO</t>
        </is>
      </c>
      <c r="G137" t="n">
        <v>2.5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54619-2019</t>
        </is>
      </c>
      <c r="B138" s="1" t="n">
        <v>43748</v>
      </c>
      <c r="C138" s="1" t="n">
        <v>45171</v>
      </c>
      <c r="D138" t="inlineStr">
        <is>
          <t>VÄSTRA GÖTALANDS LÄN</t>
        </is>
      </c>
      <c r="E138" t="inlineStr">
        <is>
          <t>TRANEMO</t>
        </is>
      </c>
      <c r="G138" t="n">
        <v>2.2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55482-2019</t>
        </is>
      </c>
      <c r="B139" s="1" t="n">
        <v>43759</v>
      </c>
      <c r="C139" s="1" t="n">
        <v>45171</v>
      </c>
      <c r="D139" t="inlineStr">
        <is>
          <t>VÄSTRA GÖTALANDS LÄN</t>
        </is>
      </c>
      <c r="E139" t="inlineStr">
        <is>
          <t>TRANEMO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55579-2019</t>
        </is>
      </c>
      <c r="B140" s="1" t="n">
        <v>43760</v>
      </c>
      <c r="C140" s="1" t="n">
        <v>45171</v>
      </c>
      <c r="D140" t="inlineStr">
        <is>
          <t>VÄSTRA GÖTALANDS LÄN</t>
        </is>
      </c>
      <c r="E140" t="inlineStr">
        <is>
          <t>TRANEMO</t>
        </is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55836-2019</t>
        </is>
      </c>
      <c r="B141" s="1" t="n">
        <v>43761</v>
      </c>
      <c r="C141" s="1" t="n">
        <v>45171</v>
      </c>
      <c r="D141" t="inlineStr">
        <is>
          <t>VÄSTRA GÖTALANDS LÄN</t>
        </is>
      </c>
      <c r="E141" t="inlineStr">
        <is>
          <t>TRANEMO</t>
        </is>
      </c>
      <c r="G141" t="n">
        <v>2.4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58337-2019</t>
        </is>
      </c>
      <c r="B142" s="1" t="n">
        <v>43770</v>
      </c>
      <c r="C142" s="1" t="n">
        <v>45171</v>
      </c>
      <c r="D142" t="inlineStr">
        <is>
          <t>VÄSTRA GÖTALANDS LÄN</t>
        </is>
      </c>
      <c r="E142" t="inlineStr">
        <is>
          <t>TRANEMO</t>
        </is>
      </c>
      <c r="F142" t="inlineStr">
        <is>
          <t>Sveaskog</t>
        </is>
      </c>
      <c r="G142" t="n">
        <v>5.8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59265-2019</t>
        </is>
      </c>
      <c r="B143" s="1" t="n">
        <v>43773</v>
      </c>
      <c r="C143" s="1" t="n">
        <v>45171</v>
      </c>
      <c r="D143" t="inlineStr">
        <is>
          <t>VÄSTRA GÖTALANDS LÄN</t>
        </is>
      </c>
      <c r="E143" t="inlineStr">
        <is>
          <t>TRANEMO</t>
        </is>
      </c>
      <c r="G143" t="n">
        <v>6.9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58763-2019</t>
        </is>
      </c>
      <c r="B144" s="1" t="n">
        <v>43773</v>
      </c>
      <c r="C144" s="1" t="n">
        <v>45171</v>
      </c>
      <c r="D144" t="inlineStr">
        <is>
          <t>VÄSTRA GÖTALANDS LÄN</t>
        </is>
      </c>
      <c r="E144" t="inlineStr">
        <is>
          <t>TRANEMO</t>
        </is>
      </c>
      <c r="F144" t="inlineStr">
        <is>
          <t>Kyrkan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61286-2019</t>
        </is>
      </c>
      <c r="B145" s="1" t="n">
        <v>43783</v>
      </c>
      <c r="C145" s="1" t="n">
        <v>45171</v>
      </c>
      <c r="D145" t="inlineStr">
        <is>
          <t>VÄSTRA GÖTALANDS LÄN</t>
        </is>
      </c>
      <c r="E145" t="inlineStr">
        <is>
          <t>TRANEMO</t>
        </is>
      </c>
      <c r="G145" t="n">
        <v>5.9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63205-2019</t>
        </is>
      </c>
      <c r="B146" s="1" t="n">
        <v>43791</v>
      </c>
      <c r="C146" s="1" t="n">
        <v>45171</v>
      </c>
      <c r="D146" t="inlineStr">
        <is>
          <t>VÄSTRA GÖTALANDS LÄN</t>
        </is>
      </c>
      <c r="E146" t="inlineStr">
        <is>
          <t>TRANEMO</t>
        </is>
      </c>
      <c r="F146" t="inlineStr">
        <is>
          <t>Kyrkan</t>
        </is>
      </c>
      <c r="G146" t="n">
        <v>0.9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63700-2019</t>
        </is>
      </c>
      <c r="B147" s="1" t="n">
        <v>43795</v>
      </c>
      <c r="C147" s="1" t="n">
        <v>45171</v>
      </c>
      <c r="D147" t="inlineStr">
        <is>
          <t>VÄSTRA GÖTALANDS LÄN</t>
        </is>
      </c>
      <c r="E147" t="inlineStr">
        <is>
          <t>TRANEMO</t>
        </is>
      </c>
      <c r="G147" t="n">
        <v>0.5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64601-2019</t>
        </is>
      </c>
      <c r="B148" s="1" t="n">
        <v>43798</v>
      </c>
      <c r="C148" s="1" t="n">
        <v>45171</v>
      </c>
      <c r="D148" t="inlineStr">
        <is>
          <t>VÄSTRA GÖTALANDS LÄN</t>
        </is>
      </c>
      <c r="E148" t="inlineStr">
        <is>
          <t>TRANEMO</t>
        </is>
      </c>
      <c r="G148" t="n">
        <v>3.3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64729-2019</t>
        </is>
      </c>
      <c r="B149" s="1" t="n">
        <v>43800</v>
      </c>
      <c r="C149" s="1" t="n">
        <v>45171</v>
      </c>
      <c r="D149" t="inlineStr">
        <is>
          <t>VÄSTRA GÖTALANDS LÄN</t>
        </is>
      </c>
      <c r="E149" t="inlineStr">
        <is>
          <t>TRANEMO</t>
        </is>
      </c>
      <c r="G149" t="n">
        <v>1.5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67096-2019</t>
        </is>
      </c>
      <c r="B150" s="1" t="n">
        <v>43811</v>
      </c>
      <c r="C150" s="1" t="n">
        <v>45171</v>
      </c>
      <c r="D150" t="inlineStr">
        <is>
          <t>VÄSTRA GÖTALANDS LÄN</t>
        </is>
      </c>
      <c r="E150" t="inlineStr">
        <is>
          <t>TRANEMO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68440-2019</t>
        </is>
      </c>
      <c r="B151" s="1" t="n">
        <v>43818</v>
      </c>
      <c r="C151" s="1" t="n">
        <v>45171</v>
      </c>
      <c r="D151" t="inlineStr">
        <is>
          <t>VÄSTRA GÖTALANDS LÄN</t>
        </is>
      </c>
      <c r="E151" t="inlineStr">
        <is>
          <t>TRANEMO</t>
        </is>
      </c>
      <c r="G151" t="n">
        <v>10.7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7235-2020</t>
        </is>
      </c>
      <c r="B152" s="1" t="n">
        <v>43871</v>
      </c>
      <c r="C152" s="1" t="n">
        <v>45171</v>
      </c>
      <c r="D152" t="inlineStr">
        <is>
          <t>VÄSTRA GÖTALANDS LÄN</t>
        </is>
      </c>
      <c r="E152" t="inlineStr">
        <is>
          <t>TRANEMO</t>
        </is>
      </c>
      <c r="G152" t="n">
        <v>9.1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7216-2020</t>
        </is>
      </c>
      <c r="B153" s="1" t="n">
        <v>43871</v>
      </c>
      <c r="C153" s="1" t="n">
        <v>45171</v>
      </c>
      <c r="D153" t="inlineStr">
        <is>
          <t>VÄSTRA GÖTALANDS LÄN</t>
        </is>
      </c>
      <c r="E153" t="inlineStr">
        <is>
          <t>TRANEMO</t>
        </is>
      </c>
      <c r="G153" t="n">
        <v>10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7224-2020</t>
        </is>
      </c>
      <c r="B154" s="1" t="n">
        <v>43871</v>
      </c>
      <c r="C154" s="1" t="n">
        <v>45171</v>
      </c>
      <c r="D154" t="inlineStr">
        <is>
          <t>VÄSTRA GÖTALANDS LÄN</t>
        </is>
      </c>
      <c r="E154" t="inlineStr">
        <is>
          <t>TRANEMO</t>
        </is>
      </c>
      <c r="G154" t="n">
        <v>2.2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9886-2020</t>
        </is>
      </c>
      <c r="B155" s="1" t="n">
        <v>43882</v>
      </c>
      <c r="C155" s="1" t="n">
        <v>45171</v>
      </c>
      <c r="D155" t="inlineStr">
        <is>
          <t>VÄSTRA GÖTALANDS LÄN</t>
        </is>
      </c>
      <c r="E155" t="inlineStr">
        <is>
          <t>TRANEMO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11632-2020</t>
        </is>
      </c>
      <c r="B156" s="1" t="n">
        <v>43893</v>
      </c>
      <c r="C156" s="1" t="n">
        <v>45171</v>
      </c>
      <c r="D156" t="inlineStr">
        <is>
          <t>VÄSTRA GÖTALANDS LÄN</t>
        </is>
      </c>
      <c r="E156" t="inlineStr">
        <is>
          <t>TRANEMO</t>
        </is>
      </c>
      <c r="G156" t="n">
        <v>1.8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11981-2020</t>
        </is>
      </c>
      <c r="B157" s="1" t="n">
        <v>43894</v>
      </c>
      <c r="C157" s="1" t="n">
        <v>45171</v>
      </c>
      <c r="D157" t="inlineStr">
        <is>
          <t>VÄSTRA GÖTALANDS LÄN</t>
        </is>
      </c>
      <c r="E157" t="inlineStr">
        <is>
          <t>TRANEMO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12840-2020</t>
        </is>
      </c>
      <c r="B158" s="1" t="n">
        <v>43899</v>
      </c>
      <c r="C158" s="1" t="n">
        <v>45171</v>
      </c>
      <c r="D158" t="inlineStr">
        <is>
          <t>VÄSTRA GÖTALANDS LÄN</t>
        </is>
      </c>
      <c r="E158" t="inlineStr">
        <is>
          <t>TRANEMO</t>
        </is>
      </c>
      <c r="G158" t="n">
        <v>0.7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15270-2020</t>
        </is>
      </c>
      <c r="B159" s="1" t="n">
        <v>43913</v>
      </c>
      <c r="C159" s="1" t="n">
        <v>45171</v>
      </c>
      <c r="D159" t="inlineStr">
        <is>
          <t>VÄSTRA GÖTALANDS LÄN</t>
        </is>
      </c>
      <c r="E159" t="inlineStr">
        <is>
          <t>TRANEMO</t>
        </is>
      </c>
      <c r="G159" t="n">
        <v>1.5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16123-2020</t>
        </is>
      </c>
      <c r="B160" s="1" t="n">
        <v>43916</v>
      </c>
      <c r="C160" s="1" t="n">
        <v>45171</v>
      </c>
      <c r="D160" t="inlineStr">
        <is>
          <t>VÄSTRA GÖTALANDS LÄN</t>
        </is>
      </c>
      <c r="E160" t="inlineStr">
        <is>
          <t>TRANEMO</t>
        </is>
      </c>
      <c r="G160" t="n">
        <v>1.1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16630-2020</t>
        </is>
      </c>
      <c r="B161" s="1" t="n">
        <v>43920</v>
      </c>
      <c r="C161" s="1" t="n">
        <v>45171</v>
      </c>
      <c r="D161" t="inlineStr">
        <is>
          <t>VÄSTRA GÖTALANDS LÄN</t>
        </is>
      </c>
      <c r="E161" t="inlineStr">
        <is>
          <t>TRANEMO</t>
        </is>
      </c>
      <c r="G161" t="n">
        <v>1.9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19143-2020</t>
        </is>
      </c>
      <c r="B162" s="1" t="n">
        <v>43936</v>
      </c>
      <c r="C162" s="1" t="n">
        <v>45171</v>
      </c>
      <c r="D162" t="inlineStr">
        <is>
          <t>VÄSTRA GÖTALANDS LÄN</t>
        </is>
      </c>
      <c r="E162" t="inlineStr">
        <is>
          <t>TRANEMO</t>
        </is>
      </c>
      <c r="G162" t="n">
        <v>3.8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20488-2020</t>
        </is>
      </c>
      <c r="B163" s="1" t="n">
        <v>43948</v>
      </c>
      <c r="C163" s="1" t="n">
        <v>45171</v>
      </c>
      <c r="D163" t="inlineStr">
        <is>
          <t>VÄSTRA GÖTALANDS LÄN</t>
        </is>
      </c>
      <c r="E163" t="inlineStr">
        <is>
          <t>TRANEMO</t>
        </is>
      </c>
      <c r="F163" t="inlineStr">
        <is>
          <t>Kyrkan</t>
        </is>
      </c>
      <c r="G163" t="n">
        <v>2.6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23289-2020</t>
        </is>
      </c>
      <c r="B164" s="1" t="n">
        <v>43966</v>
      </c>
      <c r="C164" s="1" t="n">
        <v>45171</v>
      </c>
      <c r="D164" t="inlineStr">
        <is>
          <t>VÄSTRA GÖTALANDS LÄN</t>
        </is>
      </c>
      <c r="E164" t="inlineStr">
        <is>
          <t>TRANEMO</t>
        </is>
      </c>
      <c r="G164" t="n">
        <v>2.7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23740-2020</t>
        </is>
      </c>
      <c r="B165" s="1" t="n">
        <v>43970</v>
      </c>
      <c r="C165" s="1" t="n">
        <v>45171</v>
      </c>
      <c r="D165" t="inlineStr">
        <is>
          <t>VÄSTRA GÖTALANDS LÄN</t>
        </is>
      </c>
      <c r="E165" t="inlineStr">
        <is>
          <t>TRANEMO</t>
        </is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24388-2020</t>
        </is>
      </c>
      <c r="B166" s="1" t="n">
        <v>43976</v>
      </c>
      <c r="C166" s="1" t="n">
        <v>45171</v>
      </c>
      <c r="D166" t="inlineStr">
        <is>
          <t>VÄSTRA GÖTALANDS LÄN</t>
        </is>
      </c>
      <c r="E166" t="inlineStr">
        <is>
          <t>TRANEMO</t>
        </is>
      </c>
      <c r="G166" t="n">
        <v>2.8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25204-2020</t>
        </is>
      </c>
      <c r="B167" s="1" t="n">
        <v>43980</v>
      </c>
      <c r="C167" s="1" t="n">
        <v>45171</v>
      </c>
      <c r="D167" t="inlineStr">
        <is>
          <t>VÄSTRA GÖTALANDS LÄN</t>
        </is>
      </c>
      <c r="E167" t="inlineStr">
        <is>
          <t>TRANEMO</t>
        </is>
      </c>
      <c r="G167" t="n">
        <v>0.9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26026-2020</t>
        </is>
      </c>
      <c r="B168" s="1" t="n">
        <v>43985</v>
      </c>
      <c r="C168" s="1" t="n">
        <v>45171</v>
      </c>
      <c r="D168" t="inlineStr">
        <is>
          <t>VÄSTRA GÖTALANDS LÄN</t>
        </is>
      </c>
      <c r="E168" t="inlineStr">
        <is>
          <t>TRANEMO</t>
        </is>
      </c>
      <c r="G168" t="n">
        <v>1.6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29961-2020</t>
        </is>
      </c>
      <c r="B169" s="1" t="n">
        <v>44006</v>
      </c>
      <c r="C169" s="1" t="n">
        <v>45171</v>
      </c>
      <c r="D169" t="inlineStr">
        <is>
          <t>VÄSTRA GÖTALANDS LÄN</t>
        </is>
      </c>
      <c r="E169" t="inlineStr">
        <is>
          <t>TRANEMO</t>
        </is>
      </c>
      <c r="G169" t="n">
        <v>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36283-2020</t>
        </is>
      </c>
      <c r="B170" s="1" t="n">
        <v>44049</v>
      </c>
      <c r="C170" s="1" t="n">
        <v>45171</v>
      </c>
      <c r="D170" t="inlineStr">
        <is>
          <t>VÄSTRA GÖTALANDS LÄN</t>
        </is>
      </c>
      <c r="E170" t="inlineStr">
        <is>
          <t>TRANEMO</t>
        </is>
      </c>
      <c r="G170" t="n">
        <v>1.8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40821-2020</t>
        </is>
      </c>
      <c r="B171" s="1" t="n">
        <v>44070</v>
      </c>
      <c r="C171" s="1" t="n">
        <v>45171</v>
      </c>
      <c r="D171" t="inlineStr">
        <is>
          <t>VÄSTRA GÖTALANDS LÄN</t>
        </is>
      </c>
      <c r="E171" t="inlineStr">
        <is>
          <t>TRANEMO</t>
        </is>
      </c>
      <c r="G171" t="n">
        <v>2.6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43337-2020</t>
        </is>
      </c>
      <c r="B172" s="1" t="n">
        <v>44081</v>
      </c>
      <c r="C172" s="1" t="n">
        <v>45171</v>
      </c>
      <c r="D172" t="inlineStr">
        <is>
          <t>VÄSTRA GÖTALANDS LÄN</t>
        </is>
      </c>
      <c r="E172" t="inlineStr">
        <is>
          <t>TRANEMO</t>
        </is>
      </c>
      <c r="G172" t="n">
        <v>0.5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43329-2020</t>
        </is>
      </c>
      <c r="B173" s="1" t="n">
        <v>44081</v>
      </c>
      <c r="C173" s="1" t="n">
        <v>45171</v>
      </c>
      <c r="D173" t="inlineStr">
        <is>
          <t>VÄSTRA GÖTALANDS LÄN</t>
        </is>
      </c>
      <c r="E173" t="inlineStr">
        <is>
          <t>TRANEMO</t>
        </is>
      </c>
      <c r="G173" t="n">
        <v>1.4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43333-2020</t>
        </is>
      </c>
      <c r="B174" s="1" t="n">
        <v>44081</v>
      </c>
      <c r="C174" s="1" t="n">
        <v>45171</v>
      </c>
      <c r="D174" t="inlineStr">
        <is>
          <t>VÄSTRA GÖTALANDS LÄN</t>
        </is>
      </c>
      <c r="E174" t="inlineStr">
        <is>
          <t>TRANEMO</t>
        </is>
      </c>
      <c r="G174" t="n">
        <v>0.5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43981-2020</t>
        </is>
      </c>
      <c r="B175" s="1" t="n">
        <v>44083</v>
      </c>
      <c r="C175" s="1" t="n">
        <v>45171</v>
      </c>
      <c r="D175" t="inlineStr">
        <is>
          <t>VÄSTRA GÖTALANDS LÄN</t>
        </is>
      </c>
      <c r="E175" t="inlineStr">
        <is>
          <t>TRANEMO</t>
        </is>
      </c>
      <c r="G175" t="n">
        <v>1.3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44215-2020</t>
        </is>
      </c>
      <c r="B176" s="1" t="n">
        <v>44084</v>
      </c>
      <c r="C176" s="1" t="n">
        <v>45171</v>
      </c>
      <c r="D176" t="inlineStr">
        <is>
          <t>VÄSTRA GÖTALANDS LÄN</t>
        </is>
      </c>
      <c r="E176" t="inlineStr">
        <is>
          <t>TRANEMO</t>
        </is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47587-2020</t>
        </is>
      </c>
      <c r="B177" s="1" t="n">
        <v>44098</v>
      </c>
      <c r="C177" s="1" t="n">
        <v>45171</v>
      </c>
      <c r="D177" t="inlineStr">
        <is>
          <t>VÄSTRA GÖTALANDS LÄN</t>
        </is>
      </c>
      <c r="E177" t="inlineStr">
        <is>
          <t>TRANEMO</t>
        </is>
      </c>
      <c r="G177" t="n">
        <v>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48962-2020</t>
        </is>
      </c>
      <c r="B178" s="1" t="n">
        <v>44104</v>
      </c>
      <c r="C178" s="1" t="n">
        <v>45171</v>
      </c>
      <c r="D178" t="inlineStr">
        <is>
          <t>VÄSTRA GÖTALANDS LÄN</t>
        </is>
      </c>
      <c r="E178" t="inlineStr">
        <is>
          <t>TRANEMO</t>
        </is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49605-2020</t>
        </is>
      </c>
      <c r="B179" s="1" t="n">
        <v>44106</v>
      </c>
      <c r="C179" s="1" t="n">
        <v>45171</v>
      </c>
      <c r="D179" t="inlineStr">
        <is>
          <t>VÄSTRA GÖTALANDS LÄN</t>
        </is>
      </c>
      <c r="E179" t="inlineStr">
        <is>
          <t>TRANEMO</t>
        </is>
      </c>
      <c r="F179" t="inlineStr">
        <is>
          <t>Sveaskog</t>
        </is>
      </c>
      <c r="G179" t="n">
        <v>1.1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53377-2020</t>
        </is>
      </c>
      <c r="B180" s="1" t="n">
        <v>44123</v>
      </c>
      <c r="C180" s="1" t="n">
        <v>45171</v>
      </c>
      <c r="D180" t="inlineStr">
        <is>
          <t>VÄSTRA GÖTALANDS LÄN</t>
        </is>
      </c>
      <c r="E180" t="inlineStr">
        <is>
          <t>TRANEMO</t>
        </is>
      </c>
      <c r="G180" t="n">
        <v>1.5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54376-2020</t>
        </is>
      </c>
      <c r="B181" s="1" t="n">
        <v>44126</v>
      </c>
      <c r="C181" s="1" t="n">
        <v>45171</v>
      </c>
      <c r="D181" t="inlineStr">
        <is>
          <t>VÄSTRA GÖTALANDS LÄN</t>
        </is>
      </c>
      <c r="E181" t="inlineStr">
        <is>
          <t>TRANEMO</t>
        </is>
      </c>
      <c r="G181" t="n">
        <v>1.7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55675-2020</t>
        </is>
      </c>
      <c r="B182" s="1" t="n">
        <v>44132</v>
      </c>
      <c r="C182" s="1" t="n">
        <v>45171</v>
      </c>
      <c r="D182" t="inlineStr">
        <is>
          <t>VÄSTRA GÖTALANDS LÄN</t>
        </is>
      </c>
      <c r="E182" t="inlineStr">
        <is>
          <t>TRANEMO</t>
        </is>
      </c>
      <c r="F182" t="inlineStr">
        <is>
          <t>Sveaskog</t>
        </is>
      </c>
      <c r="G182" t="n">
        <v>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56099-2020</t>
        </is>
      </c>
      <c r="B183" s="1" t="n">
        <v>44133</v>
      </c>
      <c r="C183" s="1" t="n">
        <v>45171</v>
      </c>
      <c r="D183" t="inlineStr">
        <is>
          <t>VÄSTRA GÖTALANDS LÄN</t>
        </is>
      </c>
      <c r="E183" t="inlineStr">
        <is>
          <t>TRANEMO</t>
        </is>
      </c>
      <c r="G183" t="n">
        <v>3.3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56547-2020</t>
        </is>
      </c>
      <c r="B184" s="1" t="n">
        <v>44137</v>
      </c>
      <c r="C184" s="1" t="n">
        <v>45171</v>
      </c>
      <c r="D184" t="inlineStr">
        <is>
          <t>VÄSTRA GÖTALANDS LÄN</t>
        </is>
      </c>
      <c r="E184" t="inlineStr">
        <is>
          <t>TRANEMO</t>
        </is>
      </c>
      <c r="G184" t="n">
        <v>1.5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56706-2020</t>
        </is>
      </c>
      <c r="B185" s="1" t="n">
        <v>44137</v>
      </c>
      <c r="C185" s="1" t="n">
        <v>45171</v>
      </c>
      <c r="D185" t="inlineStr">
        <is>
          <t>VÄSTRA GÖTALANDS LÄN</t>
        </is>
      </c>
      <c r="E185" t="inlineStr">
        <is>
          <t>TRANEMO</t>
        </is>
      </c>
      <c r="G185" t="n">
        <v>1.2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57565-2020</t>
        </is>
      </c>
      <c r="B186" s="1" t="n">
        <v>44139</v>
      </c>
      <c r="C186" s="1" t="n">
        <v>45171</v>
      </c>
      <c r="D186" t="inlineStr">
        <is>
          <t>VÄSTRA GÖTALANDS LÄN</t>
        </is>
      </c>
      <c r="E186" t="inlineStr">
        <is>
          <t>TRANEMO</t>
        </is>
      </c>
      <c r="G186" t="n">
        <v>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59217-2020</t>
        </is>
      </c>
      <c r="B187" s="1" t="n">
        <v>44147</v>
      </c>
      <c r="C187" s="1" t="n">
        <v>45171</v>
      </c>
      <c r="D187" t="inlineStr">
        <is>
          <t>VÄSTRA GÖTALANDS LÄN</t>
        </is>
      </c>
      <c r="E187" t="inlineStr">
        <is>
          <t>TRANEMO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60233-2020</t>
        </is>
      </c>
      <c r="B188" s="1" t="n">
        <v>44152</v>
      </c>
      <c r="C188" s="1" t="n">
        <v>45171</v>
      </c>
      <c r="D188" t="inlineStr">
        <is>
          <t>VÄSTRA GÖTALANDS LÄN</t>
        </is>
      </c>
      <c r="E188" t="inlineStr">
        <is>
          <t>TRANEMO</t>
        </is>
      </c>
      <c r="G188" t="n">
        <v>0.8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60741-2020</t>
        </is>
      </c>
      <c r="B189" s="1" t="n">
        <v>44153</v>
      </c>
      <c r="C189" s="1" t="n">
        <v>45171</v>
      </c>
      <c r="D189" t="inlineStr">
        <is>
          <t>VÄSTRA GÖTALANDS LÄN</t>
        </is>
      </c>
      <c r="E189" t="inlineStr">
        <is>
          <t>TRANEMO</t>
        </is>
      </c>
      <c r="G189" t="n">
        <v>3.8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60765-2020</t>
        </is>
      </c>
      <c r="B190" s="1" t="n">
        <v>44154</v>
      </c>
      <c r="C190" s="1" t="n">
        <v>45171</v>
      </c>
      <c r="D190" t="inlineStr">
        <is>
          <t>VÄSTRA GÖTALANDS LÄN</t>
        </is>
      </c>
      <c r="E190" t="inlineStr">
        <is>
          <t>TRANEMO</t>
        </is>
      </c>
      <c r="G190" t="n">
        <v>0.7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60766-2020</t>
        </is>
      </c>
      <c r="B191" s="1" t="n">
        <v>44154</v>
      </c>
      <c r="C191" s="1" t="n">
        <v>45171</v>
      </c>
      <c r="D191" t="inlineStr">
        <is>
          <t>VÄSTRA GÖTALANDS LÄN</t>
        </is>
      </c>
      <c r="E191" t="inlineStr">
        <is>
          <t>TRANEMO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61175-2020</t>
        </is>
      </c>
      <c r="B192" s="1" t="n">
        <v>44155</v>
      </c>
      <c r="C192" s="1" t="n">
        <v>45171</v>
      </c>
      <c r="D192" t="inlineStr">
        <is>
          <t>VÄSTRA GÖTALANDS LÄN</t>
        </is>
      </c>
      <c r="E192" t="inlineStr">
        <is>
          <t>TRANEMO</t>
        </is>
      </c>
      <c r="G192" t="n">
        <v>1.3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61780-2020</t>
        </is>
      </c>
      <c r="B193" s="1" t="n">
        <v>44158</v>
      </c>
      <c r="C193" s="1" t="n">
        <v>45171</v>
      </c>
      <c r="D193" t="inlineStr">
        <is>
          <t>VÄSTRA GÖTALANDS LÄN</t>
        </is>
      </c>
      <c r="E193" t="inlineStr">
        <is>
          <t>TRANEMO</t>
        </is>
      </c>
      <c r="G193" t="n">
        <v>2.1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62010-2020</t>
        </is>
      </c>
      <c r="B194" s="1" t="n">
        <v>44159</v>
      </c>
      <c r="C194" s="1" t="n">
        <v>45171</v>
      </c>
      <c r="D194" t="inlineStr">
        <is>
          <t>VÄSTRA GÖTALANDS LÄN</t>
        </is>
      </c>
      <c r="E194" t="inlineStr">
        <is>
          <t>TRANEMO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62620-2020</t>
        </is>
      </c>
      <c r="B195" s="1" t="n">
        <v>44161</v>
      </c>
      <c r="C195" s="1" t="n">
        <v>45171</v>
      </c>
      <c r="D195" t="inlineStr">
        <is>
          <t>VÄSTRA GÖTALANDS LÄN</t>
        </is>
      </c>
      <c r="E195" t="inlineStr">
        <is>
          <t>TRANEMO</t>
        </is>
      </c>
      <c r="G195" t="n">
        <v>1.7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63630-2020</t>
        </is>
      </c>
      <c r="B196" s="1" t="n">
        <v>44165</v>
      </c>
      <c r="C196" s="1" t="n">
        <v>45171</v>
      </c>
      <c r="D196" t="inlineStr">
        <is>
          <t>VÄSTRA GÖTALANDS LÄN</t>
        </is>
      </c>
      <c r="E196" t="inlineStr">
        <is>
          <t>TRANEMO</t>
        </is>
      </c>
      <c r="G196" t="n">
        <v>1.6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63535-2020</t>
        </is>
      </c>
      <c r="B197" s="1" t="n">
        <v>44165</v>
      </c>
      <c r="C197" s="1" t="n">
        <v>45171</v>
      </c>
      <c r="D197" t="inlineStr">
        <is>
          <t>VÄSTRA GÖTALANDS LÄN</t>
        </is>
      </c>
      <c r="E197" t="inlineStr">
        <is>
          <t>TRANEMO</t>
        </is>
      </c>
      <c r="F197" t="inlineStr">
        <is>
          <t>Kyrkan</t>
        </is>
      </c>
      <c r="G197" t="n">
        <v>4.5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63537-2020</t>
        </is>
      </c>
      <c r="B198" s="1" t="n">
        <v>44165</v>
      </c>
      <c r="C198" s="1" t="n">
        <v>45171</v>
      </c>
      <c r="D198" t="inlineStr">
        <is>
          <t>VÄSTRA GÖTALANDS LÄN</t>
        </is>
      </c>
      <c r="E198" t="inlineStr">
        <is>
          <t>TRANEMO</t>
        </is>
      </c>
      <c r="F198" t="inlineStr">
        <is>
          <t>Kyrkan</t>
        </is>
      </c>
      <c r="G198" t="n">
        <v>10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66183-2020</t>
        </is>
      </c>
      <c r="B199" s="1" t="n">
        <v>44175</v>
      </c>
      <c r="C199" s="1" t="n">
        <v>45171</v>
      </c>
      <c r="D199" t="inlineStr">
        <is>
          <t>VÄSTRA GÖTALANDS LÄN</t>
        </is>
      </c>
      <c r="E199" t="inlineStr">
        <is>
          <t>TRANEMO</t>
        </is>
      </c>
      <c r="G199" t="n">
        <v>2.3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66437-2020</t>
        </is>
      </c>
      <c r="B200" s="1" t="n">
        <v>44176</v>
      </c>
      <c r="C200" s="1" t="n">
        <v>45171</v>
      </c>
      <c r="D200" t="inlineStr">
        <is>
          <t>VÄSTRA GÖTALANDS LÄN</t>
        </is>
      </c>
      <c r="E200" t="inlineStr">
        <is>
          <t>TRANEMO</t>
        </is>
      </c>
      <c r="G200" t="n">
        <v>22.5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66724-2020</t>
        </is>
      </c>
      <c r="B201" s="1" t="n">
        <v>44179</v>
      </c>
      <c r="C201" s="1" t="n">
        <v>45171</v>
      </c>
      <c r="D201" t="inlineStr">
        <is>
          <t>VÄSTRA GÖTALANDS LÄN</t>
        </is>
      </c>
      <c r="E201" t="inlineStr">
        <is>
          <t>TRANEMO</t>
        </is>
      </c>
      <c r="G201" t="n">
        <v>1.3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68526-2020</t>
        </is>
      </c>
      <c r="B202" s="1" t="n">
        <v>44186</v>
      </c>
      <c r="C202" s="1" t="n">
        <v>45171</v>
      </c>
      <c r="D202" t="inlineStr">
        <is>
          <t>VÄSTRA GÖTALANDS LÄN</t>
        </is>
      </c>
      <c r="E202" t="inlineStr">
        <is>
          <t>TRANEMO</t>
        </is>
      </c>
      <c r="F202" t="inlineStr">
        <is>
          <t>Kyrkan</t>
        </is>
      </c>
      <c r="G202" t="n">
        <v>12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1490-2021</t>
        </is>
      </c>
      <c r="B203" s="1" t="n">
        <v>44209</v>
      </c>
      <c r="C203" s="1" t="n">
        <v>45171</v>
      </c>
      <c r="D203" t="inlineStr">
        <is>
          <t>VÄSTRA GÖTALANDS LÄN</t>
        </is>
      </c>
      <c r="E203" t="inlineStr">
        <is>
          <t>TRANEMO</t>
        </is>
      </c>
      <c r="G203" t="n">
        <v>2.3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1917-2021</t>
        </is>
      </c>
      <c r="B204" s="1" t="n">
        <v>44210</v>
      </c>
      <c r="C204" s="1" t="n">
        <v>45171</v>
      </c>
      <c r="D204" t="inlineStr">
        <is>
          <t>VÄSTRA GÖTALANDS LÄN</t>
        </is>
      </c>
      <c r="E204" t="inlineStr">
        <is>
          <t>TRANEMO</t>
        </is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3548-2021</t>
        </is>
      </c>
      <c r="B205" s="1" t="n">
        <v>44218</v>
      </c>
      <c r="C205" s="1" t="n">
        <v>45171</v>
      </c>
      <c r="D205" t="inlineStr">
        <is>
          <t>VÄSTRA GÖTALANDS LÄN</t>
        </is>
      </c>
      <c r="E205" t="inlineStr">
        <is>
          <t>TRANEMO</t>
        </is>
      </c>
      <c r="F205" t="inlineStr">
        <is>
          <t>Sveaskog</t>
        </is>
      </c>
      <c r="G205" t="n">
        <v>1.2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3870-2021</t>
        </is>
      </c>
      <c r="B206" s="1" t="n">
        <v>44222</v>
      </c>
      <c r="C206" s="1" t="n">
        <v>45171</v>
      </c>
      <c r="D206" t="inlineStr">
        <is>
          <t>VÄSTRA GÖTALANDS LÄN</t>
        </is>
      </c>
      <c r="E206" t="inlineStr">
        <is>
          <t>TRANEMO</t>
        </is>
      </c>
      <c r="G206" t="n">
        <v>2.6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4843-2021</t>
        </is>
      </c>
      <c r="B207" s="1" t="n">
        <v>44225</v>
      </c>
      <c r="C207" s="1" t="n">
        <v>45171</v>
      </c>
      <c r="D207" t="inlineStr">
        <is>
          <t>VÄSTRA GÖTALANDS LÄN</t>
        </is>
      </c>
      <c r="E207" t="inlineStr">
        <is>
          <t>TRANEMO</t>
        </is>
      </c>
      <c r="G207" t="n">
        <v>1.6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5051-2021</t>
        </is>
      </c>
      <c r="B208" s="1" t="n">
        <v>44228</v>
      </c>
      <c r="C208" s="1" t="n">
        <v>45171</v>
      </c>
      <c r="D208" t="inlineStr">
        <is>
          <t>VÄSTRA GÖTALANDS LÄN</t>
        </is>
      </c>
      <c r="E208" t="inlineStr">
        <is>
          <t>TRANEMO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5113-2021</t>
        </is>
      </c>
      <c r="B209" s="1" t="n">
        <v>44228</v>
      </c>
      <c r="C209" s="1" t="n">
        <v>45171</v>
      </c>
      <c r="D209" t="inlineStr">
        <is>
          <t>VÄSTRA GÖTALANDS LÄN</t>
        </is>
      </c>
      <c r="E209" t="inlineStr">
        <is>
          <t>TRANEMO</t>
        </is>
      </c>
      <c r="G209" t="n">
        <v>1.3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5023-2021</t>
        </is>
      </c>
      <c r="B210" s="1" t="n">
        <v>44228</v>
      </c>
      <c r="C210" s="1" t="n">
        <v>45171</v>
      </c>
      <c r="D210" t="inlineStr">
        <is>
          <t>VÄSTRA GÖTALANDS LÄN</t>
        </is>
      </c>
      <c r="E210" t="inlineStr">
        <is>
          <t>TRANEMO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5331-2021</t>
        </is>
      </c>
      <c r="B211" s="1" t="n">
        <v>44229</v>
      </c>
      <c r="C211" s="1" t="n">
        <v>45171</v>
      </c>
      <c r="D211" t="inlineStr">
        <is>
          <t>VÄSTRA GÖTALANDS LÄN</t>
        </is>
      </c>
      <c r="E211" t="inlineStr">
        <is>
          <t>TRANEMO</t>
        </is>
      </c>
      <c r="G211" t="n">
        <v>2.7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5486-2021</t>
        </is>
      </c>
      <c r="B212" s="1" t="n">
        <v>44230</v>
      </c>
      <c r="C212" s="1" t="n">
        <v>45171</v>
      </c>
      <c r="D212" t="inlineStr">
        <is>
          <t>VÄSTRA GÖTALANDS LÄN</t>
        </is>
      </c>
      <c r="E212" t="inlineStr">
        <is>
          <t>TRANEMO</t>
        </is>
      </c>
      <c r="G212" t="n">
        <v>1.3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7290-2021</t>
        </is>
      </c>
      <c r="B213" s="1" t="n">
        <v>44238</v>
      </c>
      <c r="C213" s="1" t="n">
        <v>45171</v>
      </c>
      <c r="D213" t="inlineStr">
        <is>
          <t>VÄSTRA GÖTALANDS LÄN</t>
        </is>
      </c>
      <c r="E213" t="inlineStr">
        <is>
          <t>TRANEMO</t>
        </is>
      </c>
      <c r="F213" t="inlineStr">
        <is>
          <t>Kyrkan</t>
        </is>
      </c>
      <c r="G213" t="n">
        <v>3.6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7103-2021</t>
        </is>
      </c>
      <c r="B214" s="1" t="n">
        <v>44238</v>
      </c>
      <c r="C214" s="1" t="n">
        <v>45171</v>
      </c>
      <c r="D214" t="inlineStr">
        <is>
          <t>VÄSTRA GÖTALANDS LÄN</t>
        </is>
      </c>
      <c r="E214" t="inlineStr">
        <is>
          <t>TRANEMO</t>
        </is>
      </c>
      <c r="G214" t="n">
        <v>5.4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9557-2021</t>
        </is>
      </c>
      <c r="B215" s="1" t="n">
        <v>44251</v>
      </c>
      <c r="C215" s="1" t="n">
        <v>45171</v>
      </c>
      <c r="D215" t="inlineStr">
        <is>
          <t>VÄSTRA GÖTALANDS LÄN</t>
        </is>
      </c>
      <c r="E215" t="inlineStr">
        <is>
          <t>TRANEMO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10581-2021</t>
        </is>
      </c>
      <c r="B216" s="1" t="n">
        <v>44258</v>
      </c>
      <c r="C216" s="1" t="n">
        <v>45171</v>
      </c>
      <c r="D216" t="inlineStr">
        <is>
          <t>VÄSTRA GÖTALANDS LÄN</t>
        </is>
      </c>
      <c r="E216" t="inlineStr">
        <is>
          <t>TRANEMO</t>
        </is>
      </c>
      <c r="G216" t="n">
        <v>1.7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11218-2021</t>
        </is>
      </c>
      <c r="B217" s="1" t="n">
        <v>44263</v>
      </c>
      <c r="C217" s="1" t="n">
        <v>45171</v>
      </c>
      <c r="D217" t="inlineStr">
        <is>
          <t>VÄSTRA GÖTALANDS LÄN</t>
        </is>
      </c>
      <c r="E217" t="inlineStr">
        <is>
          <t>TRANEMO</t>
        </is>
      </c>
      <c r="G217" t="n">
        <v>1.7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11643-2021</t>
        </is>
      </c>
      <c r="B218" s="1" t="n">
        <v>44264</v>
      </c>
      <c r="C218" s="1" t="n">
        <v>45171</v>
      </c>
      <c r="D218" t="inlineStr">
        <is>
          <t>VÄSTRA GÖTALANDS LÄN</t>
        </is>
      </c>
      <c r="E218" t="inlineStr">
        <is>
          <t>TRANEMO</t>
        </is>
      </c>
      <c r="F218" t="inlineStr">
        <is>
          <t>Kommuner</t>
        </is>
      </c>
      <c r="G218" t="n">
        <v>0.8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12383-2021</t>
        </is>
      </c>
      <c r="B219" s="1" t="n">
        <v>44267</v>
      </c>
      <c r="C219" s="1" t="n">
        <v>45171</v>
      </c>
      <c r="D219" t="inlineStr">
        <is>
          <t>VÄSTRA GÖTALANDS LÄN</t>
        </is>
      </c>
      <c r="E219" t="inlineStr">
        <is>
          <t>TRANEMO</t>
        </is>
      </c>
      <c r="G219" t="n">
        <v>4.2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12548-2021</t>
        </is>
      </c>
      <c r="B220" s="1" t="n">
        <v>44270</v>
      </c>
      <c r="C220" s="1" t="n">
        <v>45171</v>
      </c>
      <c r="D220" t="inlineStr">
        <is>
          <t>VÄSTRA GÖTALANDS LÄN</t>
        </is>
      </c>
      <c r="E220" t="inlineStr">
        <is>
          <t>TRANEMO</t>
        </is>
      </c>
      <c r="G220" t="n">
        <v>0.8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12546-2021</t>
        </is>
      </c>
      <c r="B221" s="1" t="n">
        <v>44270</v>
      </c>
      <c r="C221" s="1" t="n">
        <v>45171</v>
      </c>
      <c r="D221" t="inlineStr">
        <is>
          <t>VÄSTRA GÖTALANDS LÄN</t>
        </is>
      </c>
      <c r="E221" t="inlineStr">
        <is>
          <t>TRANEMO</t>
        </is>
      </c>
      <c r="G221" t="n">
        <v>0.9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17058-2021</t>
        </is>
      </c>
      <c r="B222" s="1" t="n">
        <v>44296</v>
      </c>
      <c r="C222" s="1" t="n">
        <v>45171</v>
      </c>
      <c r="D222" t="inlineStr">
        <is>
          <t>VÄSTRA GÖTALANDS LÄN</t>
        </is>
      </c>
      <c r="E222" t="inlineStr">
        <is>
          <t>TRANEMO</t>
        </is>
      </c>
      <c r="G222" t="n">
        <v>0.3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19714-2021</t>
        </is>
      </c>
      <c r="B223" s="1" t="n">
        <v>44312</v>
      </c>
      <c r="C223" s="1" t="n">
        <v>45171</v>
      </c>
      <c r="D223" t="inlineStr">
        <is>
          <t>VÄSTRA GÖTALANDS LÄN</t>
        </is>
      </c>
      <c r="E223" t="inlineStr">
        <is>
          <t>TRANEMO</t>
        </is>
      </c>
      <c r="G223" t="n">
        <v>2.7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19808-2021</t>
        </is>
      </c>
      <c r="B224" s="1" t="n">
        <v>44313</v>
      </c>
      <c r="C224" s="1" t="n">
        <v>45171</v>
      </c>
      <c r="D224" t="inlineStr">
        <is>
          <t>VÄSTRA GÖTALANDS LÄN</t>
        </is>
      </c>
      <c r="E224" t="inlineStr">
        <is>
          <t>TRANEMO</t>
        </is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22729-2021</t>
        </is>
      </c>
      <c r="B225" s="1" t="n">
        <v>44323</v>
      </c>
      <c r="C225" s="1" t="n">
        <v>45171</v>
      </c>
      <c r="D225" t="inlineStr">
        <is>
          <t>VÄSTRA GÖTALANDS LÄN</t>
        </is>
      </c>
      <c r="E225" t="inlineStr">
        <is>
          <t>TRANEMO</t>
        </is>
      </c>
      <c r="G225" t="n">
        <v>8.5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22826-2021</t>
        </is>
      </c>
      <c r="B226" s="1" t="n">
        <v>44323</v>
      </c>
      <c r="C226" s="1" t="n">
        <v>45171</v>
      </c>
      <c r="D226" t="inlineStr">
        <is>
          <t>VÄSTRA GÖTALANDS LÄN</t>
        </is>
      </c>
      <c r="E226" t="inlineStr">
        <is>
          <t>TRANEMO</t>
        </is>
      </c>
      <c r="G226" t="n">
        <v>12.4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22734-2021</t>
        </is>
      </c>
      <c r="B227" s="1" t="n">
        <v>44323</v>
      </c>
      <c r="C227" s="1" t="n">
        <v>45171</v>
      </c>
      <c r="D227" t="inlineStr">
        <is>
          <t>VÄSTRA GÖTALANDS LÄN</t>
        </is>
      </c>
      <c r="E227" t="inlineStr">
        <is>
          <t>TRANEMO</t>
        </is>
      </c>
      <c r="G227" t="n">
        <v>0.9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22984-2021</t>
        </is>
      </c>
      <c r="B228" s="1" t="n">
        <v>44327</v>
      </c>
      <c r="C228" s="1" t="n">
        <v>45171</v>
      </c>
      <c r="D228" t="inlineStr">
        <is>
          <t>VÄSTRA GÖTALANDS LÄN</t>
        </is>
      </c>
      <c r="E228" t="inlineStr">
        <is>
          <t>TRANEMO</t>
        </is>
      </c>
      <c r="G228" t="n">
        <v>4.7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26592-2021</t>
        </is>
      </c>
      <c r="B229" s="1" t="n">
        <v>44348</v>
      </c>
      <c r="C229" s="1" t="n">
        <v>45171</v>
      </c>
      <c r="D229" t="inlineStr">
        <is>
          <t>VÄSTRA GÖTALANDS LÄN</t>
        </is>
      </c>
      <c r="E229" t="inlineStr">
        <is>
          <t>TRANEMO</t>
        </is>
      </c>
      <c r="G229" t="n">
        <v>2.9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27075-2021</t>
        </is>
      </c>
      <c r="B230" s="1" t="n">
        <v>44350</v>
      </c>
      <c r="C230" s="1" t="n">
        <v>45171</v>
      </c>
      <c r="D230" t="inlineStr">
        <is>
          <t>VÄSTRA GÖTALANDS LÄN</t>
        </is>
      </c>
      <c r="E230" t="inlineStr">
        <is>
          <t>TRANEMO</t>
        </is>
      </c>
      <c r="G230" t="n">
        <v>1.8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28230-2021</t>
        </is>
      </c>
      <c r="B231" s="1" t="n">
        <v>44355</v>
      </c>
      <c r="C231" s="1" t="n">
        <v>45171</v>
      </c>
      <c r="D231" t="inlineStr">
        <is>
          <t>VÄSTRA GÖTALANDS LÄN</t>
        </is>
      </c>
      <c r="E231" t="inlineStr">
        <is>
          <t>TRANEMO</t>
        </is>
      </c>
      <c r="G231" t="n">
        <v>1.3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31002-2021</t>
        </is>
      </c>
      <c r="B232" s="1" t="n">
        <v>44366</v>
      </c>
      <c r="C232" s="1" t="n">
        <v>45171</v>
      </c>
      <c r="D232" t="inlineStr">
        <is>
          <t>VÄSTRA GÖTALANDS LÄN</t>
        </is>
      </c>
      <c r="E232" t="inlineStr">
        <is>
          <t>TRANEMO</t>
        </is>
      </c>
      <c r="G232" t="n">
        <v>3.7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30998-2021</t>
        </is>
      </c>
      <c r="B233" s="1" t="n">
        <v>44366</v>
      </c>
      <c r="C233" s="1" t="n">
        <v>45171</v>
      </c>
      <c r="D233" t="inlineStr">
        <is>
          <t>VÄSTRA GÖTALANDS LÄN</t>
        </is>
      </c>
      <c r="E233" t="inlineStr">
        <is>
          <t>TRANEMO</t>
        </is>
      </c>
      <c r="G233" t="n">
        <v>1.7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32829-2021</t>
        </is>
      </c>
      <c r="B234" s="1" t="n">
        <v>44375</v>
      </c>
      <c r="C234" s="1" t="n">
        <v>45171</v>
      </c>
      <c r="D234" t="inlineStr">
        <is>
          <t>VÄSTRA GÖTALANDS LÄN</t>
        </is>
      </c>
      <c r="E234" t="inlineStr">
        <is>
          <t>TRANEMO</t>
        </is>
      </c>
      <c r="G234" t="n">
        <v>5.1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33020-2021</t>
        </is>
      </c>
      <c r="B235" s="1" t="n">
        <v>44376</v>
      </c>
      <c r="C235" s="1" t="n">
        <v>45171</v>
      </c>
      <c r="D235" t="inlineStr">
        <is>
          <t>VÄSTRA GÖTALANDS LÄN</t>
        </is>
      </c>
      <c r="E235" t="inlineStr">
        <is>
          <t>TRANEMO</t>
        </is>
      </c>
      <c r="G235" t="n">
        <v>2.9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36299-2021</t>
        </is>
      </c>
      <c r="B236" s="1" t="n">
        <v>44390</v>
      </c>
      <c r="C236" s="1" t="n">
        <v>45171</v>
      </c>
      <c r="D236" t="inlineStr">
        <is>
          <t>VÄSTRA GÖTALANDS LÄN</t>
        </is>
      </c>
      <c r="E236" t="inlineStr">
        <is>
          <t>TRANEMO</t>
        </is>
      </c>
      <c r="G236" t="n">
        <v>1.3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37039-2021</t>
        </is>
      </c>
      <c r="B237" s="1" t="n">
        <v>44393</v>
      </c>
      <c r="C237" s="1" t="n">
        <v>45171</v>
      </c>
      <c r="D237" t="inlineStr">
        <is>
          <t>VÄSTRA GÖTALANDS LÄN</t>
        </is>
      </c>
      <c r="E237" t="inlineStr">
        <is>
          <t>TRANEMO</t>
        </is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37038-2021</t>
        </is>
      </c>
      <c r="B238" s="1" t="n">
        <v>44393</v>
      </c>
      <c r="C238" s="1" t="n">
        <v>45171</v>
      </c>
      <c r="D238" t="inlineStr">
        <is>
          <t>VÄSTRA GÖTALANDS LÄN</t>
        </is>
      </c>
      <c r="E238" t="inlineStr">
        <is>
          <t>TRANEMO</t>
        </is>
      </c>
      <c r="G238" t="n">
        <v>2.4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37240-2021</t>
        </is>
      </c>
      <c r="B239" s="1" t="n">
        <v>44396</v>
      </c>
      <c r="C239" s="1" t="n">
        <v>45171</v>
      </c>
      <c r="D239" t="inlineStr">
        <is>
          <t>VÄSTRA GÖTALANDS LÄN</t>
        </is>
      </c>
      <c r="E239" t="inlineStr">
        <is>
          <t>TRANEMO</t>
        </is>
      </c>
      <c r="G239" t="n">
        <v>2.8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40807-2021</t>
        </is>
      </c>
      <c r="B240" s="1" t="n">
        <v>44421</v>
      </c>
      <c r="C240" s="1" t="n">
        <v>45171</v>
      </c>
      <c r="D240" t="inlineStr">
        <is>
          <t>VÄSTRA GÖTALANDS LÄN</t>
        </is>
      </c>
      <c r="E240" t="inlineStr">
        <is>
          <t>TRANEMO</t>
        </is>
      </c>
      <c r="F240" t="inlineStr">
        <is>
          <t>Kyrkan</t>
        </is>
      </c>
      <c r="G240" t="n">
        <v>1.1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43550-2021</t>
        </is>
      </c>
      <c r="B241" s="1" t="n">
        <v>44433</v>
      </c>
      <c r="C241" s="1" t="n">
        <v>45171</v>
      </c>
      <c r="D241" t="inlineStr">
        <is>
          <t>VÄSTRA GÖTALANDS LÄN</t>
        </is>
      </c>
      <c r="E241" t="inlineStr">
        <is>
          <t>TRANEMO</t>
        </is>
      </c>
      <c r="G241" t="n">
        <v>1.3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44133-2021</t>
        </is>
      </c>
      <c r="B242" s="1" t="n">
        <v>44434</v>
      </c>
      <c r="C242" s="1" t="n">
        <v>45171</v>
      </c>
      <c r="D242" t="inlineStr">
        <is>
          <t>VÄSTRA GÖTALANDS LÄN</t>
        </is>
      </c>
      <c r="E242" t="inlineStr">
        <is>
          <t>TRANEMO</t>
        </is>
      </c>
      <c r="G242" t="n">
        <v>1.2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44682-2021</t>
        </is>
      </c>
      <c r="B243" s="1" t="n">
        <v>44438</v>
      </c>
      <c r="C243" s="1" t="n">
        <v>45171</v>
      </c>
      <c r="D243" t="inlineStr">
        <is>
          <t>VÄSTRA GÖTALANDS LÄN</t>
        </is>
      </c>
      <c r="E243" t="inlineStr">
        <is>
          <t>TRANEMO</t>
        </is>
      </c>
      <c r="G243" t="n">
        <v>2.6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47424-2021</t>
        </is>
      </c>
      <c r="B244" s="1" t="n">
        <v>44447</v>
      </c>
      <c r="C244" s="1" t="n">
        <v>45171</v>
      </c>
      <c r="D244" t="inlineStr">
        <is>
          <t>VÄSTRA GÖTALANDS LÄN</t>
        </is>
      </c>
      <c r="E244" t="inlineStr">
        <is>
          <t>TRANEMO</t>
        </is>
      </c>
      <c r="G244" t="n">
        <v>1.1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51255-2021</t>
        </is>
      </c>
      <c r="B245" s="1" t="n">
        <v>44461</v>
      </c>
      <c r="C245" s="1" t="n">
        <v>45171</v>
      </c>
      <c r="D245" t="inlineStr">
        <is>
          <t>VÄSTRA GÖTALANDS LÄN</t>
        </is>
      </c>
      <c r="E245" t="inlineStr">
        <is>
          <t>TRANEMO</t>
        </is>
      </c>
      <c r="G245" t="n">
        <v>1.9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51763-2021</t>
        </is>
      </c>
      <c r="B246" s="1" t="n">
        <v>44462</v>
      </c>
      <c r="C246" s="1" t="n">
        <v>45171</v>
      </c>
      <c r="D246" t="inlineStr">
        <is>
          <t>VÄSTRA GÖTALANDS LÄN</t>
        </is>
      </c>
      <c r="E246" t="inlineStr">
        <is>
          <t>TRANEMO</t>
        </is>
      </c>
      <c r="G246" t="n">
        <v>3.5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52496-2021</t>
        </is>
      </c>
      <c r="B247" s="1" t="n">
        <v>44466</v>
      </c>
      <c r="C247" s="1" t="n">
        <v>45171</v>
      </c>
      <c r="D247" t="inlineStr">
        <is>
          <t>VÄSTRA GÖTALANDS LÄN</t>
        </is>
      </c>
      <c r="E247" t="inlineStr">
        <is>
          <t>TRANEMO</t>
        </is>
      </c>
      <c r="G247" t="n">
        <v>9.800000000000001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53781-2021</t>
        </is>
      </c>
      <c r="B248" s="1" t="n">
        <v>44469</v>
      </c>
      <c r="C248" s="1" t="n">
        <v>45171</v>
      </c>
      <c r="D248" t="inlineStr">
        <is>
          <t>VÄSTRA GÖTALANDS LÄN</t>
        </is>
      </c>
      <c r="E248" t="inlineStr">
        <is>
          <t>TRANEMO</t>
        </is>
      </c>
      <c r="G248" t="n">
        <v>3.3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59564-2021</t>
        </is>
      </c>
      <c r="B249" s="1" t="n">
        <v>44491</v>
      </c>
      <c r="C249" s="1" t="n">
        <v>45171</v>
      </c>
      <c r="D249" t="inlineStr">
        <is>
          <t>VÄSTRA GÖTALANDS LÄN</t>
        </is>
      </c>
      <c r="E249" t="inlineStr">
        <is>
          <t>TRANEMO</t>
        </is>
      </c>
      <c r="G249" t="n">
        <v>0.9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59779-2021</t>
        </is>
      </c>
      <c r="B250" s="1" t="n">
        <v>44494</v>
      </c>
      <c r="C250" s="1" t="n">
        <v>45171</v>
      </c>
      <c r="D250" t="inlineStr">
        <is>
          <t>VÄSTRA GÖTALANDS LÄN</t>
        </is>
      </c>
      <c r="E250" t="inlineStr">
        <is>
          <t>TRANEMO</t>
        </is>
      </c>
      <c r="G250" t="n">
        <v>0.9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61994-2021</t>
        </is>
      </c>
      <c r="B251" s="1" t="n">
        <v>44502</v>
      </c>
      <c r="C251" s="1" t="n">
        <v>45171</v>
      </c>
      <c r="D251" t="inlineStr">
        <is>
          <t>VÄSTRA GÖTALANDS LÄN</t>
        </is>
      </c>
      <c r="E251" t="inlineStr">
        <is>
          <t>TRANEMO</t>
        </is>
      </c>
      <c r="F251" t="inlineStr">
        <is>
          <t>Sveaskog</t>
        </is>
      </c>
      <c r="G251" t="n">
        <v>0.8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63785-2021</t>
        </is>
      </c>
      <c r="B252" s="1" t="n">
        <v>44509</v>
      </c>
      <c r="C252" s="1" t="n">
        <v>45171</v>
      </c>
      <c r="D252" t="inlineStr">
        <is>
          <t>VÄSTRA GÖTALANDS LÄN</t>
        </is>
      </c>
      <c r="E252" t="inlineStr">
        <is>
          <t>TRANEMO</t>
        </is>
      </c>
      <c r="G252" t="n">
        <v>1.4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64997-2021</t>
        </is>
      </c>
      <c r="B253" s="1" t="n">
        <v>44514</v>
      </c>
      <c r="C253" s="1" t="n">
        <v>45171</v>
      </c>
      <c r="D253" t="inlineStr">
        <is>
          <t>VÄSTRA GÖTALANDS LÄN</t>
        </is>
      </c>
      <c r="E253" t="inlineStr">
        <is>
          <t>TRANEMO</t>
        </is>
      </c>
      <c r="G253" t="n">
        <v>3.6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67369-2021</t>
        </is>
      </c>
      <c r="B254" s="1" t="n">
        <v>44523</v>
      </c>
      <c r="C254" s="1" t="n">
        <v>45171</v>
      </c>
      <c r="D254" t="inlineStr">
        <is>
          <t>VÄSTRA GÖTALANDS LÄN</t>
        </is>
      </c>
      <c r="E254" t="inlineStr">
        <is>
          <t>TRANEMO</t>
        </is>
      </c>
      <c r="G254" t="n">
        <v>2.7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67773-2021</t>
        </is>
      </c>
      <c r="B255" s="1" t="n">
        <v>44525</v>
      </c>
      <c r="C255" s="1" t="n">
        <v>45171</v>
      </c>
      <c r="D255" t="inlineStr">
        <is>
          <t>VÄSTRA GÖTALANDS LÄN</t>
        </is>
      </c>
      <c r="E255" t="inlineStr">
        <is>
          <t>TRANEMO</t>
        </is>
      </c>
      <c r="F255" t="inlineStr">
        <is>
          <t>Sveaskog</t>
        </is>
      </c>
      <c r="G255" t="n">
        <v>2.1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68365-2021</t>
        </is>
      </c>
      <c r="B256" s="1" t="n">
        <v>44529</v>
      </c>
      <c r="C256" s="1" t="n">
        <v>45171</v>
      </c>
      <c r="D256" t="inlineStr">
        <is>
          <t>VÄSTRA GÖTALANDS LÄN</t>
        </is>
      </c>
      <c r="E256" t="inlineStr">
        <is>
          <t>TRANEMO</t>
        </is>
      </c>
      <c r="G256" t="n">
        <v>2.3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69036-2021</t>
        </is>
      </c>
      <c r="B257" s="1" t="n">
        <v>44530</v>
      </c>
      <c r="C257" s="1" t="n">
        <v>45171</v>
      </c>
      <c r="D257" t="inlineStr">
        <is>
          <t>VÄSTRA GÖTALANDS LÄN</t>
        </is>
      </c>
      <c r="E257" t="inlineStr">
        <is>
          <t>TRANEMO</t>
        </is>
      </c>
      <c r="G257" t="n">
        <v>1.6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69071-2021</t>
        </is>
      </c>
      <c r="B258" s="1" t="n">
        <v>44530</v>
      </c>
      <c r="C258" s="1" t="n">
        <v>45171</v>
      </c>
      <c r="D258" t="inlineStr">
        <is>
          <t>VÄSTRA GÖTALANDS LÄN</t>
        </is>
      </c>
      <c r="E258" t="inlineStr">
        <is>
          <t>TRANEMO</t>
        </is>
      </c>
      <c r="G258" t="n">
        <v>2.2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70758-2021</t>
        </is>
      </c>
      <c r="B259" s="1" t="n">
        <v>44537</v>
      </c>
      <c r="C259" s="1" t="n">
        <v>45171</v>
      </c>
      <c r="D259" t="inlineStr">
        <is>
          <t>VÄSTRA GÖTALANDS LÄN</t>
        </is>
      </c>
      <c r="E259" t="inlineStr">
        <is>
          <t>TRANEMO</t>
        </is>
      </c>
      <c r="G259" t="n">
        <v>1.4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71986-2021</t>
        </is>
      </c>
      <c r="B260" s="1" t="n">
        <v>44544</v>
      </c>
      <c r="C260" s="1" t="n">
        <v>45171</v>
      </c>
      <c r="D260" t="inlineStr">
        <is>
          <t>VÄSTRA GÖTALANDS LÄN</t>
        </is>
      </c>
      <c r="E260" t="inlineStr">
        <is>
          <t>TRANEMO</t>
        </is>
      </c>
      <c r="G260" t="n">
        <v>2.5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73814-2021</t>
        </is>
      </c>
      <c r="B261" s="1" t="n">
        <v>44552</v>
      </c>
      <c r="C261" s="1" t="n">
        <v>45171</v>
      </c>
      <c r="D261" t="inlineStr">
        <is>
          <t>VÄSTRA GÖTALANDS LÄN</t>
        </is>
      </c>
      <c r="E261" t="inlineStr">
        <is>
          <t>TRANEMO</t>
        </is>
      </c>
      <c r="G261" t="n">
        <v>1.6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1732-2022</t>
        </is>
      </c>
      <c r="B262" s="1" t="n">
        <v>44574</v>
      </c>
      <c r="C262" s="1" t="n">
        <v>45171</v>
      </c>
      <c r="D262" t="inlineStr">
        <is>
          <t>VÄSTRA GÖTALANDS LÄN</t>
        </is>
      </c>
      <c r="E262" t="inlineStr">
        <is>
          <t>TRANEMO</t>
        </is>
      </c>
      <c r="G262" t="n">
        <v>3.4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2731-2022</t>
        </is>
      </c>
      <c r="B263" s="1" t="n">
        <v>44580</v>
      </c>
      <c r="C263" s="1" t="n">
        <v>45171</v>
      </c>
      <c r="D263" t="inlineStr">
        <is>
          <t>VÄSTRA GÖTALANDS LÄN</t>
        </is>
      </c>
      <c r="E263" t="inlineStr">
        <is>
          <t>TRANEMO</t>
        </is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3461-2022</t>
        </is>
      </c>
      <c r="B264" s="1" t="n">
        <v>44585</v>
      </c>
      <c r="C264" s="1" t="n">
        <v>45171</v>
      </c>
      <c r="D264" t="inlineStr">
        <is>
          <t>VÄSTRA GÖTALANDS LÄN</t>
        </is>
      </c>
      <c r="E264" t="inlineStr">
        <is>
          <t>TRANEMO</t>
        </is>
      </c>
      <c r="F264" t="inlineStr">
        <is>
          <t>Kyrkan</t>
        </is>
      </c>
      <c r="G264" t="n">
        <v>2.4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3459-2022</t>
        </is>
      </c>
      <c r="B265" s="1" t="n">
        <v>44585</v>
      </c>
      <c r="C265" s="1" t="n">
        <v>45171</v>
      </c>
      <c r="D265" t="inlineStr">
        <is>
          <t>VÄSTRA GÖTALANDS LÄN</t>
        </is>
      </c>
      <c r="E265" t="inlineStr">
        <is>
          <t>TRANEMO</t>
        </is>
      </c>
      <c r="F265" t="inlineStr">
        <is>
          <t>Kyrkan</t>
        </is>
      </c>
      <c r="G265" t="n">
        <v>1.8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4422-2022</t>
        </is>
      </c>
      <c r="B266" s="1" t="n">
        <v>44589</v>
      </c>
      <c r="C266" s="1" t="n">
        <v>45171</v>
      </c>
      <c r="D266" t="inlineStr">
        <is>
          <t>VÄSTRA GÖTALANDS LÄN</t>
        </is>
      </c>
      <c r="E266" t="inlineStr">
        <is>
          <t>TRANEMO</t>
        </is>
      </c>
      <c r="F266" t="inlineStr">
        <is>
          <t>Kyrkan</t>
        </is>
      </c>
      <c r="G266" t="n">
        <v>5.5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5801-2022</t>
        </is>
      </c>
      <c r="B267" s="1" t="n">
        <v>44596</v>
      </c>
      <c r="C267" s="1" t="n">
        <v>45171</v>
      </c>
      <c r="D267" t="inlineStr">
        <is>
          <t>VÄSTRA GÖTALANDS LÄN</t>
        </is>
      </c>
      <c r="E267" t="inlineStr">
        <is>
          <t>TRANEMO</t>
        </is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5871-2022</t>
        </is>
      </c>
      <c r="B268" s="1" t="n">
        <v>44596</v>
      </c>
      <c r="C268" s="1" t="n">
        <v>45171</v>
      </c>
      <c r="D268" t="inlineStr">
        <is>
          <t>VÄSTRA GÖTALANDS LÄN</t>
        </is>
      </c>
      <c r="E268" t="inlineStr">
        <is>
          <t>TRANEMO</t>
        </is>
      </c>
      <c r="F268" t="inlineStr">
        <is>
          <t>Sveaskog</t>
        </is>
      </c>
      <c r="G268" t="n">
        <v>1.1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6002-2022</t>
        </is>
      </c>
      <c r="B269" s="1" t="n">
        <v>44599</v>
      </c>
      <c r="C269" s="1" t="n">
        <v>45171</v>
      </c>
      <c r="D269" t="inlineStr">
        <is>
          <t>VÄSTRA GÖTALANDS LÄN</t>
        </is>
      </c>
      <c r="E269" t="inlineStr">
        <is>
          <t>TRANEMO</t>
        </is>
      </c>
      <c r="G269" t="n">
        <v>0.4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6005-2022</t>
        </is>
      </c>
      <c r="B270" s="1" t="n">
        <v>44599</v>
      </c>
      <c r="C270" s="1" t="n">
        <v>45171</v>
      </c>
      <c r="D270" t="inlineStr">
        <is>
          <t>VÄSTRA GÖTALANDS LÄN</t>
        </is>
      </c>
      <c r="E270" t="inlineStr">
        <is>
          <t>TRANEMO</t>
        </is>
      </c>
      <c r="G270" t="n">
        <v>1.4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6010-2022</t>
        </is>
      </c>
      <c r="B271" s="1" t="n">
        <v>44599</v>
      </c>
      <c r="C271" s="1" t="n">
        <v>45171</v>
      </c>
      <c r="D271" t="inlineStr">
        <is>
          <t>VÄSTRA GÖTALANDS LÄN</t>
        </is>
      </c>
      <c r="E271" t="inlineStr">
        <is>
          <t>TRANEMO</t>
        </is>
      </c>
      <c r="G271" t="n">
        <v>0.4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9322-2022</t>
        </is>
      </c>
      <c r="B272" s="1" t="n">
        <v>44616</v>
      </c>
      <c r="C272" s="1" t="n">
        <v>45171</v>
      </c>
      <c r="D272" t="inlineStr">
        <is>
          <t>VÄSTRA GÖTALANDS LÄN</t>
        </is>
      </c>
      <c r="E272" t="inlineStr">
        <is>
          <t>TRANEMO</t>
        </is>
      </c>
      <c r="G272" t="n">
        <v>1.2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10193-2022</t>
        </is>
      </c>
      <c r="B273" s="1" t="n">
        <v>44622</v>
      </c>
      <c r="C273" s="1" t="n">
        <v>45171</v>
      </c>
      <c r="D273" t="inlineStr">
        <is>
          <t>VÄSTRA GÖTALANDS LÄN</t>
        </is>
      </c>
      <c r="E273" t="inlineStr">
        <is>
          <t>TRANEMO</t>
        </is>
      </c>
      <c r="G273" t="n">
        <v>1.7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11449-2022</t>
        </is>
      </c>
      <c r="B274" s="1" t="n">
        <v>44630</v>
      </c>
      <c r="C274" s="1" t="n">
        <v>45171</v>
      </c>
      <c r="D274" t="inlineStr">
        <is>
          <t>VÄSTRA GÖTALANDS LÄN</t>
        </is>
      </c>
      <c r="E274" t="inlineStr">
        <is>
          <t>TRANEMO</t>
        </is>
      </c>
      <c r="G274" t="n">
        <v>1.2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12283-2022</t>
        </is>
      </c>
      <c r="B275" s="1" t="n">
        <v>44637</v>
      </c>
      <c r="C275" s="1" t="n">
        <v>45171</v>
      </c>
      <c r="D275" t="inlineStr">
        <is>
          <t>VÄSTRA GÖTALANDS LÄN</t>
        </is>
      </c>
      <c r="E275" t="inlineStr">
        <is>
          <t>TRANEMO</t>
        </is>
      </c>
      <c r="G275" t="n">
        <v>0.8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16039-2022</t>
        </is>
      </c>
      <c r="B276" s="1" t="n">
        <v>44665</v>
      </c>
      <c r="C276" s="1" t="n">
        <v>45171</v>
      </c>
      <c r="D276" t="inlineStr">
        <is>
          <t>VÄSTRA GÖTALANDS LÄN</t>
        </is>
      </c>
      <c r="E276" t="inlineStr">
        <is>
          <t>TRANEMO</t>
        </is>
      </c>
      <c r="G276" t="n">
        <v>2.1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16222-2022</t>
        </is>
      </c>
      <c r="B277" s="1" t="n">
        <v>44670</v>
      </c>
      <c r="C277" s="1" t="n">
        <v>45171</v>
      </c>
      <c r="D277" t="inlineStr">
        <is>
          <t>VÄSTRA GÖTALANDS LÄN</t>
        </is>
      </c>
      <c r="E277" t="inlineStr">
        <is>
          <t>TRANEMO</t>
        </is>
      </c>
      <c r="F277" t="inlineStr">
        <is>
          <t>Kyrkan</t>
        </is>
      </c>
      <c r="G277" t="n">
        <v>1.2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16223-2022</t>
        </is>
      </c>
      <c r="B278" s="1" t="n">
        <v>44670</v>
      </c>
      <c r="C278" s="1" t="n">
        <v>45171</v>
      </c>
      <c r="D278" t="inlineStr">
        <is>
          <t>VÄSTRA GÖTALANDS LÄN</t>
        </is>
      </c>
      <c r="E278" t="inlineStr">
        <is>
          <t>TRANEMO</t>
        </is>
      </c>
      <c r="F278" t="inlineStr">
        <is>
          <t>Kyrkan</t>
        </is>
      </c>
      <c r="G278" t="n">
        <v>2.2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16220-2022</t>
        </is>
      </c>
      <c r="B279" s="1" t="n">
        <v>44670</v>
      </c>
      <c r="C279" s="1" t="n">
        <v>45171</v>
      </c>
      <c r="D279" t="inlineStr">
        <is>
          <t>VÄSTRA GÖTALANDS LÄN</t>
        </is>
      </c>
      <c r="E279" t="inlineStr">
        <is>
          <t>TRANEMO</t>
        </is>
      </c>
      <c r="F279" t="inlineStr">
        <is>
          <t>Kyrkan</t>
        </is>
      </c>
      <c r="G279" t="n">
        <v>4.6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21380-2022</t>
        </is>
      </c>
      <c r="B280" s="1" t="n">
        <v>44705</v>
      </c>
      <c r="C280" s="1" t="n">
        <v>45171</v>
      </c>
      <c r="D280" t="inlineStr">
        <is>
          <t>VÄSTRA GÖTALANDS LÄN</t>
        </is>
      </c>
      <c r="E280" t="inlineStr">
        <is>
          <t>TRANEMO</t>
        </is>
      </c>
      <c r="G280" t="n">
        <v>1.2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23291-2022</t>
        </is>
      </c>
      <c r="B281" s="1" t="n">
        <v>44720</v>
      </c>
      <c r="C281" s="1" t="n">
        <v>45171</v>
      </c>
      <c r="D281" t="inlineStr">
        <is>
          <t>VÄSTRA GÖTALANDS LÄN</t>
        </is>
      </c>
      <c r="E281" t="inlineStr">
        <is>
          <t>TRANEMO</t>
        </is>
      </c>
      <c r="G281" t="n">
        <v>7.2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24218-2022</t>
        </is>
      </c>
      <c r="B282" s="1" t="n">
        <v>44725</v>
      </c>
      <c r="C282" s="1" t="n">
        <v>45171</v>
      </c>
      <c r="D282" t="inlineStr">
        <is>
          <t>VÄSTRA GÖTALANDS LÄN</t>
        </is>
      </c>
      <c r="E282" t="inlineStr">
        <is>
          <t>TRANEMO</t>
        </is>
      </c>
      <c r="G282" t="n">
        <v>2.7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24424-2022</t>
        </is>
      </c>
      <c r="B283" s="1" t="n">
        <v>44726</v>
      </c>
      <c r="C283" s="1" t="n">
        <v>45171</v>
      </c>
      <c r="D283" t="inlineStr">
        <is>
          <t>VÄSTRA GÖTALANDS LÄN</t>
        </is>
      </c>
      <c r="E283" t="inlineStr">
        <is>
          <t>TRANEMO</t>
        </is>
      </c>
      <c r="G283" t="n">
        <v>0.5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25913-2022</t>
        </is>
      </c>
      <c r="B284" s="1" t="n">
        <v>44734</v>
      </c>
      <c r="C284" s="1" t="n">
        <v>45171</v>
      </c>
      <c r="D284" t="inlineStr">
        <is>
          <t>VÄSTRA GÖTALANDS LÄN</t>
        </is>
      </c>
      <c r="E284" t="inlineStr">
        <is>
          <t>TRANEMO</t>
        </is>
      </c>
      <c r="G284" t="n">
        <v>0.8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26357-2022</t>
        </is>
      </c>
      <c r="B285" s="1" t="n">
        <v>44735</v>
      </c>
      <c r="C285" s="1" t="n">
        <v>45171</v>
      </c>
      <c r="D285" t="inlineStr">
        <is>
          <t>VÄSTRA GÖTALANDS LÄN</t>
        </is>
      </c>
      <c r="E285" t="inlineStr">
        <is>
          <t>TRANEMO</t>
        </is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28944-2022</t>
        </is>
      </c>
      <c r="B286" s="1" t="n">
        <v>44749</v>
      </c>
      <c r="C286" s="1" t="n">
        <v>45171</v>
      </c>
      <c r="D286" t="inlineStr">
        <is>
          <t>VÄSTRA GÖTALANDS LÄN</t>
        </is>
      </c>
      <c r="E286" t="inlineStr">
        <is>
          <t>TRANEMO</t>
        </is>
      </c>
      <c r="G286" t="n">
        <v>1.9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31130-2022</t>
        </is>
      </c>
      <c r="B287" s="1" t="n">
        <v>44770</v>
      </c>
      <c r="C287" s="1" t="n">
        <v>45171</v>
      </c>
      <c r="D287" t="inlineStr">
        <is>
          <t>VÄSTRA GÖTALANDS LÄN</t>
        </is>
      </c>
      <c r="E287" t="inlineStr">
        <is>
          <t>TRANEMO</t>
        </is>
      </c>
      <c r="G287" t="n">
        <v>0.9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31584-2022</t>
        </is>
      </c>
      <c r="B288" s="1" t="n">
        <v>44775</v>
      </c>
      <c r="C288" s="1" t="n">
        <v>45171</v>
      </c>
      <c r="D288" t="inlineStr">
        <is>
          <t>VÄSTRA GÖTALANDS LÄN</t>
        </is>
      </c>
      <c r="E288" t="inlineStr">
        <is>
          <t>TRANEMO</t>
        </is>
      </c>
      <c r="G288" t="n">
        <v>2.9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40797-2022</t>
        </is>
      </c>
      <c r="B289" s="1" t="n">
        <v>44824</v>
      </c>
      <c r="C289" s="1" t="n">
        <v>45171</v>
      </c>
      <c r="D289" t="inlineStr">
        <is>
          <t>VÄSTRA GÖTALANDS LÄN</t>
        </is>
      </c>
      <c r="E289" t="inlineStr">
        <is>
          <t>TRANEMO</t>
        </is>
      </c>
      <c r="G289" t="n">
        <v>10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41640-2022</t>
        </is>
      </c>
      <c r="B290" s="1" t="n">
        <v>44827</v>
      </c>
      <c r="C290" s="1" t="n">
        <v>45171</v>
      </c>
      <c r="D290" t="inlineStr">
        <is>
          <t>VÄSTRA GÖTALANDS LÄN</t>
        </is>
      </c>
      <c r="E290" t="inlineStr">
        <is>
          <t>TRANEMO</t>
        </is>
      </c>
      <c r="G290" t="n">
        <v>0.5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42560-2022</t>
        </is>
      </c>
      <c r="B291" s="1" t="n">
        <v>44831</v>
      </c>
      <c r="C291" s="1" t="n">
        <v>45171</v>
      </c>
      <c r="D291" t="inlineStr">
        <is>
          <t>VÄSTRA GÖTALANDS LÄN</t>
        </is>
      </c>
      <c r="E291" t="inlineStr">
        <is>
          <t>TRANEMO</t>
        </is>
      </c>
      <c r="G291" t="n">
        <v>0.8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43927-2022</t>
        </is>
      </c>
      <c r="B292" s="1" t="n">
        <v>44838</v>
      </c>
      <c r="C292" s="1" t="n">
        <v>45171</v>
      </c>
      <c r="D292" t="inlineStr">
        <is>
          <t>VÄSTRA GÖTALANDS LÄN</t>
        </is>
      </c>
      <c r="E292" t="inlineStr">
        <is>
          <t>TRANEMO</t>
        </is>
      </c>
      <c r="G292" t="n">
        <v>2.3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46687-2022</t>
        </is>
      </c>
      <c r="B293" s="1" t="n">
        <v>44851</v>
      </c>
      <c r="C293" s="1" t="n">
        <v>45171</v>
      </c>
      <c r="D293" t="inlineStr">
        <is>
          <t>VÄSTRA GÖTALANDS LÄN</t>
        </is>
      </c>
      <c r="E293" t="inlineStr">
        <is>
          <t>TRANEMO</t>
        </is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46835-2022</t>
        </is>
      </c>
      <c r="B294" s="1" t="n">
        <v>44851</v>
      </c>
      <c r="C294" s="1" t="n">
        <v>45171</v>
      </c>
      <c r="D294" t="inlineStr">
        <is>
          <t>VÄSTRA GÖTALANDS LÄN</t>
        </is>
      </c>
      <c r="E294" t="inlineStr">
        <is>
          <t>TRANEMO</t>
        </is>
      </c>
      <c r="G294" t="n">
        <v>1.7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47088-2022</t>
        </is>
      </c>
      <c r="B295" s="1" t="n">
        <v>44852</v>
      </c>
      <c r="C295" s="1" t="n">
        <v>45171</v>
      </c>
      <c r="D295" t="inlineStr">
        <is>
          <t>VÄSTRA GÖTALANDS LÄN</t>
        </is>
      </c>
      <c r="E295" t="inlineStr">
        <is>
          <t>TRANEMO</t>
        </is>
      </c>
      <c r="G295" t="n">
        <v>3.3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48003-2022</t>
        </is>
      </c>
      <c r="B296" s="1" t="n">
        <v>44855</v>
      </c>
      <c r="C296" s="1" t="n">
        <v>45171</v>
      </c>
      <c r="D296" t="inlineStr">
        <is>
          <t>VÄSTRA GÖTALANDS LÄN</t>
        </is>
      </c>
      <c r="E296" t="inlineStr">
        <is>
          <t>TRANEMO</t>
        </is>
      </c>
      <c r="G296" t="n">
        <v>1.6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50518-2022</t>
        </is>
      </c>
      <c r="B297" s="1" t="n">
        <v>44866</v>
      </c>
      <c r="C297" s="1" t="n">
        <v>45171</v>
      </c>
      <c r="D297" t="inlineStr">
        <is>
          <t>VÄSTRA GÖTALANDS LÄN</t>
        </is>
      </c>
      <c r="E297" t="inlineStr">
        <is>
          <t>TRANEMO</t>
        </is>
      </c>
      <c r="F297" t="inlineStr">
        <is>
          <t>Sveaskog</t>
        </is>
      </c>
      <c r="G297" t="n">
        <v>0.9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50528-2022</t>
        </is>
      </c>
      <c r="B298" s="1" t="n">
        <v>44866</v>
      </c>
      <c r="C298" s="1" t="n">
        <v>45171</v>
      </c>
      <c r="D298" t="inlineStr">
        <is>
          <t>VÄSTRA GÖTALANDS LÄN</t>
        </is>
      </c>
      <c r="E298" t="inlineStr">
        <is>
          <t>TRANEMO</t>
        </is>
      </c>
      <c r="F298" t="inlineStr">
        <is>
          <t>Sveaskog</t>
        </is>
      </c>
      <c r="G298" t="n">
        <v>2.4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50544-2022</t>
        </is>
      </c>
      <c r="B299" s="1" t="n">
        <v>44866</v>
      </c>
      <c r="C299" s="1" t="n">
        <v>45171</v>
      </c>
      <c r="D299" t="inlineStr">
        <is>
          <t>VÄSTRA GÖTALANDS LÄN</t>
        </is>
      </c>
      <c r="E299" t="inlineStr">
        <is>
          <t>TRANEMO</t>
        </is>
      </c>
      <c r="F299" t="inlineStr">
        <is>
          <t>Sveaskog</t>
        </is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50524-2022</t>
        </is>
      </c>
      <c r="B300" s="1" t="n">
        <v>44866</v>
      </c>
      <c r="C300" s="1" t="n">
        <v>45171</v>
      </c>
      <c r="D300" t="inlineStr">
        <is>
          <t>VÄSTRA GÖTALANDS LÄN</t>
        </is>
      </c>
      <c r="E300" t="inlineStr">
        <is>
          <t>TRANEMO</t>
        </is>
      </c>
      <c r="F300" t="inlineStr">
        <is>
          <t>Sveaskog</t>
        </is>
      </c>
      <c r="G300" t="n">
        <v>0.9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50521-2022</t>
        </is>
      </c>
      <c r="B301" s="1" t="n">
        <v>44866</v>
      </c>
      <c r="C301" s="1" t="n">
        <v>45171</v>
      </c>
      <c r="D301" t="inlineStr">
        <is>
          <t>VÄSTRA GÖTALANDS LÄN</t>
        </is>
      </c>
      <c r="E301" t="inlineStr">
        <is>
          <t>TRANEMO</t>
        </is>
      </c>
      <c r="F301" t="inlineStr">
        <is>
          <t>Sveaskog</t>
        </is>
      </c>
      <c r="G301" t="n">
        <v>2.2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50523-2022</t>
        </is>
      </c>
      <c r="B302" s="1" t="n">
        <v>44866</v>
      </c>
      <c r="C302" s="1" t="n">
        <v>45171</v>
      </c>
      <c r="D302" t="inlineStr">
        <is>
          <t>VÄSTRA GÖTALANDS LÄN</t>
        </is>
      </c>
      <c r="E302" t="inlineStr">
        <is>
          <t>TRANEMO</t>
        </is>
      </c>
      <c r="F302" t="inlineStr">
        <is>
          <t>Sveaskog</t>
        </is>
      </c>
      <c r="G302" t="n">
        <v>1.3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50830-2022</t>
        </is>
      </c>
      <c r="B303" s="1" t="n">
        <v>44867</v>
      </c>
      <c r="C303" s="1" t="n">
        <v>45171</v>
      </c>
      <c r="D303" t="inlineStr">
        <is>
          <t>VÄSTRA GÖTALANDS LÄN</t>
        </is>
      </c>
      <c r="E303" t="inlineStr">
        <is>
          <t>TRANEMO</t>
        </is>
      </c>
      <c r="G303" t="n">
        <v>0.5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50858-2022</t>
        </is>
      </c>
      <c r="B304" s="1" t="n">
        <v>44867</v>
      </c>
      <c r="C304" s="1" t="n">
        <v>45171</v>
      </c>
      <c r="D304" t="inlineStr">
        <is>
          <t>VÄSTRA GÖTALANDS LÄN</t>
        </is>
      </c>
      <c r="E304" t="inlineStr">
        <is>
          <t>TRANEMO</t>
        </is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50827-2022</t>
        </is>
      </c>
      <c r="B305" s="1" t="n">
        <v>44867</v>
      </c>
      <c r="C305" s="1" t="n">
        <v>45171</v>
      </c>
      <c r="D305" t="inlineStr">
        <is>
          <t>VÄSTRA GÖTALANDS LÄN</t>
        </is>
      </c>
      <c r="E305" t="inlineStr">
        <is>
          <t>TRANEMO</t>
        </is>
      </c>
      <c r="G305" t="n">
        <v>2.2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54459-2022</t>
        </is>
      </c>
      <c r="B306" s="1" t="n">
        <v>44882</v>
      </c>
      <c r="C306" s="1" t="n">
        <v>45171</v>
      </c>
      <c r="D306" t="inlineStr">
        <is>
          <t>VÄSTRA GÖTALANDS LÄN</t>
        </is>
      </c>
      <c r="E306" t="inlineStr">
        <is>
          <t>TRANEMO</t>
        </is>
      </c>
      <c r="G306" t="n">
        <v>3.2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55834-2022</t>
        </is>
      </c>
      <c r="B307" s="1" t="n">
        <v>44886</v>
      </c>
      <c r="C307" s="1" t="n">
        <v>45171</v>
      </c>
      <c r="D307" t="inlineStr">
        <is>
          <t>VÄSTRA GÖTALANDS LÄN</t>
        </is>
      </c>
      <c r="E307" t="inlineStr">
        <is>
          <t>TRANEMO</t>
        </is>
      </c>
      <c r="F307" t="inlineStr">
        <is>
          <t>Kommuner</t>
        </is>
      </c>
      <c r="G307" t="n">
        <v>1.6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55830-2022</t>
        </is>
      </c>
      <c r="B308" s="1" t="n">
        <v>44886</v>
      </c>
      <c r="C308" s="1" t="n">
        <v>45171</v>
      </c>
      <c r="D308" t="inlineStr">
        <is>
          <t>VÄSTRA GÖTALANDS LÄN</t>
        </is>
      </c>
      <c r="E308" t="inlineStr">
        <is>
          <t>TRANEMO</t>
        </is>
      </c>
      <c r="F308" t="inlineStr">
        <is>
          <t>Kommuner</t>
        </is>
      </c>
      <c r="G308" t="n">
        <v>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55349-2022</t>
        </is>
      </c>
      <c r="B309" s="1" t="n">
        <v>44887</v>
      </c>
      <c r="C309" s="1" t="n">
        <v>45171</v>
      </c>
      <c r="D309" t="inlineStr">
        <is>
          <t>VÄSTRA GÖTALANDS LÄN</t>
        </is>
      </c>
      <c r="E309" t="inlineStr">
        <is>
          <t>TRANEMO</t>
        </is>
      </c>
      <c r="G309" t="n">
        <v>3.1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57397-2022</t>
        </is>
      </c>
      <c r="B310" s="1" t="n">
        <v>44896</v>
      </c>
      <c r="C310" s="1" t="n">
        <v>45171</v>
      </c>
      <c r="D310" t="inlineStr">
        <is>
          <t>VÄSTRA GÖTALANDS LÄN</t>
        </is>
      </c>
      <c r="E310" t="inlineStr">
        <is>
          <t>TRANEMO</t>
        </is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57400-2022</t>
        </is>
      </c>
      <c r="B311" s="1" t="n">
        <v>44896</v>
      </c>
      <c r="C311" s="1" t="n">
        <v>45171</v>
      </c>
      <c r="D311" t="inlineStr">
        <is>
          <t>VÄSTRA GÖTALANDS LÄN</t>
        </is>
      </c>
      <c r="E311" t="inlineStr">
        <is>
          <t>TRANEMO</t>
        </is>
      </c>
      <c r="G311" t="n">
        <v>2.2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59879-2022</t>
        </is>
      </c>
      <c r="B312" s="1" t="n">
        <v>44908</v>
      </c>
      <c r="C312" s="1" t="n">
        <v>45171</v>
      </c>
      <c r="D312" t="inlineStr">
        <is>
          <t>VÄSTRA GÖTALANDS LÄN</t>
        </is>
      </c>
      <c r="E312" t="inlineStr">
        <is>
          <t>TRANEMO</t>
        </is>
      </c>
      <c r="G312" t="n">
        <v>2.2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62356-2022</t>
        </is>
      </c>
      <c r="B313" s="1" t="n">
        <v>44923</v>
      </c>
      <c r="C313" s="1" t="n">
        <v>45171</v>
      </c>
      <c r="D313" t="inlineStr">
        <is>
          <t>VÄSTRA GÖTALANDS LÄN</t>
        </is>
      </c>
      <c r="E313" t="inlineStr">
        <is>
          <t>TRANEMO</t>
        </is>
      </c>
      <c r="G313" t="n">
        <v>4.3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1440-2023</t>
        </is>
      </c>
      <c r="B314" s="1" t="n">
        <v>44931</v>
      </c>
      <c r="C314" s="1" t="n">
        <v>45171</v>
      </c>
      <c r="D314" t="inlineStr">
        <is>
          <t>VÄSTRA GÖTALANDS LÄN</t>
        </is>
      </c>
      <c r="E314" t="inlineStr">
        <is>
          <t>TRANEMO</t>
        </is>
      </c>
      <c r="G314" t="n">
        <v>2.9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3249-2023</t>
        </is>
      </c>
      <c r="B315" s="1" t="n">
        <v>44947</v>
      </c>
      <c r="C315" s="1" t="n">
        <v>45171</v>
      </c>
      <c r="D315" t="inlineStr">
        <is>
          <t>VÄSTRA GÖTALANDS LÄN</t>
        </is>
      </c>
      <c r="E315" t="inlineStr">
        <is>
          <t>TRANEMO</t>
        </is>
      </c>
      <c r="G315" t="n">
        <v>3.3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4099-2023</t>
        </is>
      </c>
      <c r="B316" s="1" t="n">
        <v>44952</v>
      </c>
      <c r="C316" s="1" t="n">
        <v>45171</v>
      </c>
      <c r="D316" t="inlineStr">
        <is>
          <t>VÄSTRA GÖTALANDS LÄN</t>
        </is>
      </c>
      <c r="E316" t="inlineStr">
        <is>
          <t>TRANEMO</t>
        </is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4098-2023</t>
        </is>
      </c>
      <c r="B317" s="1" t="n">
        <v>44952</v>
      </c>
      <c r="C317" s="1" t="n">
        <v>45171</v>
      </c>
      <c r="D317" t="inlineStr">
        <is>
          <t>VÄSTRA GÖTALANDS LÄN</t>
        </is>
      </c>
      <c r="E317" t="inlineStr">
        <is>
          <t>TRANEMO</t>
        </is>
      </c>
      <c r="G317" t="n">
        <v>1.6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4100-2023</t>
        </is>
      </c>
      <c r="B318" s="1" t="n">
        <v>44952</v>
      </c>
      <c r="C318" s="1" t="n">
        <v>45171</v>
      </c>
      <c r="D318" t="inlineStr">
        <is>
          <t>VÄSTRA GÖTALANDS LÄN</t>
        </is>
      </c>
      <c r="E318" t="inlineStr">
        <is>
          <t>TRANEMO</t>
        </is>
      </c>
      <c r="G318" t="n">
        <v>1.2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5056-2023</t>
        </is>
      </c>
      <c r="B319" s="1" t="n">
        <v>44958</v>
      </c>
      <c r="C319" s="1" t="n">
        <v>45171</v>
      </c>
      <c r="D319" t="inlineStr">
        <is>
          <t>VÄSTRA GÖTALANDS LÄN</t>
        </is>
      </c>
      <c r="E319" t="inlineStr">
        <is>
          <t>TRANEMO</t>
        </is>
      </c>
      <c r="G319" t="n">
        <v>0.8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5090-2023</t>
        </is>
      </c>
      <c r="B320" s="1" t="n">
        <v>44958</v>
      </c>
      <c r="C320" s="1" t="n">
        <v>45171</v>
      </c>
      <c r="D320" t="inlineStr">
        <is>
          <t>VÄSTRA GÖTALANDS LÄN</t>
        </is>
      </c>
      <c r="E320" t="inlineStr">
        <is>
          <t>TRANEMO</t>
        </is>
      </c>
      <c r="G320" t="n">
        <v>0.6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5088-2023</t>
        </is>
      </c>
      <c r="B321" s="1" t="n">
        <v>44958</v>
      </c>
      <c r="C321" s="1" t="n">
        <v>45171</v>
      </c>
      <c r="D321" t="inlineStr">
        <is>
          <t>VÄSTRA GÖTALANDS LÄN</t>
        </is>
      </c>
      <c r="E321" t="inlineStr">
        <is>
          <t>TRANEMO</t>
        </is>
      </c>
      <c r="G321" t="n">
        <v>0.9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5050-2023</t>
        </is>
      </c>
      <c r="B322" s="1" t="n">
        <v>44958</v>
      </c>
      <c r="C322" s="1" t="n">
        <v>45171</v>
      </c>
      <c r="D322" t="inlineStr">
        <is>
          <t>VÄSTRA GÖTALANDS LÄN</t>
        </is>
      </c>
      <c r="E322" t="inlineStr">
        <is>
          <t>TRANEMO</t>
        </is>
      </c>
      <c r="G322" t="n">
        <v>2.3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5058-2023</t>
        </is>
      </c>
      <c r="B323" s="1" t="n">
        <v>44958</v>
      </c>
      <c r="C323" s="1" t="n">
        <v>45171</v>
      </c>
      <c r="D323" t="inlineStr">
        <is>
          <t>VÄSTRA GÖTALANDS LÄN</t>
        </is>
      </c>
      <c r="E323" t="inlineStr">
        <is>
          <t>TRANEMO</t>
        </is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5091-2023</t>
        </is>
      </c>
      <c r="B324" s="1" t="n">
        <v>44958</v>
      </c>
      <c r="C324" s="1" t="n">
        <v>45171</v>
      </c>
      <c r="D324" t="inlineStr">
        <is>
          <t>VÄSTRA GÖTALANDS LÄN</t>
        </is>
      </c>
      <c r="E324" t="inlineStr">
        <is>
          <t>TRANEMO</t>
        </is>
      </c>
      <c r="G324" t="n">
        <v>0.7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5852-2023</t>
        </is>
      </c>
      <c r="B325" s="1" t="n">
        <v>44963</v>
      </c>
      <c r="C325" s="1" t="n">
        <v>45171</v>
      </c>
      <c r="D325" t="inlineStr">
        <is>
          <t>VÄSTRA GÖTALANDS LÄN</t>
        </is>
      </c>
      <c r="E325" t="inlineStr">
        <is>
          <t>TRANEMO</t>
        </is>
      </c>
      <c r="G325" t="n">
        <v>1.3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7087-2023</t>
        </is>
      </c>
      <c r="B326" s="1" t="n">
        <v>44970</v>
      </c>
      <c r="C326" s="1" t="n">
        <v>45171</v>
      </c>
      <c r="D326" t="inlineStr">
        <is>
          <t>VÄSTRA GÖTALANDS LÄN</t>
        </is>
      </c>
      <c r="E326" t="inlineStr">
        <is>
          <t>TRANEMO</t>
        </is>
      </c>
      <c r="G326" t="n">
        <v>4.7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7088-2023</t>
        </is>
      </c>
      <c r="B327" s="1" t="n">
        <v>44970</v>
      </c>
      <c r="C327" s="1" t="n">
        <v>45171</v>
      </c>
      <c r="D327" t="inlineStr">
        <is>
          <t>VÄSTRA GÖTALANDS LÄN</t>
        </is>
      </c>
      <c r="E327" t="inlineStr">
        <is>
          <t>TRANEMO</t>
        </is>
      </c>
      <c r="G327" t="n">
        <v>0.9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8357-2023</t>
        </is>
      </c>
      <c r="B328" s="1" t="n">
        <v>44977</v>
      </c>
      <c r="C328" s="1" t="n">
        <v>45171</v>
      </c>
      <c r="D328" t="inlineStr">
        <is>
          <t>VÄSTRA GÖTALANDS LÄN</t>
        </is>
      </c>
      <c r="E328" t="inlineStr">
        <is>
          <t>TRANEMO</t>
        </is>
      </c>
      <c r="G328" t="n">
        <v>0.7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9690-2023</t>
        </is>
      </c>
      <c r="B329" s="1" t="n">
        <v>44984</v>
      </c>
      <c r="C329" s="1" t="n">
        <v>45171</v>
      </c>
      <c r="D329" t="inlineStr">
        <is>
          <t>VÄSTRA GÖTALANDS LÄN</t>
        </is>
      </c>
      <c r="E329" t="inlineStr">
        <is>
          <t>TRANEMO</t>
        </is>
      </c>
      <c r="G329" t="n">
        <v>4.5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12256-2023</t>
        </is>
      </c>
      <c r="B330" s="1" t="n">
        <v>44998</v>
      </c>
      <c r="C330" s="1" t="n">
        <v>45171</v>
      </c>
      <c r="D330" t="inlineStr">
        <is>
          <t>VÄSTRA GÖTALANDS LÄN</t>
        </is>
      </c>
      <c r="E330" t="inlineStr">
        <is>
          <t>TRANEMO</t>
        </is>
      </c>
      <c r="G330" t="n">
        <v>1.2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12920-2023</t>
        </is>
      </c>
      <c r="B331" s="1" t="n">
        <v>45001</v>
      </c>
      <c r="C331" s="1" t="n">
        <v>45171</v>
      </c>
      <c r="D331" t="inlineStr">
        <is>
          <t>VÄSTRA GÖTALANDS LÄN</t>
        </is>
      </c>
      <c r="E331" t="inlineStr">
        <is>
          <t>TRANEMO</t>
        </is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13353-2023</t>
        </is>
      </c>
      <c r="B332" s="1" t="n">
        <v>45005</v>
      </c>
      <c r="C332" s="1" t="n">
        <v>45171</v>
      </c>
      <c r="D332" t="inlineStr">
        <is>
          <t>VÄSTRA GÖTALANDS LÄN</t>
        </is>
      </c>
      <c r="E332" t="inlineStr">
        <is>
          <t>TRANEMO</t>
        </is>
      </c>
      <c r="G332" t="n">
        <v>1.6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13662-2023</t>
        </is>
      </c>
      <c r="B333" s="1" t="n">
        <v>45006</v>
      </c>
      <c r="C333" s="1" t="n">
        <v>45171</v>
      </c>
      <c r="D333" t="inlineStr">
        <is>
          <t>VÄSTRA GÖTALANDS LÄN</t>
        </is>
      </c>
      <c r="E333" t="inlineStr">
        <is>
          <t>TRANEMO</t>
        </is>
      </c>
      <c r="G333" t="n">
        <v>1.7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13640-2023</t>
        </is>
      </c>
      <c r="B334" s="1" t="n">
        <v>45006</v>
      </c>
      <c r="C334" s="1" t="n">
        <v>45171</v>
      </c>
      <c r="D334" t="inlineStr">
        <is>
          <t>VÄSTRA GÖTALANDS LÄN</t>
        </is>
      </c>
      <c r="E334" t="inlineStr">
        <is>
          <t>TRANEMO</t>
        </is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13664-2023</t>
        </is>
      </c>
      <c r="B335" s="1" t="n">
        <v>45006</v>
      </c>
      <c r="C335" s="1" t="n">
        <v>45171</v>
      </c>
      <c r="D335" t="inlineStr">
        <is>
          <t>VÄSTRA GÖTALANDS LÄN</t>
        </is>
      </c>
      <c r="E335" t="inlineStr">
        <is>
          <t>TRANEMO</t>
        </is>
      </c>
      <c r="G335" t="n">
        <v>2.3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15522-2023</t>
        </is>
      </c>
      <c r="B336" s="1" t="n">
        <v>45020</v>
      </c>
      <c r="C336" s="1" t="n">
        <v>45171</v>
      </c>
      <c r="D336" t="inlineStr">
        <is>
          <t>VÄSTRA GÖTALANDS LÄN</t>
        </is>
      </c>
      <c r="E336" t="inlineStr">
        <is>
          <t>TRANEMO</t>
        </is>
      </c>
      <c r="G336" t="n">
        <v>3.2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17124-2023</t>
        </is>
      </c>
      <c r="B337" s="1" t="n">
        <v>45034</v>
      </c>
      <c r="C337" s="1" t="n">
        <v>45171</v>
      </c>
      <c r="D337" t="inlineStr">
        <is>
          <t>VÄSTRA GÖTALANDS LÄN</t>
        </is>
      </c>
      <c r="E337" t="inlineStr">
        <is>
          <t>TRANEMO</t>
        </is>
      </c>
      <c r="G337" t="n">
        <v>2.8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17319-2023</t>
        </is>
      </c>
      <c r="B338" s="1" t="n">
        <v>45035</v>
      </c>
      <c r="C338" s="1" t="n">
        <v>45171</v>
      </c>
      <c r="D338" t="inlineStr">
        <is>
          <t>VÄSTRA GÖTALANDS LÄN</t>
        </is>
      </c>
      <c r="E338" t="inlineStr">
        <is>
          <t>TRANEMO</t>
        </is>
      </c>
      <c r="G338" t="n">
        <v>0.7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17316-2023</t>
        </is>
      </c>
      <c r="B339" s="1" t="n">
        <v>45035</v>
      </c>
      <c r="C339" s="1" t="n">
        <v>45171</v>
      </c>
      <c r="D339" t="inlineStr">
        <is>
          <t>VÄSTRA GÖTALANDS LÄN</t>
        </is>
      </c>
      <c r="E339" t="inlineStr">
        <is>
          <t>TRANEMO</t>
        </is>
      </c>
      <c r="G339" t="n">
        <v>2.8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18040-2023</t>
        </is>
      </c>
      <c r="B340" s="1" t="n">
        <v>45040</v>
      </c>
      <c r="C340" s="1" t="n">
        <v>45171</v>
      </c>
      <c r="D340" t="inlineStr">
        <is>
          <t>VÄSTRA GÖTALANDS LÄN</t>
        </is>
      </c>
      <c r="E340" t="inlineStr">
        <is>
          <t>TRANEMO</t>
        </is>
      </c>
      <c r="G340" t="n">
        <v>1.8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18878-2023</t>
        </is>
      </c>
      <c r="B341" s="1" t="n">
        <v>45044</v>
      </c>
      <c r="C341" s="1" t="n">
        <v>45171</v>
      </c>
      <c r="D341" t="inlineStr">
        <is>
          <t>VÄSTRA GÖTALANDS LÄN</t>
        </is>
      </c>
      <c r="E341" t="inlineStr">
        <is>
          <t>TRANEMO</t>
        </is>
      </c>
      <c r="G341" t="n">
        <v>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18932-2023</t>
        </is>
      </c>
      <c r="B342" s="1" t="n">
        <v>45044</v>
      </c>
      <c r="C342" s="1" t="n">
        <v>45171</v>
      </c>
      <c r="D342" t="inlineStr">
        <is>
          <t>VÄSTRA GÖTALANDS LÄN</t>
        </is>
      </c>
      <c r="E342" t="inlineStr">
        <is>
          <t>TRANEMO</t>
        </is>
      </c>
      <c r="G342" t="n">
        <v>1.5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21086-2023</t>
        </is>
      </c>
      <c r="B343" s="1" t="n">
        <v>45061</v>
      </c>
      <c r="C343" s="1" t="n">
        <v>45171</v>
      </c>
      <c r="D343" t="inlineStr">
        <is>
          <t>VÄSTRA GÖTALANDS LÄN</t>
        </is>
      </c>
      <c r="E343" t="inlineStr">
        <is>
          <t>TRANEMO</t>
        </is>
      </c>
      <c r="G343" t="n">
        <v>2.5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21462-2023</t>
        </is>
      </c>
      <c r="B344" s="1" t="n">
        <v>45063</v>
      </c>
      <c r="C344" s="1" t="n">
        <v>45171</v>
      </c>
      <c r="D344" t="inlineStr">
        <is>
          <t>VÄSTRA GÖTALANDS LÄN</t>
        </is>
      </c>
      <c r="E344" t="inlineStr">
        <is>
          <t>TRANEMO</t>
        </is>
      </c>
      <c r="G344" t="n">
        <v>6.7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21792-2023</t>
        </is>
      </c>
      <c r="B345" s="1" t="n">
        <v>45067</v>
      </c>
      <c r="C345" s="1" t="n">
        <v>45171</v>
      </c>
      <c r="D345" t="inlineStr">
        <is>
          <t>VÄSTRA GÖTALANDS LÄN</t>
        </is>
      </c>
      <c r="E345" t="inlineStr">
        <is>
          <t>TRANEMO</t>
        </is>
      </c>
      <c r="G345" t="n">
        <v>1.5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23177-2023</t>
        </is>
      </c>
      <c r="B346" s="1" t="n">
        <v>45075</v>
      </c>
      <c r="C346" s="1" t="n">
        <v>45171</v>
      </c>
      <c r="D346" t="inlineStr">
        <is>
          <t>VÄSTRA GÖTALANDS LÄN</t>
        </is>
      </c>
      <c r="E346" t="inlineStr">
        <is>
          <t>TRANEMO</t>
        </is>
      </c>
      <c r="G346" t="n">
        <v>3.5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24121-2023</t>
        </is>
      </c>
      <c r="B347" s="1" t="n">
        <v>45079</v>
      </c>
      <c r="C347" s="1" t="n">
        <v>45171</v>
      </c>
      <c r="D347" t="inlineStr">
        <is>
          <t>VÄSTRA GÖTALANDS LÄN</t>
        </is>
      </c>
      <c r="E347" t="inlineStr">
        <is>
          <t>TRANEMO</t>
        </is>
      </c>
      <c r="G347" t="n">
        <v>5.2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25395-2023</t>
        </is>
      </c>
      <c r="B348" s="1" t="n">
        <v>45089</v>
      </c>
      <c r="C348" s="1" t="n">
        <v>45171</v>
      </c>
      <c r="D348" t="inlineStr">
        <is>
          <t>VÄSTRA GÖTALANDS LÄN</t>
        </is>
      </c>
      <c r="E348" t="inlineStr">
        <is>
          <t>TRANEMO</t>
        </is>
      </c>
      <c r="G348" t="n">
        <v>1.4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25402-2023</t>
        </is>
      </c>
      <c r="B349" s="1" t="n">
        <v>45089</v>
      </c>
      <c r="C349" s="1" t="n">
        <v>45171</v>
      </c>
      <c r="D349" t="inlineStr">
        <is>
          <t>VÄSTRA GÖTALANDS LÄN</t>
        </is>
      </c>
      <c r="E349" t="inlineStr">
        <is>
          <t>TRANEMO</t>
        </is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26895-2023</t>
        </is>
      </c>
      <c r="B350" s="1" t="n">
        <v>45093</v>
      </c>
      <c r="C350" s="1" t="n">
        <v>45171</v>
      </c>
      <c r="D350" t="inlineStr">
        <is>
          <t>VÄSTRA GÖTALANDS LÄN</t>
        </is>
      </c>
      <c r="E350" t="inlineStr">
        <is>
          <t>TRANEMO</t>
        </is>
      </c>
      <c r="G350" t="n">
        <v>2.1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26906-2023</t>
        </is>
      </c>
      <c r="B351" s="1" t="n">
        <v>45093</v>
      </c>
      <c r="C351" s="1" t="n">
        <v>45171</v>
      </c>
      <c r="D351" t="inlineStr">
        <is>
          <t>VÄSTRA GÖTALANDS LÄN</t>
        </is>
      </c>
      <c r="E351" t="inlineStr">
        <is>
          <t>TRANEMO</t>
        </is>
      </c>
      <c r="G351" t="n">
        <v>1.1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26819-2023</t>
        </is>
      </c>
      <c r="B352" s="1" t="n">
        <v>45093</v>
      </c>
      <c r="C352" s="1" t="n">
        <v>45171</v>
      </c>
      <c r="D352" t="inlineStr">
        <is>
          <t>VÄSTRA GÖTALANDS LÄN</t>
        </is>
      </c>
      <c r="E352" t="inlineStr">
        <is>
          <t>TRANEMO</t>
        </is>
      </c>
      <c r="F352" t="inlineStr">
        <is>
          <t>Kommuner</t>
        </is>
      </c>
      <c r="G352" t="n">
        <v>1.1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27167-2023</t>
        </is>
      </c>
      <c r="B353" s="1" t="n">
        <v>45096</v>
      </c>
      <c r="C353" s="1" t="n">
        <v>45171</v>
      </c>
      <c r="D353" t="inlineStr">
        <is>
          <t>VÄSTRA GÖTALANDS LÄN</t>
        </is>
      </c>
      <c r="E353" t="inlineStr">
        <is>
          <t>TRANEMO</t>
        </is>
      </c>
      <c r="F353" t="inlineStr">
        <is>
          <t>Kommuner</t>
        </is>
      </c>
      <c r="G353" t="n">
        <v>1.1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27172-2023</t>
        </is>
      </c>
      <c r="B354" s="1" t="n">
        <v>45096</v>
      </c>
      <c r="C354" s="1" t="n">
        <v>45171</v>
      </c>
      <c r="D354" t="inlineStr">
        <is>
          <t>VÄSTRA GÖTALANDS LÄN</t>
        </is>
      </c>
      <c r="E354" t="inlineStr">
        <is>
          <t>TRANEMO</t>
        </is>
      </c>
      <c r="F354" t="inlineStr">
        <is>
          <t>Kommuner</t>
        </is>
      </c>
      <c r="G354" t="n">
        <v>0.5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27177-2023</t>
        </is>
      </c>
      <c r="B355" s="1" t="n">
        <v>45096</v>
      </c>
      <c r="C355" s="1" t="n">
        <v>45171</v>
      </c>
      <c r="D355" t="inlineStr">
        <is>
          <t>VÄSTRA GÖTALANDS LÄN</t>
        </is>
      </c>
      <c r="E355" t="inlineStr">
        <is>
          <t>TRANEMO</t>
        </is>
      </c>
      <c r="F355" t="inlineStr">
        <is>
          <t>Kommuner</t>
        </is>
      </c>
      <c r="G355" t="n">
        <v>1.8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27198-2023</t>
        </is>
      </c>
      <c r="B356" s="1" t="n">
        <v>45096</v>
      </c>
      <c r="C356" s="1" t="n">
        <v>45171</v>
      </c>
      <c r="D356" t="inlineStr">
        <is>
          <t>VÄSTRA GÖTALANDS LÄN</t>
        </is>
      </c>
      <c r="E356" t="inlineStr">
        <is>
          <t>TRANEMO</t>
        </is>
      </c>
      <c r="G356" t="n">
        <v>1.6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27665-2023</t>
        </is>
      </c>
      <c r="B357" s="1" t="n">
        <v>45097</v>
      </c>
      <c r="C357" s="1" t="n">
        <v>45171</v>
      </c>
      <c r="D357" t="inlineStr">
        <is>
          <t>VÄSTRA GÖTALANDS LÄN</t>
        </is>
      </c>
      <c r="E357" t="inlineStr">
        <is>
          <t>TRANEMO</t>
        </is>
      </c>
      <c r="G357" t="n">
        <v>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28623-2023</t>
        </is>
      </c>
      <c r="B358" s="1" t="n">
        <v>45103</v>
      </c>
      <c r="C358" s="1" t="n">
        <v>45171</v>
      </c>
      <c r="D358" t="inlineStr">
        <is>
          <t>VÄSTRA GÖTALANDS LÄN</t>
        </is>
      </c>
      <c r="E358" t="inlineStr">
        <is>
          <t>TRANEMO</t>
        </is>
      </c>
      <c r="G358" t="n">
        <v>0.9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28933-2023</t>
        </is>
      </c>
      <c r="B359" s="1" t="n">
        <v>45104</v>
      </c>
      <c r="C359" s="1" t="n">
        <v>45171</v>
      </c>
      <c r="D359" t="inlineStr">
        <is>
          <t>VÄSTRA GÖTALANDS LÄN</t>
        </is>
      </c>
      <c r="E359" t="inlineStr">
        <is>
          <t>TRANEMO</t>
        </is>
      </c>
      <c r="G359" t="n">
        <v>1.3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30911-2023</t>
        </is>
      </c>
      <c r="B360" s="1" t="n">
        <v>45113</v>
      </c>
      <c r="C360" s="1" t="n">
        <v>45171</v>
      </c>
      <c r="D360" t="inlineStr">
        <is>
          <t>VÄSTRA GÖTALANDS LÄN</t>
        </is>
      </c>
      <c r="E360" t="inlineStr">
        <is>
          <t>TRANEMO</t>
        </is>
      </c>
      <c r="G360" t="n">
        <v>2.2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30982-2023</t>
        </is>
      </c>
      <c r="B361" s="1" t="n">
        <v>45113</v>
      </c>
      <c r="C361" s="1" t="n">
        <v>45171</v>
      </c>
      <c r="D361" t="inlineStr">
        <is>
          <t>VÄSTRA GÖTALANDS LÄN</t>
        </is>
      </c>
      <c r="E361" t="inlineStr">
        <is>
          <t>TRANEMO</t>
        </is>
      </c>
      <c r="G361" t="n">
        <v>3.8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34551-2023</t>
        </is>
      </c>
      <c r="B362" s="1" t="n">
        <v>45140</v>
      </c>
      <c r="C362" s="1" t="n">
        <v>45171</v>
      </c>
      <c r="D362" t="inlineStr">
        <is>
          <t>VÄSTRA GÖTALANDS LÄN</t>
        </is>
      </c>
      <c r="E362" t="inlineStr">
        <is>
          <t>TRANEMO</t>
        </is>
      </c>
      <c r="G362" t="n">
        <v>0.8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39875-2023</t>
        </is>
      </c>
      <c r="B363" s="1" t="n">
        <v>45168</v>
      </c>
      <c r="C363" s="1" t="n">
        <v>45171</v>
      </c>
      <c r="D363" t="inlineStr">
        <is>
          <t>VÄSTRA GÖTALANDS LÄN</t>
        </is>
      </c>
      <c r="E363" t="inlineStr">
        <is>
          <t>TRANEMO</t>
        </is>
      </c>
      <c r="G363" t="n">
        <v>0.5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40169-2023</t>
        </is>
      </c>
      <c r="B364" s="1" t="n">
        <v>45169</v>
      </c>
      <c r="C364" s="1" t="n">
        <v>45171</v>
      </c>
      <c r="D364" t="inlineStr">
        <is>
          <t>VÄSTRA GÖTALANDS LÄN</t>
        </is>
      </c>
      <c r="E364" t="inlineStr">
        <is>
          <t>TRANEMO</t>
        </is>
      </c>
      <c r="G364" t="n">
        <v>0.5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40162-2023</t>
        </is>
      </c>
      <c r="B365" s="1" t="n">
        <v>45169</v>
      </c>
      <c r="C365" s="1" t="n">
        <v>45171</v>
      </c>
      <c r="D365" t="inlineStr">
        <is>
          <t>VÄSTRA GÖTALANDS LÄN</t>
        </is>
      </c>
      <c r="E365" t="inlineStr">
        <is>
          <t>TRANEMO</t>
        </is>
      </c>
      <c r="G365" t="n">
        <v>1.3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40173-2023</t>
        </is>
      </c>
      <c r="B366" s="1" t="n">
        <v>45169</v>
      </c>
      <c r="C366" s="1" t="n">
        <v>45171</v>
      </c>
      <c r="D366" t="inlineStr">
        <is>
          <t>VÄSTRA GÖTALANDS LÄN</t>
        </is>
      </c>
      <c r="E366" t="inlineStr">
        <is>
          <t>TRANEMO</t>
        </is>
      </c>
      <c r="G366" t="n">
        <v>1.2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40160-2023</t>
        </is>
      </c>
      <c r="B367" s="1" t="n">
        <v>45169</v>
      </c>
      <c r="C367" s="1" t="n">
        <v>45171</v>
      </c>
      <c r="D367" t="inlineStr">
        <is>
          <t>VÄSTRA GÖTALANDS LÄN</t>
        </is>
      </c>
      <c r="E367" t="inlineStr">
        <is>
          <t>TRANEMO</t>
        </is>
      </c>
      <c r="G367" t="n">
        <v>3.2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40158-2023</t>
        </is>
      </c>
      <c r="B368" s="1" t="n">
        <v>45169</v>
      </c>
      <c r="C368" s="1" t="n">
        <v>45171</v>
      </c>
      <c r="D368" t="inlineStr">
        <is>
          <t>VÄSTRA GÖTALANDS LÄN</t>
        </is>
      </c>
      <c r="E368" t="inlineStr">
        <is>
          <t>TRANEMO</t>
        </is>
      </c>
      <c r="G368" t="n">
        <v>3.4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>
      <c r="A369" t="inlineStr">
        <is>
          <t>A 40175-2023</t>
        </is>
      </c>
      <c r="B369" s="1" t="n">
        <v>45169</v>
      </c>
      <c r="C369" s="1" t="n">
        <v>45171</v>
      </c>
      <c r="D369" t="inlineStr">
        <is>
          <t>VÄSTRA GÖTALANDS LÄN</t>
        </is>
      </c>
      <c r="E369" t="inlineStr">
        <is>
          <t>TRANEMO</t>
        </is>
      </c>
      <c r="G369" t="n">
        <v>0.9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2023-09-02T03:30:00Z</dcterms:created>
  <dcterms:modified xmlns:dcterms="http://purl.org/dc/terms/" xmlns:xsi="http://www.w3.org/2001/XMLSchema-instance" xsi:type="dcterms:W3CDTF">2023-09-02T03:30:01Z</dcterms:modified>
</cp:coreProperties>
</file>