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45181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  <c r="T2">
        <f>HYPERLINK("https://klasma.github.io/Logging_VASTERVIK/kartor/A 58458-2022.png")</f>
        <v/>
      </c>
      <c r="U2">
        <f>HYPERLINK("https://klasma.github.io/Logging_VASTERVIK/knärot/A 58458-2022.png")</f>
        <v/>
      </c>
      <c r="V2">
        <f>HYPERLINK("https://klasma.github.io/Logging_VASTERVIK/klagomål/A 58458-2022.docx")</f>
        <v/>
      </c>
      <c r="W2">
        <f>HYPERLINK("https://klasma.github.io/Logging_VASTERVIK/klagomålsmail/A 58458-2022.docx")</f>
        <v/>
      </c>
      <c r="X2">
        <f>HYPERLINK("https://klasma.github.io/Logging_VASTERVIK/tillsyn/A 58458-2022.docx")</f>
        <v/>
      </c>
      <c r="Y2">
        <f>HYPERLINK("https://klasma.github.io/Logging_VASTERVIK/tillsynsmail/A 58458-2022.docx")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45181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  <c r="T3">
        <f>HYPERLINK("https://klasma.github.io/Logging_VASTERVIK/kartor/A 58937-2022.png")</f>
        <v/>
      </c>
      <c r="U3">
        <f>HYPERLINK("https://klasma.github.io/Logging_VASTERVIK/knärot/A 58937-2022.png")</f>
        <v/>
      </c>
      <c r="V3">
        <f>HYPERLINK("https://klasma.github.io/Logging_VASTERVIK/klagomål/A 58937-2022.docx")</f>
        <v/>
      </c>
      <c r="W3">
        <f>HYPERLINK("https://klasma.github.io/Logging_VASTERVIK/klagomålsmail/A 58937-2022.docx")</f>
        <v/>
      </c>
      <c r="X3">
        <f>HYPERLINK("https://klasma.github.io/Logging_VASTERVIK/tillsyn/A 58937-2022.docx")</f>
        <v/>
      </c>
      <c r="Y3">
        <f>HYPERLINK("https://klasma.github.io/Logging_VASTERVIK/tillsynsmail/A 58937-2022.docx")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45181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54601-2022.xlsx")</f>
        <v/>
      </c>
      <c r="T4">
        <f>HYPERLINK("https://klasma.github.io/Logging_VASTERVIK/kartor/A 54601-2022.png")</f>
        <v/>
      </c>
      <c r="V4">
        <f>HYPERLINK("https://klasma.github.io/Logging_VASTERVIK/klagomål/A 54601-2022.docx")</f>
        <v/>
      </c>
      <c r="W4">
        <f>HYPERLINK("https://klasma.github.io/Logging_VASTERVIK/klagomålsmail/A 54601-2022.docx")</f>
        <v/>
      </c>
      <c r="X4">
        <f>HYPERLINK("https://klasma.github.io/Logging_VASTERVIK/tillsyn/A 54601-2022.docx")</f>
        <v/>
      </c>
      <c r="Y4">
        <f>HYPERLINK("https://klasma.github.io/Logging_VASTERVIK/tillsynsmail/A 54601-2022.docx")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45181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7757-2021.xlsx")</f>
        <v/>
      </c>
      <c r="T5">
        <f>HYPERLINK("https://klasma.github.io/Logging_VASTERVIK/kartor/A 7757-2021.png")</f>
        <v/>
      </c>
      <c r="U5">
        <f>HYPERLINK("https://klasma.github.io/Logging_VASTERVIK/knärot/A 7757-2021.png")</f>
        <v/>
      </c>
      <c r="V5">
        <f>HYPERLINK("https://klasma.github.io/Logging_VASTERVIK/klagomål/A 7757-2021.docx")</f>
        <v/>
      </c>
      <c r="W5">
        <f>HYPERLINK("https://klasma.github.io/Logging_VASTERVIK/klagomålsmail/A 7757-2021.docx")</f>
        <v/>
      </c>
      <c r="X5">
        <f>HYPERLINK("https://klasma.github.io/Logging_VASTERVIK/tillsyn/A 7757-2021.docx")</f>
        <v/>
      </c>
      <c r="Y5">
        <f>HYPERLINK("https://klasma.github.io/Logging_VASTERVIK/tillsynsmail/A 7757-2021.docx")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45181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37023-2021.xlsx")</f>
        <v/>
      </c>
      <c r="T6">
        <f>HYPERLINK("https://klasma.github.io/Logging_VASTERVIK/kartor/A 37023-2021.png")</f>
        <v/>
      </c>
      <c r="U6">
        <f>HYPERLINK("https://klasma.github.io/Logging_VASTERVIK/knärot/A 37023-2021.png")</f>
        <v/>
      </c>
      <c r="V6">
        <f>HYPERLINK("https://klasma.github.io/Logging_VASTERVIK/klagomål/A 37023-2021.docx")</f>
        <v/>
      </c>
      <c r="W6">
        <f>HYPERLINK("https://klasma.github.io/Logging_VASTERVIK/klagomålsmail/A 37023-2021.docx")</f>
        <v/>
      </c>
      <c r="X6">
        <f>HYPERLINK("https://klasma.github.io/Logging_VASTERVIK/tillsyn/A 37023-2021.docx")</f>
        <v/>
      </c>
      <c r="Y6">
        <f>HYPERLINK("https://klasma.github.io/Logging_VASTERVIK/tillsynsmail/A 37023-2021.docx")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45181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  <c r="T7">
        <f>HYPERLINK("https://klasma.github.io/Logging_VASTERVIK/kartor/A 63105-2019.png")</f>
        <v/>
      </c>
      <c r="V7">
        <f>HYPERLINK("https://klasma.github.io/Logging_VASTERVIK/klagomål/A 63105-2019.docx")</f>
        <v/>
      </c>
      <c r="W7">
        <f>HYPERLINK("https://klasma.github.io/Logging_VASTERVIK/klagomålsmail/A 63105-2019.docx")</f>
        <v/>
      </c>
      <c r="X7">
        <f>HYPERLINK("https://klasma.github.io/Logging_VASTERVIK/tillsyn/A 63105-2019.docx")</f>
        <v/>
      </c>
      <c r="Y7">
        <f>HYPERLINK("https://klasma.github.io/Logging_VASTERVIK/tillsynsmail/A 63105-2019.docx")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45181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  <c r="T8">
        <f>HYPERLINK("https://klasma.github.io/Logging_VASTERVIK/kartor/A 15252-2021.png")</f>
        <v/>
      </c>
      <c r="U8">
        <f>HYPERLINK("https://klasma.github.io/Logging_VASTERVIK/knärot/A 15252-2021.png")</f>
        <v/>
      </c>
      <c r="V8">
        <f>HYPERLINK("https://klasma.github.io/Logging_VASTERVIK/klagomål/A 15252-2021.docx")</f>
        <v/>
      </c>
      <c r="W8">
        <f>HYPERLINK("https://klasma.github.io/Logging_VASTERVIK/klagomålsmail/A 15252-2021.docx")</f>
        <v/>
      </c>
      <c r="X8">
        <f>HYPERLINK("https://klasma.github.io/Logging_VASTERVIK/tillsyn/A 15252-2021.docx")</f>
        <v/>
      </c>
      <c r="Y8">
        <f>HYPERLINK("https://klasma.github.io/Logging_VASTERVIK/tillsynsmail/A 15252-2021.docx")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45181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  <c r="T9">
        <f>HYPERLINK("https://klasma.github.io/Logging_VASTERVIK/kartor/A 54178-2019.png")</f>
        <v/>
      </c>
      <c r="U9">
        <f>HYPERLINK("https://klasma.github.io/Logging_VASTERVIK/knärot/A 54178-2019.png")</f>
        <v/>
      </c>
      <c r="V9">
        <f>HYPERLINK("https://klasma.github.io/Logging_VASTERVIK/klagomål/A 54178-2019.docx")</f>
        <v/>
      </c>
      <c r="W9">
        <f>HYPERLINK("https://klasma.github.io/Logging_VASTERVIK/klagomålsmail/A 54178-2019.docx")</f>
        <v/>
      </c>
      <c r="X9">
        <f>HYPERLINK("https://klasma.github.io/Logging_VASTERVIK/tillsyn/A 54178-2019.docx")</f>
        <v/>
      </c>
      <c r="Y9">
        <f>HYPERLINK("https://klasma.github.io/Logging_VASTERVIK/tillsynsmail/A 54178-2019.docx")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45181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  <c r="T10">
        <f>HYPERLINK("https://klasma.github.io/Logging_VASTERVIK/kartor/A 16243-2020.png")</f>
        <v/>
      </c>
      <c r="V10">
        <f>HYPERLINK("https://klasma.github.io/Logging_VASTERVIK/klagomål/A 16243-2020.docx")</f>
        <v/>
      </c>
      <c r="W10">
        <f>HYPERLINK("https://klasma.github.io/Logging_VASTERVIK/klagomålsmail/A 16243-2020.docx")</f>
        <v/>
      </c>
      <c r="X10">
        <f>HYPERLINK("https://klasma.github.io/Logging_VASTERVIK/tillsyn/A 16243-2020.docx")</f>
        <v/>
      </c>
      <c r="Y10">
        <f>HYPERLINK("https://klasma.github.io/Logging_VASTERVIK/tillsynsmail/A 16243-2020.docx")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45181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  <c r="T11">
        <f>HYPERLINK("https://klasma.github.io/Logging_VASTERVIK/kartor/A 34624-2022.png")</f>
        <v/>
      </c>
      <c r="U11">
        <f>HYPERLINK("https://klasma.github.io/Logging_VASTERVIK/knärot/A 34624-2022.png")</f>
        <v/>
      </c>
      <c r="V11">
        <f>HYPERLINK("https://klasma.github.io/Logging_VASTERVIK/klagomål/A 34624-2022.docx")</f>
        <v/>
      </c>
      <c r="W11">
        <f>HYPERLINK("https://klasma.github.io/Logging_VASTERVIK/klagomålsmail/A 34624-2022.docx")</f>
        <v/>
      </c>
      <c r="X11">
        <f>HYPERLINK("https://klasma.github.io/Logging_VASTERVIK/tillsyn/A 34624-2022.docx")</f>
        <v/>
      </c>
      <c r="Y11">
        <f>HYPERLINK("https://klasma.github.io/Logging_VASTERVIK/tillsynsmail/A 34624-2022.docx")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45181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  <c r="T12">
        <f>HYPERLINK("https://klasma.github.io/Logging_VASTERVIK/kartor/A 52916-2020.png")</f>
        <v/>
      </c>
      <c r="U12">
        <f>HYPERLINK("https://klasma.github.io/Logging_VASTERVIK/knärot/A 52916-2020.png")</f>
        <v/>
      </c>
      <c r="V12">
        <f>HYPERLINK("https://klasma.github.io/Logging_VASTERVIK/klagomål/A 52916-2020.docx")</f>
        <v/>
      </c>
      <c r="W12">
        <f>HYPERLINK("https://klasma.github.io/Logging_VASTERVIK/klagomålsmail/A 52916-2020.docx")</f>
        <v/>
      </c>
      <c r="X12">
        <f>HYPERLINK("https://klasma.github.io/Logging_VASTERVIK/tillsyn/A 52916-2020.docx")</f>
        <v/>
      </c>
      <c r="Y12">
        <f>HYPERLINK("https://klasma.github.io/Logging_VASTERVIK/tillsynsmail/A 52916-2020.docx")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45181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  <c r="T13">
        <f>HYPERLINK("https://klasma.github.io/Logging_VASTERVIK/kartor/A 53760-2021.png")</f>
        <v/>
      </c>
      <c r="V13">
        <f>HYPERLINK("https://klasma.github.io/Logging_VASTERVIK/klagomål/A 53760-2021.docx")</f>
        <v/>
      </c>
      <c r="W13">
        <f>HYPERLINK("https://klasma.github.io/Logging_VASTERVIK/klagomålsmail/A 53760-2021.docx")</f>
        <v/>
      </c>
      <c r="X13">
        <f>HYPERLINK("https://klasma.github.io/Logging_VASTERVIK/tillsyn/A 53760-2021.docx")</f>
        <v/>
      </c>
      <c r="Y13">
        <f>HYPERLINK("https://klasma.github.io/Logging_VASTERVIK/tillsynsmail/A 53760-2021.docx")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45181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  <c r="T14">
        <f>HYPERLINK("https://klasma.github.io/Logging_VASTERVIK/kartor/A 60996-2021.png")</f>
        <v/>
      </c>
      <c r="U14">
        <f>HYPERLINK("https://klasma.github.io/Logging_VASTERVIK/knärot/A 60996-2021.png")</f>
        <v/>
      </c>
      <c r="V14">
        <f>HYPERLINK("https://klasma.github.io/Logging_VASTERVIK/klagomål/A 60996-2021.docx")</f>
        <v/>
      </c>
      <c r="W14">
        <f>HYPERLINK("https://klasma.github.io/Logging_VASTERVIK/klagomålsmail/A 60996-2021.docx")</f>
        <v/>
      </c>
      <c r="X14">
        <f>HYPERLINK("https://klasma.github.io/Logging_VASTERVIK/tillsyn/A 60996-2021.docx")</f>
        <v/>
      </c>
      <c r="Y14">
        <f>HYPERLINK("https://klasma.github.io/Logging_VASTERVIK/tillsynsmail/A 60996-2021.docx")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45181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  <c r="T15">
        <f>HYPERLINK("https://klasma.github.io/Logging_VASTERVIK/kartor/A 71188-2021.png")</f>
        <v/>
      </c>
      <c r="V15">
        <f>HYPERLINK("https://klasma.github.io/Logging_VASTERVIK/klagomål/A 71188-2021.docx")</f>
        <v/>
      </c>
      <c r="W15">
        <f>HYPERLINK("https://klasma.github.io/Logging_VASTERVIK/klagomålsmail/A 71188-2021.docx")</f>
        <v/>
      </c>
      <c r="X15">
        <f>HYPERLINK("https://klasma.github.io/Logging_VASTERVIK/tillsyn/A 71188-2021.docx")</f>
        <v/>
      </c>
      <c r="Y15">
        <f>HYPERLINK("https://klasma.github.io/Logging_VASTERVIK/tillsynsmail/A 71188-2021.docx")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45181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  <c r="T16">
        <f>HYPERLINK("https://klasma.github.io/Logging_VASTERVIK/kartor/A 974-2023.png")</f>
        <v/>
      </c>
      <c r="V16">
        <f>HYPERLINK("https://klasma.github.io/Logging_VASTERVIK/klagomål/A 974-2023.docx")</f>
        <v/>
      </c>
      <c r="W16">
        <f>HYPERLINK("https://klasma.github.io/Logging_VASTERVIK/klagomålsmail/A 974-2023.docx")</f>
        <v/>
      </c>
      <c r="X16">
        <f>HYPERLINK("https://klasma.github.io/Logging_VASTERVIK/tillsyn/A 974-2023.docx")</f>
        <v/>
      </c>
      <c r="Y16">
        <f>HYPERLINK("https://klasma.github.io/Logging_VASTERVIK/tillsynsmail/A 974-2023.docx")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45181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  <c r="T17">
        <f>HYPERLINK("https://klasma.github.io/Logging_VASTERVIK/kartor/A 11740-2023.png")</f>
        <v/>
      </c>
      <c r="V17">
        <f>HYPERLINK("https://klasma.github.io/Logging_VASTERVIK/klagomål/A 11740-2023.docx")</f>
        <v/>
      </c>
      <c r="W17">
        <f>HYPERLINK("https://klasma.github.io/Logging_VASTERVIK/klagomålsmail/A 11740-2023.docx")</f>
        <v/>
      </c>
      <c r="X17">
        <f>HYPERLINK("https://klasma.github.io/Logging_VASTERVIK/tillsyn/A 11740-2023.docx")</f>
        <v/>
      </c>
      <c r="Y17">
        <f>HYPERLINK("https://klasma.github.io/Logging_VASTERVIK/tillsynsmail/A 11740-2023.docx")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45181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30779-2023.xlsx")</f>
        <v/>
      </c>
      <c r="T18">
        <f>HYPERLINK("https://klasma.github.io/Logging_VASTERVIK/kartor/A 30779-2023.png")</f>
        <v/>
      </c>
      <c r="U18">
        <f>HYPERLINK("https://klasma.github.io/Logging_VASTERVIK/knärot/A 30779-2023.png")</f>
        <v/>
      </c>
      <c r="V18">
        <f>HYPERLINK("https://klasma.github.io/Logging_VASTERVIK/klagomål/A 30779-2023.docx")</f>
        <v/>
      </c>
      <c r="W18">
        <f>HYPERLINK("https://klasma.github.io/Logging_VASTERVIK/klagomålsmail/A 30779-2023.docx")</f>
        <v/>
      </c>
      <c r="X18">
        <f>HYPERLINK("https://klasma.github.io/Logging_VASTERVIK/tillsyn/A 30779-2023.docx")</f>
        <v/>
      </c>
      <c r="Y18">
        <f>HYPERLINK("https://klasma.github.io/Logging_VASTERVIK/tillsynsmail/A 30779-2023.docx")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45181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63553-2018.xlsx")</f>
        <v/>
      </c>
      <c r="T19">
        <f>HYPERLINK("https://klasma.github.io/Logging_VASTERVIK/kartor/A 63553-2018.png")</f>
        <v/>
      </c>
      <c r="V19">
        <f>HYPERLINK("https://klasma.github.io/Logging_VASTERVIK/klagomål/A 63553-2018.docx")</f>
        <v/>
      </c>
      <c r="W19">
        <f>HYPERLINK("https://klasma.github.io/Logging_VASTERVIK/klagomålsmail/A 63553-2018.docx")</f>
        <v/>
      </c>
      <c r="X19">
        <f>HYPERLINK("https://klasma.github.io/Logging_VASTERVIK/tillsyn/A 63553-2018.docx")</f>
        <v/>
      </c>
      <c r="Y19">
        <f>HYPERLINK("https://klasma.github.io/Logging_VASTERVIK/tillsynsmail/A 63553-2018.docx")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45181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781-2023.xlsx")</f>
        <v/>
      </c>
      <c r="T20">
        <f>HYPERLINK("https://klasma.github.io/Logging_VASTERVIK/kartor/A 781-2023.png")</f>
        <v/>
      </c>
      <c r="V20">
        <f>HYPERLINK("https://klasma.github.io/Logging_VASTERVIK/klagomål/A 781-2023.docx")</f>
        <v/>
      </c>
      <c r="W20">
        <f>HYPERLINK("https://klasma.github.io/Logging_VASTERVIK/klagomålsmail/A 781-2023.docx")</f>
        <v/>
      </c>
      <c r="X20">
        <f>HYPERLINK("https://klasma.github.io/Logging_VASTERVIK/tillsyn/A 781-2023.docx")</f>
        <v/>
      </c>
      <c r="Y20">
        <f>HYPERLINK("https://klasma.github.io/Logging_VASTERVIK/tillsynsmail/A 781-2023.docx")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45181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24863-2023.xlsx")</f>
        <v/>
      </c>
      <c r="T21">
        <f>HYPERLINK("https://klasma.github.io/Logging_VASTERVIK/kartor/A 24863-2023.png")</f>
        <v/>
      </c>
      <c r="U21">
        <f>HYPERLINK("https://klasma.github.io/Logging_VASTERVIK/knärot/A 24863-2023.png")</f>
        <v/>
      </c>
      <c r="V21">
        <f>HYPERLINK("https://klasma.github.io/Logging_VASTERVIK/klagomål/A 24863-2023.docx")</f>
        <v/>
      </c>
      <c r="W21">
        <f>HYPERLINK("https://klasma.github.io/Logging_VASTERVIK/klagomålsmail/A 24863-2023.docx")</f>
        <v/>
      </c>
      <c r="X21">
        <f>HYPERLINK("https://klasma.github.io/Logging_VASTERVIK/tillsyn/A 24863-2023.docx")</f>
        <v/>
      </c>
      <c r="Y21">
        <f>HYPERLINK("https://klasma.github.io/Logging_VASTERVIK/tillsynsmail/A 24863-2023.docx")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45181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  <c r="T22">
        <f>HYPERLINK("https://klasma.github.io/Logging_VASTERVIK/kartor/A 39665-2018.png")</f>
        <v/>
      </c>
      <c r="V22">
        <f>HYPERLINK("https://klasma.github.io/Logging_VASTERVIK/klagomål/A 39665-2018.docx")</f>
        <v/>
      </c>
      <c r="W22">
        <f>HYPERLINK("https://klasma.github.io/Logging_VASTERVIK/klagomålsmail/A 39665-2018.docx")</f>
        <v/>
      </c>
      <c r="X22">
        <f>HYPERLINK("https://klasma.github.io/Logging_VASTERVIK/tillsyn/A 39665-2018.docx")</f>
        <v/>
      </c>
      <c r="Y22">
        <f>HYPERLINK("https://klasma.github.io/Logging_VASTERVIK/tillsynsmail/A 39665-2018.docx")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45181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  <c r="T23">
        <f>HYPERLINK("https://klasma.github.io/Logging_VASTERVIK/kartor/A 43862-2019.png")</f>
        <v/>
      </c>
      <c r="U23">
        <f>HYPERLINK("https://klasma.github.io/Logging_VASTERVIK/knärot/A 43862-2019.png")</f>
        <v/>
      </c>
      <c r="V23">
        <f>HYPERLINK("https://klasma.github.io/Logging_VASTERVIK/klagomål/A 43862-2019.docx")</f>
        <v/>
      </c>
      <c r="W23">
        <f>HYPERLINK("https://klasma.github.io/Logging_VASTERVIK/klagomålsmail/A 43862-2019.docx")</f>
        <v/>
      </c>
      <c r="X23">
        <f>HYPERLINK("https://klasma.github.io/Logging_VASTERVIK/tillsyn/A 43862-2019.docx")</f>
        <v/>
      </c>
      <c r="Y23">
        <f>HYPERLINK("https://klasma.github.io/Logging_VASTERVIK/tillsynsmail/A 43862-2019.docx")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45181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  <c r="T24">
        <f>HYPERLINK("https://klasma.github.io/Logging_VASTERVIK/kartor/A 3470-2020.png")</f>
        <v/>
      </c>
      <c r="V24">
        <f>HYPERLINK("https://klasma.github.io/Logging_VASTERVIK/klagomål/A 3470-2020.docx")</f>
        <v/>
      </c>
      <c r="W24">
        <f>HYPERLINK("https://klasma.github.io/Logging_VASTERVIK/klagomålsmail/A 3470-2020.docx")</f>
        <v/>
      </c>
      <c r="X24">
        <f>HYPERLINK("https://klasma.github.io/Logging_VASTERVIK/tillsyn/A 3470-2020.docx")</f>
        <v/>
      </c>
      <c r="Y24">
        <f>HYPERLINK("https://klasma.github.io/Logging_VASTERVIK/tillsynsmail/A 3470-2020.docx")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45181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  <c r="T25">
        <f>HYPERLINK("https://klasma.github.io/Logging_VASTERVIK/kartor/A 15978-2020.png")</f>
        <v/>
      </c>
      <c r="U25">
        <f>HYPERLINK("https://klasma.github.io/Logging_VASTERVIK/knärot/A 15978-2020.png")</f>
        <v/>
      </c>
      <c r="V25">
        <f>HYPERLINK("https://klasma.github.io/Logging_VASTERVIK/klagomål/A 15978-2020.docx")</f>
        <v/>
      </c>
      <c r="W25">
        <f>HYPERLINK("https://klasma.github.io/Logging_VASTERVIK/klagomålsmail/A 15978-2020.docx")</f>
        <v/>
      </c>
      <c r="X25">
        <f>HYPERLINK("https://klasma.github.io/Logging_VASTERVIK/tillsyn/A 15978-2020.docx")</f>
        <v/>
      </c>
      <c r="Y25">
        <f>HYPERLINK("https://klasma.github.io/Logging_VASTERVIK/tillsynsmail/A 15978-2020.docx")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45181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  <c r="T26">
        <f>HYPERLINK("https://klasma.github.io/Logging_VASTERVIK/kartor/A 55017-2021.png")</f>
        <v/>
      </c>
      <c r="U26">
        <f>HYPERLINK("https://klasma.github.io/Logging_VASTERVIK/knärot/A 55017-2021.png")</f>
        <v/>
      </c>
      <c r="V26">
        <f>HYPERLINK("https://klasma.github.io/Logging_VASTERVIK/klagomål/A 55017-2021.docx")</f>
        <v/>
      </c>
      <c r="W26">
        <f>HYPERLINK("https://klasma.github.io/Logging_VASTERVIK/klagomålsmail/A 55017-2021.docx")</f>
        <v/>
      </c>
      <c r="X26">
        <f>HYPERLINK("https://klasma.github.io/Logging_VASTERVIK/tillsyn/A 55017-2021.docx")</f>
        <v/>
      </c>
      <c r="Y26">
        <f>HYPERLINK("https://klasma.github.io/Logging_VASTERVIK/tillsynsmail/A 55017-2021.docx")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45181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  <c r="T27">
        <f>HYPERLINK("https://klasma.github.io/Logging_VASTERVIK/kartor/A 63850-2021.png")</f>
        <v/>
      </c>
      <c r="U27">
        <f>HYPERLINK("https://klasma.github.io/Logging_VASTERVIK/knärot/A 63850-2021.png")</f>
        <v/>
      </c>
      <c r="V27">
        <f>HYPERLINK("https://klasma.github.io/Logging_VASTERVIK/klagomål/A 63850-2021.docx")</f>
        <v/>
      </c>
      <c r="W27">
        <f>HYPERLINK("https://klasma.github.io/Logging_VASTERVIK/klagomålsmail/A 63850-2021.docx")</f>
        <v/>
      </c>
      <c r="X27">
        <f>HYPERLINK("https://klasma.github.io/Logging_VASTERVIK/tillsyn/A 63850-2021.docx")</f>
        <v/>
      </c>
      <c r="Y27">
        <f>HYPERLINK("https://klasma.github.io/Logging_VASTERVIK/tillsynsmail/A 63850-2021.docx")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45181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  <c r="T28">
        <f>HYPERLINK("https://klasma.github.io/Logging_VASTERVIK/kartor/A 51923-2022.png")</f>
        <v/>
      </c>
      <c r="V28">
        <f>HYPERLINK("https://klasma.github.io/Logging_VASTERVIK/klagomål/A 51923-2022.docx")</f>
        <v/>
      </c>
      <c r="W28">
        <f>HYPERLINK("https://klasma.github.io/Logging_VASTERVIK/klagomålsmail/A 51923-2022.docx")</f>
        <v/>
      </c>
      <c r="X28">
        <f>HYPERLINK("https://klasma.github.io/Logging_VASTERVIK/tillsyn/A 51923-2022.docx")</f>
        <v/>
      </c>
      <c r="Y28">
        <f>HYPERLINK("https://klasma.github.io/Logging_VASTERVIK/tillsynsmail/A 51923-2022.docx")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45181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  <c r="T29">
        <f>HYPERLINK("https://klasma.github.io/Logging_VASTERVIK/kartor/A 9097-2021.png")</f>
        <v/>
      </c>
      <c r="V29">
        <f>HYPERLINK("https://klasma.github.io/Logging_VASTERVIK/klagomål/A 9097-2021.docx")</f>
        <v/>
      </c>
      <c r="W29">
        <f>HYPERLINK("https://klasma.github.io/Logging_VASTERVIK/klagomålsmail/A 9097-2021.docx")</f>
        <v/>
      </c>
      <c r="X29">
        <f>HYPERLINK("https://klasma.github.io/Logging_VASTERVIK/tillsyn/A 9097-2021.docx")</f>
        <v/>
      </c>
      <c r="Y29">
        <f>HYPERLINK("https://klasma.github.io/Logging_VASTERVIK/tillsynsmail/A 9097-2021.docx")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45181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  <c r="T30">
        <f>HYPERLINK("https://klasma.github.io/Logging_VASTERVIK/kartor/A 25280-2021.png")</f>
        <v/>
      </c>
      <c r="U30">
        <f>HYPERLINK("https://klasma.github.io/Logging_VASTERVIK/knärot/A 25280-2021.png")</f>
        <v/>
      </c>
      <c r="V30">
        <f>HYPERLINK("https://klasma.github.io/Logging_VASTERVIK/klagomål/A 25280-2021.docx")</f>
        <v/>
      </c>
      <c r="W30">
        <f>HYPERLINK("https://klasma.github.io/Logging_VASTERVIK/klagomålsmail/A 25280-2021.docx")</f>
        <v/>
      </c>
      <c r="X30">
        <f>HYPERLINK("https://klasma.github.io/Logging_VASTERVIK/tillsyn/A 25280-2021.docx")</f>
        <v/>
      </c>
      <c r="Y30">
        <f>HYPERLINK("https://klasma.github.io/Logging_VASTERVIK/tillsynsmail/A 25280-2021.docx")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45181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  <c r="T31">
        <f>HYPERLINK("https://klasma.github.io/Logging_VASTERVIK/kartor/A 63813-2021.png")</f>
        <v/>
      </c>
      <c r="U31">
        <f>HYPERLINK("https://klasma.github.io/Logging_VASTERVIK/knärot/A 63813-2021.png")</f>
        <v/>
      </c>
      <c r="V31">
        <f>HYPERLINK("https://klasma.github.io/Logging_VASTERVIK/klagomål/A 63813-2021.docx")</f>
        <v/>
      </c>
      <c r="W31">
        <f>HYPERLINK("https://klasma.github.io/Logging_VASTERVIK/klagomålsmail/A 63813-2021.docx")</f>
        <v/>
      </c>
      <c r="X31">
        <f>HYPERLINK("https://klasma.github.io/Logging_VASTERVIK/tillsyn/A 63813-2021.docx")</f>
        <v/>
      </c>
      <c r="Y31">
        <f>HYPERLINK("https://klasma.github.io/Logging_VASTERVIK/tillsynsmail/A 63813-2021.docx")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45181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  <c r="T32">
        <f>HYPERLINK("https://klasma.github.io/Logging_VASTERVIK/kartor/A 68416-2021.png")</f>
        <v/>
      </c>
      <c r="U32">
        <f>HYPERLINK("https://klasma.github.io/Logging_VASTERVIK/knärot/A 68416-2021.png")</f>
        <v/>
      </c>
      <c r="V32">
        <f>HYPERLINK("https://klasma.github.io/Logging_VASTERVIK/klagomål/A 68416-2021.docx")</f>
        <v/>
      </c>
      <c r="W32">
        <f>HYPERLINK("https://klasma.github.io/Logging_VASTERVIK/klagomålsmail/A 68416-2021.docx")</f>
        <v/>
      </c>
      <c r="X32">
        <f>HYPERLINK("https://klasma.github.io/Logging_VASTERVIK/tillsyn/A 68416-2021.docx")</f>
        <v/>
      </c>
      <c r="Y32">
        <f>HYPERLINK("https://klasma.github.io/Logging_VASTERVIK/tillsynsmail/A 68416-2021.docx")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45181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  <c r="T33">
        <f>HYPERLINK("https://klasma.github.io/Logging_VASTERVIK/kartor/A 55506-2022.png")</f>
        <v/>
      </c>
      <c r="V33">
        <f>HYPERLINK("https://klasma.github.io/Logging_VASTERVIK/klagomål/A 55506-2022.docx")</f>
        <v/>
      </c>
      <c r="W33">
        <f>HYPERLINK("https://klasma.github.io/Logging_VASTERVIK/klagomålsmail/A 55506-2022.docx")</f>
        <v/>
      </c>
      <c r="X33">
        <f>HYPERLINK("https://klasma.github.io/Logging_VASTERVIK/tillsyn/A 55506-2022.docx")</f>
        <v/>
      </c>
      <c r="Y33">
        <f>HYPERLINK("https://klasma.github.io/Logging_VASTERVIK/tillsynsmail/A 55506-2022.docx")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45181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  <c r="T34">
        <f>HYPERLINK("https://klasma.github.io/Logging_VASTERVIK/kartor/A 58955-2022.png")</f>
        <v/>
      </c>
      <c r="U34">
        <f>HYPERLINK("https://klasma.github.io/Logging_VASTERVIK/knärot/A 58955-2022.png")</f>
        <v/>
      </c>
      <c r="V34">
        <f>HYPERLINK("https://klasma.github.io/Logging_VASTERVIK/klagomål/A 58955-2022.docx")</f>
        <v/>
      </c>
      <c r="W34">
        <f>HYPERLINK("https://klasma.github.io/Logging_VASTERVIK/klagomålsmail/A 58955-2022.docx")</f>
        <v/>
      </c>
      <c r="X34">
        <f>HYPERLINK("https://klasma.github.io/Logging_VASTERVIK/tillsyn/A 58955-2022.docx")</f>
        <v/>
      </c>
      <c r="Y34">
        <f>HYPERLINK("https://klasma.github.io/Logging_VASTERVIK/tillsynsmail/A 58955-2022.docx")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45181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  <c r="T35">
        <f>HYPERLINK("https://klasma.github.io/Logging_VASTERVIK/kartor/A 12708-2023.png")</f>
        <v/>
      </c>
      <c r="U35">
        <f>HYPERLINK("https://klasma.github.io/Logging_VASTERVIK/knärot/A 12708-2023.png")</f>
        <v/>
      </c>
      <c r="V35">
        <f>HYPERLINK("https://klasma.github.io/Logging_VASTERVIK/klagomål/A 12708-2023.docx")</f>
        <v/>
      </c>
      <c r="W35">
        <f>HYPERLINK("https://klasma.github.io/Logging_VASTERVIK/klagomålsmail/A 12708-2023.docx")</f>
        <v/>
      </c>
      <c r="X35">
        <f>HYPERLINK("https://klasma.github.io/Logging_VASTERVIK/tillsyn/A 12708-2023.docx")</f>
        <v/>
      </c>
      <c r="Y35">
        <f>HYPERLINK("https://klasma.github.io/Logging_VASTERVIK/tillsynsmail/A 12708-2023.docx")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45181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  <c r="T36">
        <f>HYPERLINK("https://klasma.github.io/Logging_VASTERVIK/kartor/A 35376-2018.png")</f>
        <v/>
      </c>
      <c r="V36">
        <f>HYPERLINK("https://klasma.github.io/Logging_VASTERVIK/klagomål/A 35376-2018.docx")</f>
        <v/>
      </c>
      <c r="W36">
        <f>HYPERLINK("https://klasma.github.io/Logging_VASTERVIK/klagomålsmail/A 35376-2018.docx")</f>
        <v/>
      </c>
      <c r="X36">
        <f>HYPERLINK("https://klasma.github.io/Logging_VASTERVIK/tillsyn/A 35376-2018.docx")</f>
        <v/>
      </c>
      <c r="Y36">
        <f>HYPERLINK("https://klasma.github.io/Logging_VASTERVIK/tillsynsmail/A 35376-2018.docx")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45181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  <c r="T37">
        <f>HYPERLINK("https://klasma.github.io/Logging_VASTERVIK/kartor/A 64053-2018.png")</f>
        <v/>
      </c>
      <c r="V37">
        <f>HYPERLINK("https://klasma.github.io/Logging_VASTERVIK/klagomål/A 64053-2018.docx")</f>
        <v/>
      </c>
      <c r="W37">
        <f>HYPERLINK("https://klasma.github.io/Logging_VASTERVIK/klagomålsmail/A 64053-2018.docx")</f>
        <v/>
      </c>
      <c r="X37">
        <f>HYPERLINK("https://klasma.github.io/Logging_VASTERVIK/tillsyn/A 64053-2018.docx")</f>
        <v/>
      </c>
      <c r="Y37">
        <f>HYPERLINK("https://klasma.github.io/Logging_VASTERVIK/tillsynsmail/A 64053-2018.docx")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45181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  <c r="T38">
        <f>HYPERLINK("https://klasma.github.io/Logging_VASTERVIK/kartor/A 7907-2019.png")</f>
        <v/>
      </c>
      <c r="V38">
        <f>HYPERLINK("https://klasma.github.io/Logging_VASTERVIK/klagomål/A 7907-2019.docx")</f>
        <v/>
      </c>
      <c r="W38">
        <f>HYPERLINK("https://klasma.github.io/Logging_VASTERVIK/klagomålsmail/A 7907-2019.docx")</f>
        <v/>
      </c>
      <c r="X38">
        <f>HYPERLINK("https://klasma.github.io/Logging_VASTERVIK/tillsyn/A 7907-2019.docx")</f>
        <v/>
      </c>
      <c r="Y38">
        <f>HYPERLINK("https://klasma.github.io/Logging_VASTERVIK/tillsynsmail/A 7907-2019.docx")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45181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  <c r="T39">
        <f>HYPERLINK("https://klasma.github.io/Logging_VASTERVIK/kartor/A 62128-2019.png")</f>
        <v/>
      </c>
      <c r="V39">
        <f>HYPERLINK("https://klasma.github.io/Logging_VASTERVIK/klagomål/A 62128-2019.docx")</f>
        <v/>
      </c>
      <c r="W39">
        <f>HYPERLINK("https://klasma.github.io/Logging_VASTERVIK/klagomålsmail/A 62128-2019.docx")</f>
        <v/>
      </c>
      <c r="X39">
        <f>HYPERLINK("https://klasma.github.io/Logging_VASTERVIK/tillsyn/A 62128-2019.docx")</f>
        <v/>
      </c>
      <c r="Y39">
        <f>HYPERLINK("https://klasma.github.io/Logging_VASTERVIK/tillsynsmail/A 62128-2019.docx")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45181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  <c r="T40">
        <f>HYPERLINK("https://klasma.github.io/Logging_VASTERVIK/kartor/A 1955-2021.png")</f>
        <v/>
      </c>
      <c r="V40">
        <f>HYPERLINK("https://klasma.github.io/Logging_VASTERVIK/klagomål/A 1955-2021.docx")</f>
        <v/>
      </c>
      <c r="W40">
        <f>HYPERLINK("https://klasma.github.io/Logging_VASTERVIK/klagomålsmail/A 1955-2021.docx")</f>
        <v/>
      </c>
      <c r="X40">
        <f>HYPERLINK("https://klasma.github.io/Logging_VASTERVIK/tillsyn/A 1955-2021.docx")</f>
        <v/>
      </c>
      <c r="Y40">
        <f>HYPERLINK("https://klasma.github.io/Logging_VASTERVIK/tillsynsmail/A 1955-2021.docx")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45181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  <c r="T41">
        <f>HYPERLINK("https://klasma.github.io/Logging_VASTERVIK/kartor/A 21665-2021.png")</f>
        <v/>
      </c>
      <c r="V41">
        <f>HYPERLINK("https://klasma.github.io/Logging_VASTERVIK/klagomål/A 21665-2021.docx")</f>
        <v/>
      </c>
      <c r="W41">
        <f>HYPERLINK("https://klasma.github.io/Logging_VASTERVIK/klagomålsmail/A 21665-2021.docx")</f>
        <v/>
      </c>
      <c r="X41">
        <f>HYPERLINK("https://klasma.github.io/Logging_VASTERVIK/tillsyn/A 21665-2021.docx")</f>
        <v/>
      </c>
      <c r="Y41">
        <f>HYPERLINK("https://klasma.github.io/Logging_VASTERVIK/tillsynsmail/A 21665-2021.docx")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45181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  <c r="T42">
        <f>HYPERLINK("https://klasma.github.io/Logging_VASTERVIK/kartor/A 44667-2021.png")</f>
        <v/>
      </c>
      <c r="V42">
        <f>HYPERLINK("https://klasma.github.io/Logging_VASTERVIK/klagomål/A 44667-2021.docx")</f>
        <v/>
      </c>
      <c r="W42">
        <f>HYPERLINK("https://klasma.github.io/Logging_VASTERVIK/klagomålsmail/A 44667-2021.docx")</f>
        <v/>
      </c>
      <c r="X42">
        <f>HYPERLINK("https://klasma.github.io/Logging_VASTERVIK/tillsyn/A 44667-2021.docx")</f>
        <v/>
      </c>
      <c r="Y42">
        <f>HYPERLINK("https://klasma.github.io/Logging_VASTERVIK/tillsynsmail/A 44667-2021.docx")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45181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  <c r="T43">
        <f>HYPERLINK("https://klasma.github.io/Logging_VASTERVIK/kartor/A 51833-2021.png")</f>
        <v/>
      </c>
      <c r="V43">
        <f>HYPERLINK("https://klasma.github.io/Logging_VASTERVIK/klagomål/A 51833-2021.docx")</f>
        <v/>
      </c>
      <c r="W43">
        <f>HYPERLINK("https://klasma.github.io/Logging_VASTERVIK/klagomålsmail/A 51833-2021.docx")</f>
        <v/>
      </c>
      <c r="X43">
        <f>HYPERLINK("https://klasma.github.io/Logging_VASTERVIK/tillsyn/A 51833-2021.docx")</f>
        <v/>
      </c>
      <c r="Y43">
        <f>HYPERLINK("https://klasma.github.io/Logging_VASTERVIK/tillsynsmail/A 51833-2021.docx")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45181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  <c r="T44">
        <f>HYPERLINK("https://klasma.github.io/Logging_VASTERVIK/kartor/A 53769-2021.png")</f>
        <v/>
      </c>
      <c r="V44">
        <f>HYPERLINK("https://klasma.github.io/Logging_VASTERVIK/klagomål/A 53769-2021.docx")</f>
        <v/>
      </c>
      <c r="W44">
        <f>HYPERLINK("https://klasma.github.io/Logging_VASTERVIK/klagomålsmail/A 53769-2021.docx")</f>
        <v/>
      </c>
      <c r="X44">
        <f>HYPERLINK("https://klasma.github.io/Logging_VASTERVIK/tillsyn/A 53769-2021.docx")</f>
        <v/>
      </c>
      <c r="Y44">
        <f>HYPERLINK("https://klasma.github.io/Logging_VASTERVIK/tillsynsmail/A 53769-2021.docx")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45181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  <c r="T45">
        <f>HYPERLINK("https://klasma.github.io/Logging_VASTERVIK/kartor/A 56616-2021.png")</f>
        <v/>
      </c>
      <c r="V45">
        <f>HYPERLINK("https://klasma.github.io/Logging_VASTERVIK/klagomål/A 56616-2021.docx")</f>
        <v/>
      </c>
      <c r="W45">
        <f>HYPERLINK("https://klasma.github.io/Logging_VASTERVIK/klagomålsmail/A 56616-2021.docx")</f>
        <v/>
      </c>
      <c r="X45">
        <f>HYPERLINK("https://klasma.github.io/Logging_VASTERVIK/tillsyn/A 56616-2021.docx")</f>
        <v/>
      </c>
      <c r="Y45">
        <f>HYPERLINK("https://klasma.github.io/Logging_VASTERVIK/tillsynsmail/A 56616-2021.docx")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45181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  <c r="T46">
        <f>HYPERLINK("https://klasma.github.io/Logging_VASTERVIK/kartor/A 59940-2021.png")</f>
        <v/>
      </c>
      <c r="U46">
        <f>HYPERLINK("https://klasma.github.io/Logging_VASTERVIK/knärot/A 59940-2021.png")</f>
        <v/>
      </c>
      <c r="V46">
        <f>HYPERLINK("https://klasma.github.io/Logging_VASTERVIK/klagomål/A 59940-2021.docx")</f>
        <v/>
      </c>
      <c r="W46">
        <f>HYPERLINK("https://klasma.github.io/Logging_VASTERVIK/klagomålsmail/A 59940-2021.docx")</f>
        <v/>
      </c>
      <c r="X46">
        <f>HYPERLINK("https://klasma.github.io/Logging_VASTERVIK/tillsyn/A 59940-2021.docx")</f>
        <v/>
      </c>
      <c r="Y46">
        <f>HYPERLINK("https://klasma.github.io/Logging_VASTERVIK/tillsynsmail/A 59940-2021.docx")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45181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  <c r="T47">
        <f>HYPERLINK("https://klasma.github.io/Logging_VASTERVIK/kartor/A 14927-2022.png")</f>
        <v/>
      </c>
      <c r="V47">
        <f>HYPERLINK("https://klasma.github.io/Logging_VASTERVIK/klagomål/A 14927-2022.docx")</f>
        <v/>
      </c>
      <c r="W47">
        <f>HYPERLINK("https://klasma.github.io/Logging_VASTERVIK/klagomålsmail/A 14927-2022.docx")</f>
        <v/>
      </c>
      <c r="X47">
        <f>HYPERLINK("https://klasma.github.io/Logging_VASTERVIK/tillsyn/A 14927-2022.docx")</f>
        <v/>
      </c>
      <c r="Y47">
        <f>HYPERLINK("https://klasma.github.io/Logging_VASTERVIK/tillsynsmail/A 14927-2022.docx")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45181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  <c r="T48">
        <f>HYPERLINK("https://klasma.github.io/Logging_VASTERVIK/kartor/A 25145-2022.png")</f>
        <v/>
      </c>
      <c r="U48">
        <f>HYPERLINK("https://klasma.github.io/Logging_VASTERVIK/knärot/A 25145-2022.png")</f>
        <v/>
      </c>
      <c r="V48">
        <f>HYPERLINK("https://klasma.github.io/Logging_VASTERVIK/klagomål/A 25145-2022.docx")</f>
        <v/>
      </c>
      <c r="W48">
        <f>HYPERLINK("https://klasma.github.io/Logging_VASTERVIK/klagomålsmail/A 25145-2022.docx")</f>
        <v/>
      </c>
      <c r="X48">
        <f>HYPERLINK("https://klasma.github.io/Logging_VASTERVIK/tillsyn/A 25145-2022.docx")</f>
        <v/>
      </c>
      <c r="Y48">
        <f>HYPERLINK("https://klasma.github.io/Logging_VASTERVIK/tillsynsmail/A 25145-2022.docx")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45181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  <c r="T49">
        <f>HYPERLINK("https://klasma.github.io/Logging_VASTERVIK/kartor/A 38373-2022.png")</f>
        <v/>
      </c>
      <c r="U49">
        <f>HYPERLINK("https://klasma.github.io/Logging_VASTERVIK/knärot/A 38373-2022.png")</f>
        <v/>
      </c>
      <c r="V49">
        <f>HYPERLINK("https://klasma.github.io/Logging_VASTERVIK/klagomål/A 38373-2022.docx")</f>
        <v/>
      </c>
      <c r="W49">
        <f>HYPERLINK("https://klasma.github.io/Logging_VASTERVIK/klagomålsmail/A 38373-2022.docx")</f>
        <v/>
      </c>
      <c r="X49">
        <f>HYPERLINK("https://klasma.github.io/Logging_VASTERVIK/tillsyn/A 38373-2022.docx")</f>
        <v/>
      </c>
      <c r="Y49">
        <f>HYPERLINK("https://klasma.github.io/Logging_VASTERVIK/tillsynsmail/A 38373-2022.docx")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45181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  <c r="T50">
        <f>HYPERLINK("https://klasma.github.io/Logging_VASTERVIK/kartor/A 46552-2022.png")</f>
        <v/>
      </c>
      <c r="V50">
        <f>HYPERLINK("https://klasma.github.io/Logging_VASTERVIK/klagomål/A 46552-2022.docx")</f>
        <v/>
      </c>
      <c r="W50">
        <f>HYPERLINK("https://klasma.github.io/Logging_VASTERVIK/klagomålsmail/A 46552-2022.docx")</f>
        <v/>
      </c>
      <c r="X50">
        <f>HYPERLINK("https://klasma.github.io/Logging_VASTERVIK/tillsyn/A 46552-2022.docx")</f>
        <v/>
      </c>
      <c r="Y50">
        <f>HYPERLINK("https://klasma.github.io/Logging_VASTERVIK/tillsynsmail/A 46552-2022.docx")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45181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  <c r="T51">
        <f>HYPERLINK("https://klasma.github.io/Logging_VASTERVIK/kartor/A 46787-2022.png")</f>
        <v/>
      </c>
      <c r="V51">
        <f>HYPERLINK("https://klasma.github.io/Logging_VASTERVIK/klagomål/A 46787-2022.docx")</f>
        <v/>
      </c>
      <c r="W51">
        <f>HYPERLINK("https://klasma.github.io/Logging_VASTERVIK/klagomålsmail/A 46787-2022.docx")</f>
        <v/>
      </c>
      <c r="X51">
        <f>HYPERLINK("https://klasma.github.io/Logging_VASTERVIK/tillsyn/A 46787-2022.docx")</f>
        <v/>
      </c>
      <c r="Y51">
        <f>HYPERLINK("https://klasma.github.io/Logging_VASTERVIK/tillsynsmail/A 46787-2022.docx")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45181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  <c r="T52">
        <f>HYPERLINK("https://klasma.github.io/Logging_VASTERVIK/kartor/A 50989-2022.png")</f>
        <v/>
      </c>
      <c r="V52">
        <f>HYPERLINK("https://klasma.github.io/Logging_VASTERVIK/klagomål/A 50989-2022.docx")</f>
        <v/>
      </c>
      <c r="W52">
        <f>HYPERLINK("https://klasma.github.io/Logging_VASTERVIK/klagomålsmail/A 50989-2022.docx")</f>
        <v/>
      </c>
      <c r="X52">
        <f>HYPERLINK("https://klasma.github.io/Logging_VASTERVIK/tillsyn/A 50989-2022.docx")</f>
        <v/>
      </c>
      <c r="Y52">
        <f>HYPERLINK("https://klasma.github.io/Logging_VASTERVIK/tillsynsmail/A 50989-2022.docx")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45181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  <c r="T53">
        <f>HYPERLINK("https://klasma.github.io/Logging_VASTERVIK/kartor/A 62003-2022.png")</f>
        <v/>
      </c>
      <c r="U53">
        <f>HYPERLINK("https://klasma.github.io/Logging_VASTERVIK/knärot/A 62003-2022.png")</f>
        <v/>
      </c>
      <c r="V53">
        <f>HYPERLINK("https://klasma.github.io/Logging_VASTERVIK/klagomål/A 62003-2022.docx")</f>
        <v/>
      </c>
      <c r="W53">
        <f>HYPERLINK("https://klasma.github.io/Logging_VASTERVIK/klagomålsmail/A 62003-2022.docx")</f>
        <v/>
      </c>
      <c r="X53">
        <f>HYPERLINK("https://klasma.github.io/Logging_VASTERVIK/tillsyn/A 62003-2022.docx")</f>
        <v/>
      </c>
      <c r="Y53">
        <f>HYPERLINK("https://klasma.github.io/Logging_VASTERVIK/tillsynsmail/A 62003-2022.docx")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45181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  <c r="T54">
        <f>HYPERLINK("https://klasma.github.io/Logging_VASTERVIK/kartor/A 2097-2023.png")</f>
        <v/>
      </c>
      <c r="U54">
        <f>HYPERLINK("https://klasma.github.io/Logging_VASTERVIK/knärot/A 2097-2023.png")</f>
        <v/>
      </c>
      <c r="V54">
        <f>HYPERLINK("https://klasma.github.io/Logging_VASTERVIK/klagomål/A 2097-2023.docx")</f>
        <v/>
      </c>
      <c r="W54">
        <f>HYPERLINK("https://klasma.github.io/Logging_VASTERVIK/klagomålsmail/A 2097-2023.docx")</f>
        <v/>
      </c>
      <c r="X54">
        <f>HYPERLINK("https://klasma.github.io/Logging_VASTERVIK/tillsyn/A 2097-2023.docx")</f>
        <v/>
      </c>
      <c r="Y54">
        <f>HYPERLINK("https://klasma.github.io/Logging_VASTERVIK/tillsynsmail/A 2097-2023.docx")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45181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  <c r="T55">
        <f>HYPERLINK("https://klasma.github.io/Logging_VASTERVIK/kartor/A 2515-2023.png")</f>
        <v/>
      </c>
      <c r="U55">
        <f>HYPERLINK("https://klasma.github.io/Logging_VASTERVIK/knärot/A 2515-2023.png")</f>
        <v/>
      </c>
      <c r="V55">
        <f>HYPERLINK("https://klasma.github.io/Logging_VASTERVIK/klagomål/A 2515-2023.docx")</f>
        <v/>
      </c>
      <c r="W55">
        <f>HYPERLINK("https://klasma.github.io/Logging_VASTERVIK/klagomålsmail/A 2515-2023.docx")</f>
        <v/>
      </c>
      <c r="X55">
        <f>HYPERLINK("https://klasma.github.io/Logging_VASTERVIK/tillsyn/A 2515-2023.docx")</f>
        <v/>
      </c>
      <c r="Y55">
        <f>HYPERLINK("https://klasma.github.io/Logging_VASTERVIK/tillsynsmail/A 2515-2023.docx")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45181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  <c r="T56">
        <f>HYPERLINK("https://klasma.github.io/Logging_VASTERVIK/kartor/A 3173-2023.png")</f>
        <v/>
      </c>
      <c r="U56">
        <f>HYPERLINK("https://klasma.github.io/Logging_VASTERVIK/knärot/A 3173-2023.png")</f>
        <v/>
      </c>
      <c r="V56">
        <f>HYPERLINK("https://klasma.github.io/Logging_VASTERVIK/klagomål/A 3173-2023.docx")</f>
        <v/>
      </c>
      <c r="W56">
        <f>HYPERLINK("https://klasma.github.io/Logging_VASTERVIK/klagomålsmail/A 3173-2023.docx")</f>
        <v/>
      </c>
      <c r="X56">
        <f>HYPERLINK("https://klasma.github.io/Logging_VASTERVIK/tillsyn/A 3173-2023.docx")</f>
        <v/>
      </c>
      <c r="Y56">
        <f>HYPERLINK("https://klasma.github.io/Logging_VASTERVIK/tillsynsmail/A 3173-2023.docx")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45181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  <c r="T57">
        <f>HYPERLINK("https://klasma.github.io/Logging_VASTERVIK/kartor/A 9040-2023.png")</f>
        <v/>
      </c>
      <c r="U57">
        <f>HYPERLINK("https://klasma.github.io/Logging_VASTERVIK/knärot/A 9040-2023.png")</f>
        <v/>
      </c>
      <c r="V57">
        <f>HYPERLINK("https://klasma.github.io/Logging_VASTERVIK/klagomål/A 9040-2023.docx")</f>
        <v/>
      </c>
      <c r="W57">
        <f>HYPERLINK("https://klasma.github.io/Logging_VASTERVIK/klagomålsmail/A 9040-2023.docx")</f>
        <v/>
      </c>
      <c r="X57">
        <f>HYPERLINK("https://klasma.github.io/Logging_VASTERVIK/tillsyn/A 9040-2023.docx")</f>
        <v/>
      </c>
      <c r="Y57">
        <f>HYPERLINK("https://klasma.github.io/Logging_VASTERVIK/tillsynsmail/A 9040-2023.docx")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45181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  <c r="T58">
        <f>HYPERLINK("https://klasma.github.io/Logging_VASTERVIK/kartor/A 10806-2023.png")</f>
        <v/>
      </c>
      <c r="U58">
        <f>HYPERLINK("https://klasma.github.io/Logging_VASTERVIK/knärot/A 10806-2023.png")</f>
        <v/>
      </c>
      <c r="V58">
        <f>HYPERLINK("https://klasma.github.io/Logging_VASTERVIK/klagomål/A 10806-2023.docx")</f>
        <v/>
      </c>
      <c r="W58">
        <f>HYPERLINK("https://klasma.github.io/Logging_VASTERVIK/klagomålsmail/A 10806-2023.docx")</f>
        <v/>
      </c>
      <c r="X58">
        <f>HYPERLINK("https://klasma.github.io/Logging_VASTERVIK/tillsyn/A 10806-2023.docx")</f>
        <v/>
      </c>
      <c r="Y58">
        <f>HYPERLINK("https://klasma.github.io/Logging_VASTERVIK/tillsynsmail/A 10806-2023.docx")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45181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  <c r="T59">
        <f>HYPERLINK("https://klasma.github.io/Logging_VASTERVIK/kartor/A 14301-2023.png")</f>
        <v/>
      </c>
      <c r="U59">
        <f>HYPERLINK("https://klasma.github.io/Logging_VASTERVIK/knärot/A 14301-2023.png")</f>
        <v/>
      </c>
      <c r="V59">
        <f>HYPERLINK("https://klasma.github.io/Logging_VASTERVIK/klagomål/A 14301-2023.docx")</f>
        <v/>
      </c>
      <c r="W59">
        <f>HYPERLINK("https://klasma.github.io/Logging_VASTERVIK/klagomålsmail/A 14301-2023.docx")</f>
        <v/>
      </c>
      <c r="X59">
        <f>HYPERLINK("https://klasma.github.io/Logging_VASTERVIK/tillsyn/A 14301-2023.docx")</f>
        <v/>
      </c>
      <c r="Y59">
        <f>HYPERLINK("https://klasma.github.io/Logging_VASTERVIK/tillsynsmail/A 14301-2023.docx")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45181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  <c r="T60">
        <f>HYPERLINK("https://klasma.github.io/Logging_VASTERVIK/kartor/A 32649-2023.png")</f>
        <v/>
      </c>
      <c r="U60">
        <f>HYPERLINK("https://klasma.github.io/Logging_VASTERVIK/knärot/A 32649-2023.png")</f>
        <v/>
      </c>
      <c r="V60">
        <f>HYPERLINK("https://klasma.github.io/Logging_VASTERVIK/klagomål/A 32649-2023.docx")</f>
        <v/>
      </c>
      <c r="W60">
        <f>HYPERLINK("https://klasma.github.io/Logging_VASTERVIK/klagomålsmail/A 32649-2023.docx")</f>
        <v/>
      </c>
      <c r="X60">
        <f>HYPERLINK("https://klasma.github.io/Logging_VASTERVIK/tillsyn/A 32649-2023.docx")</f>
        <v/>
      </c>
      <c r="Y60">
        <f>HYPERLINK("https://klasma.github.io/Logging_VASTERVIK/tillsynsmail/A 32649-2023.docx")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45181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  <c r="T61">
        <f>HYPERLINK("https://klasma.github.io/Logging_VASTERVIK/kartor/A 51204-2018.png")</f>
        <v/>
      </c>
      <c r="V61">
        <f>HYPERLINK("https://klasma.github.io/Logging_VASTERVIK/klagomål/A 51204-2018.docx")</f>
        <v/>
      </c>
      <c r="W61">
        <f>HYPERLINK("https://klasma.github.io/Logging_VASTERVIK/klagomålsmail/A 51204-2018.docx")</f>
        <v/>
      </c>
      <c r="X61">
        <f>HYPERLINK("https://klasma.github.io/Logging_VASTERVIK/tillsyn/A 51204-2018.docx")</f>
        <v/>
      </c>
      <c r="Y61">
        <f>HYPERLINK("https://klasma.github.io/Logging_VASTERVIK/tillsynsmail/A 51204-2018.docx")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45181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  <c r="T62">
        <f>HYPERLINK("https://klasma.github.io/Logging_VASTERVIK/kartor/A 4926-2019.png")</f>
        <v/>
      </c>
      <c r="V62">
        <f>HYPERLINK("https://klasma.github.io/Logging_VASTERVIK/klagomål/A 4926-2019.docx")</f>
        <v/>
      </c>
      <c r="W62">
        <f>HYPERLINK("https://klasma.github.io/Logging_VASTERVIK/klagomålsmail/A 4926-2019.docx")</f>
        <v/>
      </c>
      <c r="X62">
        <f>HYPERLINK("https://klasma.github.io/Logging_VASTERVIK/tillsyn/A 4926-2019.docx")</f>
        <v/>
      </c>
      <c r="Y62">
        <f>HYPERLINK("https://klasma.github.io/Logging_VASTERVIK/tillsynsmail/A 4926-2019.docx")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45181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  <c r="T63">
        <f>HYPERLINK("https://klasma.github.io/Logging_VASTERVIK/kartor/A 10741-2019.png")</f>
        <v/>
      </c>
      <c r="U63">
        <f>HYPERLINK("https://klasma.github.io/Logging_VASTERVIK/knärot/A 10741-2019.png")</f>
        <v/>
      </c>
      <c r="V63">
        <f>HYPERLINK("https://klasma.github.io/Logging_VASTERVIK/klagomål/A 10741-2019.docx")</f>
        <v/>
      </c>
      <c r="W63">
        <f>HYPERLINK("https://klasma.github.io/Logging_VASTERVIK/klagomålsmail/A 10741-2019.docx")</f>
        <v/>
      </c>
      <c r="X63">
        <f>HYPERLINK("https://klasma.github.io/Logging_VASTERVIK/tillsyn/A 10741-2019.docx")</f>
        <v/>
      </c>
      <c r="Y63">
        <f>HYPERLINK("https://klasma.github.io/Logging_VASTERVIK/tillsynsmail/A 10741-2019.docx")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45181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  <c r="T64">
        <f>HYPERLINK("https://klasma.github.io/Logging_VASTERVIK/kartor/A 15043-2019.png")</f>
        <v/>
      </c>
      <c r="V64">
        <f>HYPERLINK("https://klasma.github.io/Logging_VASTERVIK/klagomål/A 15043-2019.docx")</f>
        <v/>
      </c>
      <c r="W64">
        <f>HYPERLINK("https://klasma.github.io/Logging_VASTERVIK/klagomålsmail/A 15043-2019.docx")</f>
        <v/>
      </c>
      <c r="X64">
        <f>HYPERLINK("https://klasma.github.io/Logging_VASTERVIK/tillsyn/A 15043-2019.docx")</f>
        <v/>
      </c>
      <c r="Y64">
        <f>HYPERLINK("https://klasma.github.io/Logging_VASTERVIK/tillsynsmail/A 15043-2019.docx")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45181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  <c r="T65">
        <f>HYPERLINK("https://klasma.github.io/Logging_VASTERVIK/kartor/A 27200-2019.png")</f>
        <v/>
      </c>
      <c r="V65">
        <f>HYPERLINK("https://klasma.github.io/Logging_VASTERVIK/klagomål/A 27200-2019.docx")</f>
        <v/>
      </c>
      <c r="W65">
        <f>HYPERLINK("https://klasma.github.io/Logging_VASTERVIK/klagomålsmail/A 27200-2019.docx")</f>
        <v/>
      </c>
      <c r="X65">
        <f>HYPERLINK("https://klasma.github.io/Logging_VASTERVIK/tillsyn/A 27200-2019.docx")</f>
        <v/>
      </c>
      <c r="Y65">
        <f>HYPERLINK("https://klasma.github.io/Logging_VASTERVIK/tillsynsmail/A 27200-2019.docx")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45181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  <c r="T66">
        <f>HYPERLINK("https://klasma.github.io/Logging_VASTERVIK/kartor/A 27203-2019.png")</f>
        <v/>
      </c>
      <c r="V66">
        <f>HYPERLINK("https://klasma.github.io/Logging_VASTERVIK/klagomål/A 27203-2019.docx")</f>
        <v/>
      </c>
      <c r="W66">
        <f>HYPERLINK("https://klasma.github.io/Logging_VASTERVIK/klagomålsmail/A 27203-2019.docx")</f>
        <v/>
      </c>
      <c r="X66">
        <f>HYPERLINK("https://klasma.github.io/Logging_VASTERVIK/tillsyn/A 27203-2019.docx")</f>
        <v/>
      </c>
      <c r="Y66">
        <f>HYPERLINK("https://klasma.github.io/Logging_VASTERVIK/tillsynsmail/A 27203-2019.docx")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45181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  <c r="T67">
        <f>HYPERLINK("https://klasma.github.io/Logging_VASTERVIK/kartor/A 27204-2019.png")</f>
        <v/>
      </c>
      <c r="V67">
        <f>HYPERLINK("https://klasma.github.io/Logging_VASTERVIK/klagomål/A 27204-2019.docx")</f>
        <v/>
      </c>
      <c r="W67">
        <f>HYPERLINK("https://klasma.github.io/Logging_VASTERVIK/klagomålsmail/A 27204-2019.docx")</f>
        <v/>
      </c>
      <c r="X67">
        <f>HYPERLINK("https://klasma.github.io/Logging_VASTERVIK/tillsyn/A 27204-2019.docx")</f>
        <v/>
      </c>
      <c r="Y67">
        <f>HYPERLINK("https://klasma.github.io/Logging_VASTERVIK/tillsynsmail/A 27204-2019.docx")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45181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  <c r="T68">
        <f>HYPERLINK("https://klasma.github.io/Logging_VASTERVIK/kartor/A 59193-2019.png")</f>
        <v/>
      </c>
      <c r="V68">
        <f>HYPERLINK("https://klasma.github.io/Logging_VASTERVIK/klagomål/A 59193-2019.docx")</f>
        <v/>
      </c>
      <c r="W68">
        <f>HYPERLINK("https://klasma.github.io/Logging_VASTERVIK/klagomålsmail/A 59193-2019.docx")</f>
        <v/>
      </c>
      <c r="X68">
        <f>HYPERLINK("https://klasma.github.io/Logging_VASTERVIK/tillsyn/A 59193-2019.docx")</f>
        <v/>
      </c>
      <c r="Y68">
        <f>HYPERLINK("https://klasma.github.io/Logging_VASTERVIK/tillsynsmail/A 59193-2019.docx")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45181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  <c r="T69">
        <f>HYPERLINK("https://klasma.github.io/Logging_VASTERVIK/kartor/A 16608-2020.png")</f>
        <v/>
      </c>
      <c r="V69">
        <f>HYPERLINK("https://klasma.github.io/Logging_VASTERVIK/klagomål/A 16608-2020.docx")</f>
        <v/>
      </c>
      <c r="W69">
        <f>HYPERLINK("https://klasma.github.io/Logging_VASTERVIK/klagomålsmail/A 16608-2020.docx")</f>
        <v/>
      </c>
      <c r="X69">
        <f>HYPERLINK("https://klasma.github.io/Logging_VASTERVIK/tillsyn/A 16608-2020.docx")</f>
        <v/>
      </c>
      <c r="Y69">
        <f>HYPERLINK("https://klasma.github.io/Logging_VASTERVIK/tillsynsmail/A 16608-2020.docx")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45181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  <c r="T70">
        <f>HYPERLINK("https://klasma.github.io/Logging_VASTERVIK/kartor/A 15357-2020.png")</f>
        <v/>
      </c>
      <c r="U70">
        <f>HYPERLINK("https://klasma.github.io/Logging_VASTERVIK/knärot/A 15357-2020.png")</f>
        <v/>
      </c>
      <c r="V70">
        <f>HYPERLINK("https://klasma.github.io/Logging_VASTERVIK/klagomål/A 15357-2020.docx")</f>
        <v/>
      </c>
      <c r="W70">
        <f>HYPERLINK("https://klasma.github.io/Logging_VASTERVIK/klagomålsmail/A 15357-2020.docx")</f>
        <v/>
      </c>
      <c r="X70">
        <f>HYPERLINK("https://klasma.github.io/Logging_VASTERVIK/tillsyn/A 15357-2020.docx")</f>
        <v/>
      </c>
      <c r="Y70">
        <f>HYPERLINK("https://klasma.github.io/Logging_VASTERVIK/tillsynsmail/A 15357-2020.docx")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45181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  <c r="T71">
        <f>HYPERLINK("https://klasma.github.io/Logging_VASTERVIK/kartor/A 39836-2020.png")</f>
        <v/>
      </c>
      <c r="V71">
        <f>HYPERLINK("https://klasma.github.io/Logging_VASTERVIK/klagomål/A 39836-2020.docx")</f>
        <v/>
      </c>
      <c r="W71">
        <f>HYPERLINK("https://klasma.github.io/Logging_VASTERVIK/klagomålsmail/A 39836-2020.docx")</f>
        <v/>
      </c>
      <c r="X71">
        <f>HYPERLINK("https://klasma.github.io/Logging_VASTERVIK/tillsyn/A 39836-2020.docx")</f>
        <v/>
      </c>
      <c r="Y71">
        <f>HYPERLINK("https://klasma.github.io/Logging_VASTERVIK/tillsynsmail/A 39836-2020.docx")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45181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  <c r="T72">
        <f>HYPERLINK("https://klasma.github.io/Logging_VASTERVIK/kartor/A 56180-2020.png")</f>
        <v/>
      </c>
      <c r="V72">
        <f>HYPERLINK("https://klasma.github.io/Logging_VASTERVIK/klagomål/A 56180-2020.docx")</f>
        <v/>
      </c>
      <c r="W72">
        <f>HYPERLINK("https://klasma.github.io/Logging_VASTERVIK/klagomålsmail/A 56180-2020.docx")</f>
        <v/>
      </c>
      <c r="X72">
        <f>HYPERLINK("https://klasma.github.io/Logging_VASTERVIK/tillsyn/A 56180-2020.docx")</f>
        <v/>
      </c>
      <c r="Y72">
        <f>HYPERLINK("https://klasma.github.io/Logging_VASTERVIK/tillsynsmail/A 56180-2020.docx")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45181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  <c r="T73">
        <f>HYPERLINK("https://klasma.github.io/Logging_VASTERVIK/kartor/A 66752-2020.png")</f>
        <v/>
      </c>
      <c r="V73">
        <f>HYPERLINK("https://klasma.github.io/Logging_VASTERVIK/klagomål/A 66752-2020.docx")</f>
        <v/>
      </c>
      <c r="W73">
        <f>HYPERLINK("https://klasma.github.io/Logging_VASTERVIK/klagomålsmail/A 66752-2020.docx")</f>
        <v/>
      </c>
      <c r="X73">
        <f>HYPERLINK("https://klasma.github.io/Logging_VASTERVIK/tillsyn/A 66752-2020.docx")</f>
        <v/>
      </c>
      <c r="Y73">
        <f>HYPERLINK("https://klasma.github.io/Logging_VASTERVIK/tillsynsmail/A 66752-2020.docx")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45181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  <c r="T74">
        <f>HYPERLINK("https://klasma.github.io/Logging_VASTERVIK/kartor/A 69632-2020.png")</f>
        <v/>
      </c>
      <c r="V74">
        <f>HYPERLINK("https://klasma.github.io/Logging_VASTERVIK/klagomål/A 69632-2020.docx")</f>
        <v/>
      </c>
      <c r="W74">
        <f>HYPERLINK("https://klasma.github.io/Logging_VASTERVIK/klagomålsmail/A 69632-2020.docx")</f>
        <v/>
      </c>
      <c r="X74">
        <f>HYPERLINK("https://klasma.github.io/Logging_VASTERVIK/tillsyn/A 69632-2020.docx")</f>
        <v/>
      </c>
      <c r="Y74">
        <f>HYPERLINK("https://klasma.github.io/Logging_VASTERVIK/tillsynsmail/A 69632-2020.docx")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45181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  <c r="T75">
        <f>HYPERLINK("https://klasma.github.io/Logging_VASTERVIK/kartor/A 20233-2021.png")</f>
        <v/>
      </c>
      <c r="V75">
        <f>HYPERLINK("https://klasma.github.io/Logging_VASTERVIK/klagomål/A 20233-2021.docx")</f>
        <v/>
      </c>
      <c r="W75">
        <f>HYPERLINK("https://klasma.github.io/Logging_VASTERVIK/klagomålsmail/A 20233-2021.docx")</f>
        <v/>
      </c>
      <c r="X75">
        <f>HYPERLINK("https://klasma.github.io/Logging_VASTERVIK/tillsyn/A 20233-2021.docx")</f>
        <v/>
      </c>
      <c r="Y75">
        <f>HYPERLINK("https://klasma.github.io/Logging_VASTERVIK/tillsynsmail/A 20233-2021.docx")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45181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  <c r="T76">
        <f>HYPERLINK("https://klasma.github.io/Logging_VASTERVIK/kartor/A 24048-2021.png")</f>
        <v/>
      </c>
      <c r="U76">
        <f>HYPERLINK("https://klasma.github.io/Logging_VASTERVIK/knärot/A 24048-2021.png")</f>
        <v/>
      </c>
      <c r="V76">
        <f>HYPERLINK("https://klasma.github.io/Logging_VASTERVIK/klagomål/A 24048-2021.docx")</f>
        <v/>
      </c>
      <c r="W76">
        <f>HYPERLINK("https://klasma.github.io/Logging_VASTERVIK/klagomålsmail/A 24048-2021.docx")</f>
        <v/>
      </c>
      <c r="X76">
        <f>HYPERLINK("https://klasma.github.io/Logging_VASTERVIK/tillsyn/A 24048-2021.docx")</f>
        <v/>
      </c>
      <c r="Y76">
        <f>HYPERLINK("https://klasma.github.io/Logging_VASTERVIK/tillsynsmail/A 24048-2021.docx")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45181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  <c r="T77">
        <f>HYPERLINK("https://klasma.github.io/Logging_VASTERVIK/kartor/A 25447-2021.png")</f>
        <v/>
      </c>
      <c r="U77">
        <f>HYPERLINK("https://klasma.github.io/Logging_VASTERVIK/knärot/A 25447-2021.png")</f>
        <v/>
      </c>
      <c r="V77">
        <f>HYPERLINK("https://klasma.github.io/Logging_VASTERVIK/klagomål/A 25447-2021.docx")</f>
        <v/>
      </c>
      <c r="W77">
        <f>HYPERLINK("https://klasma.github.io/Logging_VASTERVIK/klagomålsmail/A 25447-2021.docx")</f>
        <v/>
      </c>
      <c r="X77">
        <f>HYPERLINK("https://klasma.github.io/Logging_VASTERVIK/tillsyn/A 25447-2021.docx")</f>
        <v/>
      </c>
      <c r="Y77">
        <f>HYPERLINK("https://klasma.github.io/Logging_VASTERVIK/tillsynsmail/A 25447-2021.docx")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45181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  <c r="T78">
        <f>HYPERLINK("https://klasma.github.io/Logging_VASTERVIK/kartor/A 25439-2021.png")</f>
        <v/>
      </c>
      <c r="V78">
        <f>HYPERLINK("https://klasma.github.io/Logging_VASTERVIK/klagomål/A 25439-2021.docx")</f>
        <v/>
      </c>
      <c r="W78">
        <f>HYPERLINK("https://klasma.github.io/Logging_VASTERVIK/klagomålsmail/A 25439-2021.docx")</f>
        <v/>
      </c>
      <c r="X78">
        <f>HYPERLINK("https://klasma.github.io/Logging_VASTERVIK/tillsyn/A 25439-2021.docx")</f>
        <v/>
      </c>
      <c r="Y78">
        <f>HYPERLINK("https://klasma.github.io/Logging_VASTERVIK/tillsynsmail/A 25439-2021.docx")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45181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  <c r="T79">
        <f>HYPERLINK("https://klasma.github.io/Logging_VASTERVIK/kartor/A 25594-2021.png")</f>
        <v/>
      </c>
      <c r="U79">
        <f>HYPERLINK("https://klasma.github.io/Logging_VASTERVIK/knärot/A 25594-2021.png")</f>
        <v/>
      </c>
      <c r="V79">
        <f>HYPERLINK("https://klasma.github.io/Logging_VASTERVIK/klagomål/A 25594-2021.docx")</f>
        <v/>
      </c>
      <c r="W79">
        <f>HYPERLINK("https://klasma.github.io/Logging_VASTERVIK/klagomålsmail/A 25594-2021.docx")</f>
        <v/>
      </c>
      <c r="X79">
        <f>HYPERLINK("https://klasma.github.io/Logging_VASTERVIK/tillsyn/A 25594-2021.docx")</f>
        <v/>
      </c>
      <c r="Y79">
        <f>HYPERLINK("https://klasma.github.io/Logging_VASTERVIK/tillsynsmail/A 25594-2021.docx")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45181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  <c r="T80">
        <f>HYPERLINK("https://klasma.github.io/Logging_VASTERVIK/kartor/A 29455-2021.png")</f>
        <v/>
      </c>
      <c r="U80">
        <f>HYPERLINK("https://klasma.github.io/Logging_VASTERVIK/knärot/A 29455-2021.png")</f>
        <v/>
      </c>
      <c r="V80">
        <f>HYPERLINK("https://klasma.github.io/Logging_VASTERVIK/klagomål/A 29455-2021.docx")</f>
        <v/>
      </c>
      <c r="W80">
        <f>HYPERLINK("https://klasma.github.io/Logging_VASTERVIK/klagomålsmail/A 29455-2021.docx")</f>
        <v/>
      </c>
      <c r="X80">
        <f>HYPERLINK("https://klasma.github.io/Logging_VASTERVIK/tillsyn/A 29455-2021.docx")</f>
        <v/>
      </c>
      <c r="Y80">
        <f>HYPERLINK("https://klasma.github.io/Logging_VASTERVIK/tillsynsmail/A 29455-2021.docx")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45181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  <c r="T81">
        <f>HYPERLINK("https://klasma.github.io/Logging_VASTERVIK/kartor/A 31315-2021.png")</f>
        <v/>
      </c>
      <c r="U81">
        <f>HYPERLINK("https://klasma.github.io/Logging_VASTERVIK/knärot/A 31315-2021.png")</f>
        <v/>
      </c>
      <c r="V81">
        <f>HYPERLINK("https://klasma.github.io/Logging_VASTERVIK/klagomål/A 31315-2021.docx")</f>
        <v/>
      </c>
      <c r="W81">
        <f>HYPERLINK("https://klasma.github.io/Logging_VASTERVIK/klagomålsmail/A 31315-2021.docx")</f>
        <v/>
      </c>
      <c r="X81">
        <f>HYPERLINK("https://klasma.github.io/Logging_VASTERVIK/tillsyn/A 31315-2021.docx")</f>
        <v/>
      </c>
      <c r="Y81">
        <f>HYPERLINK("https://klasma.github.io/Logging_VASTERVIK/tillsynsmail/A 31315-2021.docx")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45181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  <c r="T82">
        <f>HYPERLINK("https://klasma.github.io/Logging_VASTERVIK/kartor/A 37438-2021.png")</f>
        <v/>
      </c>
      <c r="U82">
        <f>HYPERLINK("https://klasma.github.io/Logging_VASTERVIK/knärot/A 37438-2021.png")</f>
        <v/>
      </c>
      <c r="V82">
        <f>HYPERLINK("https://klasma.github.io/Logging_VASTERVIK/klagomål/A 37438-2021.docx")</f>
        <v/>
      </c>
      <c r="W82">
        <f>HYPERLINK("https://klasma.github.io/Logging_VASTERVIK/klagomålsmail/A 37438-2021.docx")</f>
        <v/>
      </c>
      <c r="X82">
        <f>HYPERLINK("https://klasma.github.io/Logging_VASTERVIK/tillsyn/A 37438-2021.docx")</f>
        <v/>
      </c>
      <c r="Y82">
        <f>HYPERLINK("https://klasma.github.io/Logging_VASTERVIK/tillsynsmail/A 37438-2021.docx")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45181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  <c r="T83">
        <f>HYPERLINK("https://klasma.github.io/Logging_VASTERVIK/kartor/A 44635-2021.png")</f>
        <v/>
      </c>
      <c r="V83">
        <f>HYPERLINK("https://klasma.github.io/Logging_VASTERVIK/klagomål/A 44635-2021.docx")</f>
        <v/>
      </c>
      <c r="W83">
        <f>HYPERLINK("https://klasma.github.io/Logging_VASTERVIK/klagomålsmail/A 44635-2021.docx")</f>
        <v/>
      </c>
      <c r="X83">
        <f>HYPERLINK("https://klasma.github.io/Logging_VASTERVIK/tillsyn/A 44635-2021.docx")</f>
        <v/>
      </c>
      <c r="Y83">
        <f>HYPERLINK("https://klasma.github.io/Logging_VASTERVIK/tillsynsmail/A 44635-2021.docx")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45181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  <c r="T84">
        <f>HYPERLINK("https://klasma.github.io/Logging_VASTERVIK/kartor/A 47860-2021.png")</f>
        <v/>
      </c>
      <c r="V84">
        <f>HYPERLINK("https://klasma.github.io/Logging_VASTERVIK/klagomål/A 47860-2021.docx")</f>
        <v/>
      </c>
      <c r="W84">
        <f>HYPERLINK("https://klasma.github.io/Logging_VASTERVIK/klagomålsmail/A 47860-2021.docx")</f>
        <v/>
      </c>
      <c r="X84">
        <f>HYPERLINK("https://klasma.github.io/Logging_VASTERVIK/tillsyn/A 47860-2021.docx")</f>
        <v/>
      </c>
      <c r="Y84">
        <f>HYPERLINK("https://klasma.github.io/Logging_VASTERVIK/tillsynsmail/A 47860-2021.docx")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45181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  <c r="T85">
        <f>HYPERLINK("https://klasma.github.io/Logging_VASTERVIK/kartor/A 52831-2021.png")</f>
        <v/>
      </c>
      <c r="V85">
        <f>HYPERLINK("https://klasma.github.io/Logging_VASTERVIK/klagomål/A 52831-2021.docx")</f>
        <v/>
      </c>
      <c r="W85">
        <f>HYPERLINK("https://klasma.github.io/Logging_VASTERVIK/klagomålsmail/A 52831-2021.docx")</f>
        <v/>
      </c>
      <c r="X85">
        <f>HYPERLINK("https://klasma.github.io/Logging_VASTERVIK/tillsyn/A 52831-2021.docx")</f>
        <v/>
      </c>
      <c r="Y85">
        <f>HYPERLINK("https://klasma.github.io/Logging_VASTERVIK/tillsynsmail/A 52831-2021.docx")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45181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  <c r="T86">
        <f>HYPERLINK("https://klasma.github.io/Logging_VASTERVIK/kartor/A 53738-2021.png")</f>
        <v/>
      </c>
      <c r="U86">
        <f>HYPERLINK("https://klasma.github.io/Logging_VASTERVIK/knärot/A 53738-2021.png")</f>
        <v/>
      </c>
      <c r="V86">
        <f>HYPERLINK("https://klasma.github.io/Logging_VASTERVIK/klagomål/A 53738-2021.docx")</f>
        <v/>
      </c>
      <c r="W86">
        <f>HYPERLINK("https://klasma.github.io/Logging_VASTERVIK/klagomålsmail/A 53738-2021.docx")</f>
        <v/>
      </c>
      <c r="X86">
        <f>HYPERLINK("https://klasma.github.io/Logging_VASTERVIK/tillsyn/A 53738-2021.docx")</f>
        <v/>
      </c>
      <c r="Y86">
        <f>HYPERLINK("https://klasma.github.io/Logging_VASTERVIK/tillsynsmail/A 53738-2021.docx")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45181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  <c r="T87">
        <f>HYPERLINK("https://klasma.github.io/Logging_VASTERVIK/kartor/A 56618-2021.png")</f>
        <v/>
      </c>
      <c r="V87">
        <f>HYPERLINK("https://klasma.github.io/Logging_VASTERVIK/klagomål/A 56618-2021.docx")</f>
        <v/>
      </c>
      <c r="W87">
        <f>HYPERLINK("https://klasma.github.io/Logging_VASTERVIK/klagomålsmail/A 56618-2021.docx")</f>
        <v/>
      </c>
      <c r="X87">
        <f>HYPERLINK("https://klasma.github.io/Logging_VASTERVIK/tillsyn/A 56618-2021.docx")</f>
        <v/>
      </c>
      <c r="Y87">
        <f>HYPERLINK("https://klasma.github.io/Logging_VASTERVIK/tillsynsmail/A 56618-2021.docx")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45181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  <c r="T88">
        <f>HYPERLINK("https://klasma.github.io/Logging_VASTERVIK/kartor/A 61319-2021.png")</f>
        <v/>
      </c>
      <c r="V88">
        <f>HYPERLINK("https://klasma.github.io/Logging_VASTERVIK/klagomål/A 61319-2021.docx")</f>
        <v/>
      </c>
      <c r="W88">
        <f>HYPERLINK("https://klasma.github.io/Logging_VASTERVIK/klagomålsmail/A 61319-2021.docx")</f>
        <v/>
      </c>
      <c r="X88">
        <f>HYPERLINK("https://klasma.github.io/Logging_VASTERVIK/tillsyn/A 61319-2021.docx")</f>
        <v/>
      </c>
      <c r="Y88">
        <f>HYPERLINK("https://klasma.github.io/Logging_VASTERVIK/tillsynsmail/A 61319-2021.docx")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45181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  <c r="T89">
        <f>HYPERLINK("https://klasma.github.io/Logging_VASTERVIK/kartor/A 1677-2022.png")</f>
        <v/>
      </c>
      <c r="U89">
        <f>HYPERLINK("https://klasma.github.io/Logging_VASTERVIK/knärot/A 1677-2022.png")</f>
        <v/>
      </c>
      <c r="V89">
        <f>HYPERLINK("https://klasma.github.io/Logging_VASTERVIK/klagomål/A 1677-2022.docx")</f>
        <v/>
      </c>
      <c r="W89">
        <f>HYPERLINK("https://klasma.github.io/Logging_VASTERVIK/klagomålsmail/A 1677-2022.docx")</f>
        <v/>
      </c>
      <c r="X89">
        <f>HYPERLINK("https://klasma.github.io/Logging_VASTERVIK/tillsyn/A 1677-2022.docx")</f>
        <v/>
      </c>
      <c r="Y89">
        <f>HYPERLINK("https://klasma.github.io/Logging_VASTERVIK/tillsynsmail/A 1677-2022.docx")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45181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  <c r="T90">
        <f>HYPERLINK("https://klasma.github.io/Logging_VASTERVIK/kartor/A 12662-2022.png")</f>
        <v/>
      </c>
      <c r="V90">
        <f>HYPERLINK("https://klasma.github.io/Logging_VASTERVIK/klagomål/A 12662-2022.docx")</f>
        <v/>
      </c>
      <c r="W90">
        <f>HYPERLINK("https://klasma.github.io/Logging_VASTERVIK/klagomålsmail/A 12662-2022.docx")</f>
        <v/>
      </c>
      <c r="X90">
        <f>HYPERLINK("https://klasma.github.io/Logging_VASTERVIK/tillsyn/A 12662-2022.docx")</f>
        <v/>
      </c>
      <c r="Y90">
        <f>HYPERLINK("https://klasma.github.io/Logging_VASTERVIK/tillsynsmail/A 12662-2022.docx")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45181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  <c r="T91">
        <f>HYPERLINK("https://klasma.github.io/Logging_VASTERVIK/kartor/A 15378-2022.png")</f>
        <v/>
      </c>
      <c r="V91">
        <f>HYPERLINK("https://klasma.github.io/Logging_VASTERVIK/klagomål/A 15378-2022.docx")</f>
        <v/>
      </c>
      <c r="W91">
        <f>HYPERLINK("https://klasma.github.io/Logging_VASTERVIK/klagomålsmail/A 15378-2022.docx")</f>
        <v/>
      </c>
      <c r="X91">
        <f>HYPERLINK("https://klasma.github.io/Logging_VASTERVIK/tillsyn/A 15378-2022.docx")</f>
        <v/>
      </c>
      <c r="Y91">
        <f>HYPERLINK("https://klasma.github.io/Logging_VASTERVIK/tillsynsmail/A 15378-2022.docx")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45181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  <c r="T92">
        <f>HYPERLINK("https://klasma.github.io/Logging_VASTERVIK/kartor/A 19900-2022.png")</f>
        <v/>
      </c>
      <c r="U92">
        <f>HYPERLINK("https://klasma.github.io/Logging_VASTERVIK/knärot/A 19900-2022.png")</f>
        <v/>
      </c>
      <c r="V92">
        <f>HYPERLINK("https://klasma.github.io/Logging_VASTERVIK/klagomål/A 19900-2022.docx")</f>
        <v/>
      </c>
      <c r="W92">
        <f>HYPERLINK("https://klasma.github.io/Logging_VASTERVIK/klagomålsmail/A 19900-2022.docx")</f>
        <v/>
      </c>
      <c r="X92">
        <f>HYPERLINK("https://klasma.github.io/Logging_VASTERVIK/tillsyn/A 19900-2022.docx")</f>
        <v/>
      </c>
      <c r="Y92">
        <f>HYPERLINK("https://klasma.github.io/Logging_VASTERVIK/tillsynsmail/A 19900-2022.docx")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45181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  <c r="T93">
        <f>HYPERLINK("https://klasma.github.io/Logging_VASTERVIK/kartor/A 26056-2022.png")</f>
        <v/>
      </c>
      <c r="V93">
        <f>HYPERLINK("https://klasma.github.io/Logging_VASTERVIK/klagomål/A 26056-2022.docx")</f>
        <v/>
      </c>
      <c r="W93">
        <f>HYPERLINK("https://klasma.github.io/Logging_VASTERVIK/klagomålsmail/A 26056-2022.docx")</f>
        <v/>
      </c>
      <c r="X93">
        <f>HYPERLINK("https://klasma.github.io/Logging_VASTERVIK/tillsyn/A 26056-2022.docx")</f>
        <v/>
      </c>
      <c r="Y93">
        <f>HYPERLINK("https://klasma.github.io/Logging_VASTERVIK/tillsynsmail/A 26056-2022.docx")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45181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  <c r="T94">
        <f>HYPERLINK("https://klasma.github.io/Logging_VASTERVIK/kartor/A 40924-2022.png")</f>
        <v/>
      </c>
      <c r="V94">
        <f>HYPERLINK("https://klasma.github.io/Logging_VASTERVIK/klagomål/A 40924-2022.docx")</f>
        <v/>
      </c>
      <c r="W94">
        <f>HYPERLINK("https://klasma.github.io/Logging_VASTERVIK/klagomålsmail/A 40924-2022.docx")</f>
        <v/>
      </c>
      <c r="X94">
        <f>HYPERLINK("https://klasma.github.io/Logging_VASTERVIK/tillsyn/A 40924-2022.docx")</f>
        <v/>
      </c>
      <c r="Y94">
        <f>HYPERLINK("https://klasma.github.io/Logging_VASTERVIK/tillsynsmail/A 40924-2022.docx")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45181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  <c r="T95">
        <f>HYPERLINK("https://klasma.github.io/Logging_VASTERVIK/kartor/A 46556-2022.png")</f>
        <v/>
      </c>
      <c r="V95">
        <f>HYPERLINK("https://klasma.github.io/Logging_VASTERVIK/klagomål/A 46556-2022.docx")</f>
        <v/>
      </c>
      <c r="W95">
        <f>HYPERLINK("https://klasma.github.io/Logging_VASTERVIK/klagomålsmail/A 46556-2022.docx")</f>
        <v/>
      </c>
      <c r="X95">
        <f>HYPERLINK("https://klasma.github.io/Logging_VASTERVIK/tillsyn/A 46556-2022.docx")</f>
        <v/>
      </c>
      <c r="Y95">
        <f>HYPERLINK("https://klasma.github.io/Logging_VASTERVIK/tillsynsmail/A 46556-2022.docx")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45181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  <c r="T96">
        <f>HYPERLINK("https://klasma.github.io/Logging_VASTERVIK/kartor/A 46559-2022.png")</f>
        <v/>
      </c>
      <c r="V96">
        <f>HYPERLINK("https://klasma.github.io/Logging_VASTERVIK/klagomål/A 46559-2022.docx")</f>
        <v/>
      </c>
      <c r="W96">
        <f>HYPERLINK("https://klasma.github.io/Logging_VASTERVIK/klagomålsmail/A 46559-2022.docx")</f>
        <v/>
      </c>
      <c r="X96">
        <f>HYPERLINK("https://klasma.github.io/Logging_VASTERVIK/tillsyn/A 46559-2022.docx")</f>
        <v/>
      </c>
      <c r="Y96">
        <f>HYPERLINK("https://klasma.github.io/Logging_VASTERVIK/tillsynsmail/A 46559-2022.docx")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45181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  <c r="T97">
        <f>HYPERLINK("https://klasma.github.io/Logging_VASTERVIK/kartor/A 51024-2022.png")</f>
        <v/>
      </c>
      <c r="V97">
        <f>HYPERLINK("https://klasma.github.io/Logging_VASTERVIK/klagomål/A 51024-2022.docx")</f>
        <v/>
      </c>
      <c r="W97">
        <f>HYPERLINK("https://klasma.github.io/Logging_VASTERVIK/klagomålsmail/A 51024-2022.docx")</f>
        <v/>
      </c>
      <c r="X97">
        <f>HYPERLINK("https://klasma.github.io/Logging_VASTERVIK/tillsyn/A 51024-2022.docx")</f>
        <v/>
      </c>
      <c r="Y97">
        <f>HYPERLINK("https://klasma.github.io/Logging_VASTERVIK/tillsynsmail/A 51024-2022.docx")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45181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  <c r="T98">
        <f>HYPERLINK("https://klasma.github.io/Logging_VASTERVIK/kartor/A 54193-2022.png")</f>
        <v/>
      </c>
      <c r="U98">
        <f>HYPERLINK("https://klasma.github.io/Logging_VASTERVIK/knärot/A 54193-2022.png")</f>
        <v/>
      </c>
      <c r="V98">
        <f>HYPERLINK("https://klasma.github.io/Logging_VASTERVIK/klagomål/A 54193-2022.docx")</f>
        <v/>
      </c>
      <c r="W98">
        <f>HYPERLINK("https://klasma.github.io/Logging_VASTERVIK/klagomålsmail/A 54193-2022.docx")</f>
        <v/>
      </c>
      <c r="X98">
        <f>HYPERLINK("https://klasma.github.io/Logging_VASTERVIK/tillsyn/A 54193-2022.docx")</f>
        <v/>
      </c>
      <c r="Y98">
        <f>HYPERLINK("https://klasma.github.io/Logging_VASTERVIK/tillsynsmail/A 54193-2022.docx")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45181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  <c r="T99">
        <f>HYPERLINK("https://klasma.github.io/Logging_VASTERVIK/kartor/A 59178-2022.png")</f>
        <v/>
      </c>
      <c r="V99">
        <f>HYPERLINK("https://klasma.github.io/Logging_VASTERVIK/klagomål/A 59178-2022.docx")</f>
        <v/>
      </c>
      <c r="W99">
        <f>HYPERLINK("https://klasma.github.io/Logging_VASTERVIK/klagomålsmail/A 59178-2022.docx")</f>
        <v/>
      </c>
      <c r="X99">
        <f>HYPERLINK("https://klasma.github.io/Logging_VASTERVIK/tillsyn/A 59178-2022.docx")</f>
        <v/>
      </c>
      <c r="Y99">
        <f>HYPERLINK("https://klasma.github.io/Logging_VASTERVIK/tillsynsmail/A 59178-2022.docx")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45181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  <c r="T100">
        <f>HYPERLINK("https://klasma.github.io/Logging_VASTERVIK/kartor/A 804-2023.png")</f>
        <v/>
      </c>
      <c r="V100">
        <f>HYPERLINK("https://klasma.github.io/Logging_VASTERVIK/klagomål/A 804-2023.docx")</f>
        <v/>
      </c>
      <c r="W100">
        <f>HYPERLINK("https://klasma.github.io/Logging_VASTERVIK/klagomålsmail/A 804-2023.docx")</f>
        <v/>
      </c>
      <c r="X100">
        <f>HYPERLINK("https://klasma.github.io/Logging_VASTERVIK/tillsyn/A 804-2023.docx")</f>
        <v/>
      </c>
      <c r="Y100">
        <f>HYPERLINK("https://klasma.github.io/Logging_VASTERVIK/tillsynsmail/A 804-2023.docx")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45181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  <c r="T101">
        <f>HYPERLINK("https://klasma.github.io/Logging_VASTERVIK/kartor/A 975-2023.png")</f>
        <v/>
      </c>
      <c r="V101">
        <f>HYPERLINK("https://klasma.github.io/Logging_VASTERVIK/klagomål/A 975-2023.docx")</f>
        <v/>
      </c>
      <c r="W101">
        <f>HYPERLINK("https://klasma.github.io/Logging_VASTERVIK/klagomålsmail/A 975-2023.docx")</f>
        <v/>
      </c>
      <c r="X101">
        <f>HYPERLINK("https://klasma.github.io/Logging_VASTERVIK/tillsyn/A 975-2023.docx")</f>
        <v/>
      </c>
      <c r="Y101">
        <f>HYPERLINK("https://klasma.github.io/Logging_VASTERVIK/tillsynsmail/A 975-2023.docx")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45181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  <c r="T102">
        <f>HYPERLINK("https://klasma.github.io/Logging_VASTERVIK/kartor/A 1024-2023.png")</f>
        <v/>
      </c>
      <c r="V102">
        <f>HYPERLINK("https://klasma.github.io/Logging_VASTERVIK/klagomål/A 1024-2023.docx")</f>
        <v/>
      </c>
      <c r="W102">
        <f>HYPERLINK("https://klasma.github.io/Logging_VASTERVIK/klagomålsmail/A 1024-2023.docx")</f>
        <v/>
      </c>
      <c r="X102">
        <f>HYPERLINK("https://klasma.github.io/Logging_VASTERVIK/tillsyn/A 1024-2023.docx")</f>
        <v/>
      </c>
      <c r="Y102">
        <f>HYPERLINK("https://klasma.github.io/Logging_VASTERVIK/tillsynsmail/A 1024-2023.docx")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45181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  <c r="T103">
        <f>HYPERLINK("https://klasma.github.io/Logging_VASTERVIK/kartor/A 11729-2023.png")</f>
        <v/>
      </c>
      <c r="V103">
        <f>HYPERLINK("https://klasma.github.io/Logging_VASTERVIK/klagomål/A 11729-2023.docx")</f>
        <v/>
      </c>
      <c r="W103">
        <f>HYPERLINK("https://klasma.github.io/Logging_VASTERVIK/klagomålsmail/A 11729-2023.docx")</f>
        <v/>
      </c>
      <c r="X103">
        <f>HYPERLINK("https://klasma.github.io/Logging_VASTERVIK/tillsyn/A 11729-2023.docx")</f>
        <v/>
      </c>
      <c r="Y103">
        <f>HYPERLINK("https://klasma.github.io/Logging_VASTERVIK/tillsynsmail/A 11729-2023.docx")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45181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  <c r="T104">
        <f>HYPERLINK("https://klasma.github.io/Logging_VASTERVIK/kartor/A 14720-2023.png")</f>
        <v/>
      </c>
      <c r="U104">
        <f>HYPERLINK("https://klasma.github.io/Logging_VASTERVIK/knärot/A 14720-2023.png")</f>
        <v/>
      </c>
      <c r="V104">
        <f>HYPERLINK("https://klasma.github.io/Logging_VASTERVIK/klagomål/A 14720-2023.docx")</f>
        <v/>
      </c>
      <c r="W104">
        <f>HYPERLINK("https://klasma.github.io/Logging_VASTERVIK/klagomålsmail/A 14720-2023.docx")</f>
        <v/>
      </c>
      <c r="X104">
        <f>HYPERLINK("https://klasma.github.io/Logging_VASTERVIK/tillsyn/A 14720-2023.docx")</f>
        <v/>
      </c>
      <c r="Y104">
        <f>HYPERLINK("https://klasma.github.io/Logging_VASTERVIK/tillsynsmail/A 14720-2023.docx")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45181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  <c r="T105">
        <f>HYPERLINK("https://klasma.github.io/Logging_VASTERVIK/kartor/A 16622-2023.png")</f>
        <v/>
      </c>
      <c r="U105">
        <f>HYPERLINK("https://klasma.github.io/Logging_VASTERVIK/knärot/A 16622-2023.png")</f>
        <v/>
      </c>
      <c r="V105">
        <f>HYPERLINK("https://klasma.github.io/Logging_VASTERVIK/klagomål/A 16622-2023.docx")</f>
        <v/>
      </c>
      <c r="W105">
        <f>HYPERLINK("https://klasma.github.io/Logging_VASTERVIK/klagomålsmail/A 16622-2023.docx")</f>
        <v/>
      </c>
      <c r="X105">
        <f>HYPERLINK("https://klasma.github.io/Logging_VASTERVIK/tillsyn/A 16622-2023.docx")</f>
        <v/>
      </c>
      <c r="Y105">
        <f>HYPERLINK("https://klasma.github.io/Logging_VASTERVIK/tillsynsmail/A 16622-2023.docx")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45181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  <c r="T106">
        <f>HYPERLINK("https://klasma.github.io/Logging_VASTERVIK/kartor/A 21828-2023.png")</f>
        <v/>
      </c>
      <c r="V106">
        <f>HYPERLINK("https://klasma.github.io/Logging_VASTERVIK/klagomål/A 21828-2023.docx")</f>
        <v/>
      </c>
      <c r="W106">
        <f>HYPERLINK("https://klasma.github.io/Logging_VASTERVIK/klagomålsmail/A 21828-2023.docx")</f>
        <v/>
      </c>
      <c r="X106">
        <f>HYPERLINK("https://klasma.github.io/Logging_VASTERVIK/tillsyn/A 21828-2023.docx")</f>
        <v/>
      </c>
      <c r="Y106">
        <f>HYPERLINK("https://klasma.github.io/Logging_VASTERVIK/tillsynsmail/A 21828-2023.docx")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45181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  <c r="T107">
        <f>HYPERLINK("https://klasma.github.io/Logging_VASTERVIK/kartor/A 25433-2023.png")</f>
        <v/>
      </c>
      <c r="U107">
        <f>HYPERLINK("https://klasma.github.io/Logging_VASTERVIK/knärot/A 25433-2023.png")</f>
        <v/>
      </c>
      <c r="V107">
        <f>HYPERLINK("https://klasma.github.io/Logging_VASTERVIK/klagomål/A 25433-2023.docx")</f>
        <v/>
      </c>
      <c r="W107">
        <f>HYPERLINK("https://klasma.github.io/Logging_VASTERVIK/klagomålsmail/A 25433-2023.docx")</f>
        <v/>
      </c>
      <c r="X107">
        <f>HYPERLINK("https://klasma.github.io/Logging_VASTERVIK/tillsyn/A 25433-2023.docx")</f>
        <v/>
      </c>
      <c r="Y107">
        <f>HYPERLINK("https://klasma.github.io/Logging_VASTERVIK/tillsynsmail/A 25433-2023.docx")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45181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  <c r="T108">
        <f>HYPERLINK("https://klasma.github.io/Logging_VASTERVIK/kartor/A 25436-2023.png")</f>
        <v/>
      </c>
      <c r="U108">
        <f>HYPERLINK("https://klasma.github.io/Logging_VASTERVIK/knärot/A 25436-2023.png")</f>
        <v/>
      </c>
      <c r="V108">
        <f>HYPERLINK("https://klasma.github.io/Logging_VASTERVIK/klagomål/A 25436-2023.docx")</f>
        <v/>
      </c>
      <c r="W108">
        <f>HYPERLINK("https://klasma.github.io/Logging_VASTERVIK/klagomålsmail/A 25436-2023.docx")</f>
        <v/>
      </c>
      <c r="X108">
        <f>HYPERLINK("https://klasma.github.io/Logging_VASTERVIK/tillsyn/A 25436-2023.docx")</f>
        <v/>
      </c>
      <c r="Y108">
        <f>HYPERLINK("https://klasma.github.io/Logging_VASTERVIK/tillsynsmail/A 25436-2023.docx")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45181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  <c r="T109">
        <f>HYPERLINK("https://klasma.github.io/Logging_VASTERVIK/kartor/A 25435-2023.png")</f>
        <v/>
      </c>
      <c r="U109">
        <f>HYPERLINK("https://klasma.github.io/Logging_VASTERVIK/knärot/A 25435-2023.png")</f>
        <v/>
      </c>
      <c r="V109">
        <f>HYPERLINK("https://klasma.github.io/Logging_VASTERVIK/klagomål/A 25435-2023.docx")</f>
        <v/>
      </c>
      <c r="W109">
        <f>HYPERLINK("https://klasma.github.io/Logging_VASTERVIK/klagomålsmail/A 25435-2023.docx")</f>
        <v/>
      </c>
      <c r="X109">
        <f>HYPERLINK("https://klasma.github.io/Logging_VASTERVIK/tillsyn/A 25435-2023.docx")</f>
        <v/>
      </c>
      <c r="Y109">
        <f>HYPERLINK("https://klasma.github.io/Logging_VASTERVIK/tillsynsmail/A 25435-2023.docx")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45181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  <c r="T110">
        <f>HYPERLINK("https://klasma.github.io/Logging_VASTERVIK/kartor/A 25563-2023.png")</f>
        <v/>
      </c>
      <c r="V110">
        <f>HYPERLINK("https://klasma.github.io/Logging_VASTERVIK/klagomål/A 25563-2023.docx")</f>
        <v/>
      </c>
      <c r="W110">
        <f>HYPERLINK("https://klasma.github.io/Logging_VASTERVIK/klagomålsmail/A 25563-2023.docx")</f>
        <v/>
      </c>
      <c r="X110">
        <f>HYPERLINK("https://klasma.github.io/Logging_VASTERVIK/tillsyn/A 25563-2023.docx")</f>
        <v/>
      </c>
      <c r="Y110">
        <f>HYPERLINK("https://klasma.github.io/Logging_VASTERVIK/tillsynsmail/A 25563-2023.docx")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45181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  <c r="T111">
        <f>HYPERLINK("https://klasma.github.io/Logging_VASTERVIK/kartor/A 26278-2023.png")</f>
        <v/>
      </c>
      <c r="U111">
        <f>HYPERLINK("https://klasma.github.io/Logging_VASTERVIK/knärot/A 26278-2023.png")</f>
        <v/>
      </c>
      <c r="V111">
        <f>HYPERLINK("https://klasma.github.io/Logging_VASTERVIK/klagomål/A 26278-2023.docx")</f>
        <v/>
      </c>
      <c r="W111">
        <f>HYPERLINK("https://klasma.github.io/Logging_VASTERVIK/klagomålsmail/A 26278-2023.docx")</f>
        <v/>
      </c>
      <c r="X111">
        <f>HYPERLINK("https://klasma.github.io/Logging_VASTERVIK/tillsyn/A 26278-2023.docx")</f>
        <v/>
      </c>
      <c r="Y111">
        <f>HYPERLINK("https://klasma.github.io/Logging_VASTERVIK/tillsynsmail/A 26278-2023.docx")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45181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  <c r="T112">
        <f>HYPERLINK("https://klasma.github.io/Logging_VASTERVIK/kartor/A 32415-2023.png")</f>
        <v/>
      </c>
      <c r="U112">
        <f>HYPERLINK("https://klasma.github.io/Logging_VASTERVIK/knärot/A 32415-2023.png")</f>
        <v/>
      </c>
      <c r="V112">
        <f>HYPERLINK("https://klasma.github.io/Logging_VASTERVIK/klagomål/A 32415-2023.docx")</f>
        <v/>
      </c>
      <c r="W112">
        <f>HYPERLINK("https://klasma.github.io/Logging_VASTERVIK/klagomålsmail/A 32415-2023.docx")</f>
        <v/>
      </c>
      <c r="X112">
        <f>HYPERLINK("https://klasma.github.io/Logging_VASTERVIK/tillsyn/A 32415-2023.docx")</f>
        <v/>
      </c>
      <c r="Y112">
        <f>HYPERLINK("https://klasma.github.io/Logging_VASTERVIK/tillsynsmail/A 32415-2023.docx")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45181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  <c r="T113">
        <f>HYPERLINK("https://klasma.github.io/Logging_VASTERVIK/kartor/A 32653-2023.png")</f>
        <v/>
      </c>
      <c r="U113">
        <f>HYPERLINK("https://klasma.github.io/Logging_VASTERVIK/knärot/A 32653-2023.png")</f>
        <v/>
      </c>
      <c r="V113">
        <f>HYPERLINK("https://klasma.github.io/Logging_VASTERVIK/klagomål/A 32653-2023.docx")</f>
        <v/>
      </c>
      <c r="W113">
        <f>HYPERLINK("https://klasma.github.io/Logging_VASTERVIK/klagomålsmail/A 32653-2023.docx")</f>
        <v/>
      </c>
      <c r="X113">
        <f>HYPERLINK("https://klasma.github.io/Logging_VASTERVIK/tillsyn/A 32653-2023.docx")</f>
        <v/>
      </c>
      <c r="Y113">
        <f>HYPERLINK("https://klasma.github.io/Logging_VASTERVIK/tillsynsmail/A 32653-2023.docx")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45181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45181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45181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45181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45181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37566-2018.png")</f>
        <v/>
      </c>
      <c r="V118">
        <f>HYPERLINK("https://klasma.github.io/Logging_VASTERVIK/klagomål/A 37566-2018.docx")</f>
        <v/>
      </c>
      <c r="W118">
        <f>HYPERLINK("https://klasma.github.io/Logging_VASTERVIK/klagomålsmail/A 37566-2018.docx")</f>
        <v/>
      </c>
      <c r="X118">
        <f>HYPERLINK("https://klasma.github.io/Logging_VASTERVIK/tillsyn/A 37566-2018.docx")</f>
        <v/>
      </c>
      <c r="Y118">
        <f>HYPERLINK("https://klasma.github.io/Logging_VASTERVIK/tillsynsmail/A 37566-2018.docx")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45181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45181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45181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45181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45181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45181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45181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45181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45181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45181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45181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45181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45181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45181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45181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45181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45181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45181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45181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45181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45181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45181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45181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45181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45181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45181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45181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45181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45181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45181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45181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45181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45181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45181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45181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45181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45181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45181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45181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45181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45181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45181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45181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45181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45181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45181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45181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45181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45181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45181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45181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45181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45181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45181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45181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45181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45181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45181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45181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45181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45181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45181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45181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45181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45181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45181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45181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45181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45181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45181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45181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45181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45181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45181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45181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45181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45181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45181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45181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45181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45181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45181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45181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45181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45181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45181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45181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45181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45181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45181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45181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45181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45181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45181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45181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45181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45181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45181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45181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45181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45181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45181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45181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45181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45181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45181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45181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45181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45181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45181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45181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45181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45181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45181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45181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45181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45181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45181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45181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45181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45181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45181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45181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45181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45181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45181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45181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45181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45181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45181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45181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45181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45181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45181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45181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45181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45181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45181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45181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45181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45181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45181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45181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45181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45181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45181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45181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45181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45181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45181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45181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45181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45181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45181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45181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45181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45181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45181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45181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45181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45181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45181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45181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45181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45181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45181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45181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45181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45181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45181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45181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45181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45181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45181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45181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45181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45181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45181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45181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45181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45181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45181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45181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45181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45181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45181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45181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45181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45181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45181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45181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45181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45181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45181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45181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45181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45181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45181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45181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45181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45181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45181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45181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45181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45181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45181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45181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45181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45181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45181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45181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45181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45181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45181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45181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45181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45181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45181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45181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45181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45181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45181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45181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45181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45181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45181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45181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45181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45181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66743-2019.png")</f>
        <v/>
      </c>
      <c r="V347">
        <f>HYPERLINK("https://klasma.github.io/Logging_VASTERVIK/klagomål/A 66743-2019.docx")</f>
        <v/>
      </c>
      <c r="W347">
        <f>HYPERLINK("https://klasma.github.io/Logging_VASTERVIK/klagomålsmail/A 66743-2019.docx")</f>
        <v/>
      </c>
      <c r="X347">
        <f>HYPERLINK("https://klasma.github.io/Logging_VASTERVIK/tillsyn/A 66743-2019.docx")</f>
        <v/>
      </c>
      <c r="Y347">
        <f>HYPERLINK("https://klasma.github.io/Logging_VASTERVIK/tillsynsmail/A 66743-2019.docx")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45181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45181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45181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45181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45181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45181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45181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45181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45181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45181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45181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45181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45181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45181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45181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45181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45181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45181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45181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45181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45181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45181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45181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45181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45181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45181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45181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45181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45181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45181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45181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45181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45181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45181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45181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45181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45181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45181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45181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45181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45181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45181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45181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45181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45181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45181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45181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45181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45181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45181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45181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45181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45181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45181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45181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45181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45181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45181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45181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45181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45181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45181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45181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45181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45181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45181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45181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45181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45181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45181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45181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45181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45181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45181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45181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45181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45181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45181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45181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45181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45181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45181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45181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45181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45181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45181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45181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45181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45181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45181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45181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45181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45181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45181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45181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45181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45181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45181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45181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45181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45181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45181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45181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45181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45181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45181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45181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45181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45181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45181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45181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45181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45181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45181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45181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45181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45181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45181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45181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45181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45181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45181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45181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45181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45181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45181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45181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45181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45181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45181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45181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45181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45181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45181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45181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45181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45181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45181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45181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45181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45181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45181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45181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45181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45181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45181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45181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45181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45181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45181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45181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45181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45181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45181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45181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45181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45181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45181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45181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45181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45181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45181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45181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45181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45181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45181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45181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45181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45181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45181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45181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45181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45181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45181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45181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45181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45181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45181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45181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45181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45181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45181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45181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45181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45181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45181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45181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45181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45181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45181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45181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45181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45181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45181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42164-2021.png")</f>
        <v/>
      </c>
      <c r="V541">
        <f>HYPERLINK("https://klasma.github.io/Logging_VASTERVIK/klagomål/A 42164-2021.docx")</f>
        <v/>
      </c>
      <c r="W541">
        <f>HYPERLINK("https://klasma.github.io/Logging_VASTERVIK/klagomålsmail/A 42164-2021.docx")</f>
        <v/>
      </c>
      <c r="X541">
        <f>HYPERLINK("https://klasma.github.io/Logging_VASTERVIK/tillsyn/A 42164-2021.docx")</f>
        <v/>
      </c>
      <c r="Y541">
        <f>HYPERLINK("https://klasma.github.io/Logging_VASTERVIK/tillsynsmail/A 42164-2021.docx")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45181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45181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45181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45181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45181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45181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45181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45181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45181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45181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45181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45181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45181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45181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45181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45181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45181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45181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45181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45181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45181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45181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45181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45181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45181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45181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45181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45181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45181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45181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45181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45181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45181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45181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45181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45181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45181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64920-2021.png")</f>
        <v/>
      </c>
      <c r="V578">
        <f>HYPERLINK("https://klasma.github.io/Logging_VASTERVIK/klagomål/A 64920-2021.docx")</f>
        <v/>
      </c>
      <c r="W578">
        <f>HYPERLINK("https://klasma.github.io/Logging_VASTERVIK/klagomålsmail/A 64920-2021.docx")</f>
        <v/>
      </c>
      <c r="X578">
        <f>HYPERLINK("https://klasma.github.io/Logging_VASTERVIK/tillsyn/A 64920-2021.docx")</f>
        <v/>
      </c>
      <c r="Y578">
        <f>HYPERLINK("https://klasma.github.io/Logging_VASTERVIK/tillsynsmail/A 64920-2021.docx")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45181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45181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45181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45181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45181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45181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45181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45181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45181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45181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45181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45181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45181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45181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45181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45181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9605-2022.png")</f>
        <v/>
      </c>
      <c r="V594">
        <f>HYPERLINK("https://klasma.github.io/Logging_VASTERVIK/klagomål/A 9605-2022.docx")</f>
        <v/>
      </c>
      <c r="W594">
        <f>HYPERLINK("https://klasma.github.io/Logging_VASTERVIK/klagomålsmail/A 9605-2022.docx")</f>
        <v/>
      </c>
      <c r="X594">
        <f>HYPERLINK("https://klasma.github.io/Logging_VASTERVIK/tillsyn/A 9605-2022.docx")</f>
        <v/>
      </c>
      <c r="Y594">
        <f>HYPERLINK("https://klasma.github.io/Logging_VASTERVIK/tillsynsmail/A 9605-2022.docx")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45181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45181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45181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45181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45181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45181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45181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45181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45181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45181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45181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45181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45181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45181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45181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45181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45181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45181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45181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45181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45181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45181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45181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45181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45181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45181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45181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45181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45181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45181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45181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45181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45181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45181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45181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45181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45181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45181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45181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45181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45181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45181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45181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45181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45181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45181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45181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45181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45181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45181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45181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45181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45181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45181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45181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45181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45181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45181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45181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45181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45181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45181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45181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45181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45181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45181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45181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45181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45181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45181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45181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45181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45181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45181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45181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45181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45181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45181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45181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45181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45181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45181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45181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45181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45181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45181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45181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45181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45181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45181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45181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45181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45181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45181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45181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45181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45181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45181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45181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45181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45181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45181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7255-2023.png")</f>
        <v/>
      </c>
      <c r="V696">
        <f>HYPERLINK("https://klasma.github.io/Logging_VASTERVIK/klagomål/A 7255-2023.docx")</f>
        <v/>
      </c>
      <c r="W696">
        <f>HYPERLINK("https://klasma.github.io/Logging_VASTERVIK/klagomålsmail/A 7255-2023.docx")</f>
        <v/>
      </c>
      <c r="X696">
        <f>HYPERLINK("https://klasma.github.io/Logging_VASTERVIK/tillsyn/A 7255-2023.docx")</f>
        <v/>
      </c>
      <c r="Y696">
        <f>HYPERLINK("https://klasma.github.io/Logging_VASTERVIK/tillsynsmail/A 7255-2023.docx")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45181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45181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45181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45181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45181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45181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45181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45181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45181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45181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45181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45181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45181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45181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45181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45181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45181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45181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45181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45181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45181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45181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45181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13275-2023.png")</f>
        <v/>
      </c>
      <c r="V719">
        <f>HYPERLINK("https://klasma.github.io/Logging_VASTERVIK/klagomål/A 13275-2023.docx")</f>
        <v/>
      </c>
      <c r="W719">
        <f>HYPERLINK("https://klasma.github.io/Logging_VASTERVIK/klagomålsmail/A 13275-2023.docx")</f>
        <v/>
      </c>
      <c r="X719">
        <f>HYPERLINK("https://klasma.github.io/Logging_VASTERVIK/tillsyn/A 13275-2023.docx")</f>
        <v/>
      </c>
      <c r="Y719">
        <f>HYPERLINK("https://klasma.github.io/Logging_VASTERVIK/tillsynsmail/A 13275-2023.docx")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45181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45181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45181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45181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45181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45181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45181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45181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45181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45181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45181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45181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45181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45181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45181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45181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45181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17317-2023.png")</f>
        <v/>
      </c>
      <c r="V736">
        <f>HYPERLINK("https://klasma.github.io/Logging_VASTERVIK/klagomål/A 17317-2023.docx")</f>
        <v/>
      </c>
      <c r="W736">
        <f>HYPERLINK("https://klasma.github.io/Logging_VASTERVIK/klagomålsmail/A 17317-2023.docx")</f>
        <v/>
      </c>
      <c r="X736">
        <f>HYPERLINK("https://klasma.github.io/Logging_VASTERVIK/tillsyn/A 17317-2023.docx")</f>
        <v/>
      </c>
      <c r="Y736">
        <f>HYPERLINK("https://klasma.github.io/Logging_VASTERVIK/tillsynsmail/A 17317-2023.docx")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45181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45181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45181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45181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45181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45181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45181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45181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45181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45181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45181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45181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45181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45181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45181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19365-2023.png")</f>
        <v/>
      </c>
      <c r="V751">
        <f>HYPERLINK("https://klasma.github.io/Logging_VASTERVIK/klagomål/A 19365-2023.docx")</f>
        <v/>
      </c>
      <c r="W751">
        <f>HYPERLINK("https://klasma.github.io/Logging_VASTERVIK/klagomålsmail/A 19365-2023.docx")</f>
        <v/>
      </c>
      <c r="X751">
        <f>HYPERLINK("https://klasma.github.io/Logging_VASTERVIK/tillsyn/A 19365-2023.docx")</f>
        <v/>
      </c>
      <c r="Y751">
        <f>HYPERLINK("https://klasma.github.io/Logging_VASTERVIK/tillsynsmail/A 19365-2023.docx")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45181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45181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45181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45181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45181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45181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45181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45181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45181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45181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45181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45181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45181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45181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45181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45181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45181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45181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45181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45181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45181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45181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45181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45181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45181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45181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45181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45181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45181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45181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45181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45181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45181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45181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45181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45181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45181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45181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45181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45181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45181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45181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45181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45181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45181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45181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45181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45181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45181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45181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45181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45181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45181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45181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45181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45181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45181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45181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45181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45181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45181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45181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45181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45181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>
      <c r="A816" t="inlineStr">
        <is>
          <t>A 42348-2023</t>
        </is>
      </c>
      <c r="B816" s="1" t="n">
        <v>45180</v>
      </c>
      <c r="C816" s="1" t="n">
        <v>45181</v>
      </c>
      <c r="D816" t="inlineStr">
        <is>
          <t>KALMAR LÄN</t>
        </is>
      </c>
      <c r="E816" t="inlineStr">
        <is>
          <t>VÄSTERVIK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2023-09-12T04:14:27Z</dcterms:created>
  <dcterms:modified xmlns:dcterms="http://purl.org/dc/terms/" xmlns:xsi="http://www.w3.org/2001/XMLSchema-instance" xsi:type="dcterms:W3CDTF">2023-09-12T04:14:27Z</dcterms:modified>
</cp:coreProperties>
</file>