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45186</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45186</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13629-2019</t>
        </is>
      </c>
      <c r="B4" s="1" t="n">
        <v>43530</v>
      </c>
      <c r="C4" s="1" t="n">
        <v>45186</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 "A 13629-2019")</f>
        <v/>
      </c>
      <c r="T4">
        <f>HYPERLINK("https://klasma.github.io/Logging_VIMMERBY/kartor/A 13629-2019.png", "A 13629-2019")</f>
        <v/>
      </c>
      <c r="U4">
        <f>HYPERLINK("https://klasma.github.io/Logging_VIMMERBY/knärot/A 13629-2019.png", "A 13629-2019")</f>
        <v/>
      </c>
      <c r="V4">
        <f>HYPERLINK("https://klasma.github.io/Logging_VIMMERBY/klagomål/A 13629-2019.docx", "A 13629-2019")</f>
        <v/>
      </c>
      <c r="W4">
        <f>HYPERLINK("https://klasma.github.io/Logging_VIMMERBY/klagomålsmail/A 13629-2019.docx", "A 13629-2019")</f>
        <v/>
      </c>
      <c r="X4">
        <f>HYPERLINK("https://klasma.github.io/Logging_VIMMERBY/tillsyn/A 13629-2019.docx", "A 13629-2019")</f>
        <v/>
      </c>
      <c r="Y4">
        <f>HYPERLINK("https://klasma.github.io/Logging_VIMMERBY/tillsynsmail/A 13629-2019.docx", "A 13629-2019")</f>
        <v/>
      </c>
    </row>
    <row r="5" ht="15" customHeight="1">
      <c r="A5" t="inlineStr">
        <is>
          <t>A 13628-2019</t>
        </is>
      </c>
      <c r="B5" s="1" t="n">
        <v>43530</v>
      </c>
      <c r="C5" s="1" t="n">
        <v>45186</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 "A 13628-2019")</f>
        <v/>
      </c>
      <c r="T5">
        <f>HYPERLINK("https://klasma.github.io/Logging_VIMMERBY/kartor/A 13628-2019.png", "A 13628-2019")</f>
        <v/>
      </c>
      <c r="U5">
        <f>HYPERLINK("https://klasma.github.io/Logging_VIMMERBY/knärot/A 13628-2019.png", "A 13628-2019")</f>
        <v/>
      </c>
      <c r="V5">
        <f>HYPERLINK("https://klasma.github.io/Logging_VIMMERBY/klagomål/A 13628-2019.docx", "A 13628-2019")</f>
        <v/>
      </c>
      <c r="W5">
        <f>HYPERLINK("https://klasma.github.io/Logging_VIMMERBY/klagomålsmail/A 13628-2019.docx", "A 13628-2019")</f>
        <v/>
      </c>
      <c r="X5">
        <f>HYPERLINK("https://klasma.github.io/Logging_VIMMERBY/tillsyn/A 13628-2019.docx", "A 13628-2019")</f>
        <v/>
      </c>
      <c r="Y5">
        <f>HYPERLINK("https://klasma.github.io/Logging_VIMMERBY/tillsynsmail/A 13628-2019.docx", "A 13628-2019")</f>
        <v/>
      </c>
    </row>
    <row r="6" ht="15" customHeight="1">
      <c r="A6" t="inlineStr">
        <is>
          <t>A 61460-2019</t>
        </is>
      </c>
      <c r="B6" s="1" t="n">
        <v>43783</v>
      </c>
      <c r="C6" s="1" t="n">
        <v>45186</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 "A 61460-2019")</f>
        <v/>
      </c>
      <c r="T6">
        <f>HYPERLINK("https://klasma.github.io/Logging_VIMMERBY/kartor/A 61460-2019.png", "A 61460-2019")</f>
        <v/>
      </c>
      <c r="U6">
        <f>HYPERLINK("https://klasma.github.io/Logging_VIMMERBY/knärot/A 61460-2019.png", "A 61460-2019")</f>
        <v/>
      </c>
      <c r="V6">
        <f>HYPERLINK("https://klasma.github.io/Logging_VIMMERBY/klagomål/A 61460-2019.docx", "A 61460-2019")</f>
        <v/>
      </c>
      <c r="W6">
        <f>HYPERLINK("https://klasma.github.io/Logging_VIMMERBY/klagomålsmail/A 61460-2019.docx", "A 61460-2019")</f>
        <v/>
      </c>
      <c r="X6">
        <f>HYPERLINK("https://klasma.github.io/Logging_VIMMERBY/tillsyn/A 61460-2019.docx", "A 61460-2019")</f>
        <v/>
      </c>
      <c r="Y6">
        <f>HYPERLINK("https://klasma.github.io/Logging_VIMMERBY/tillsynsmail/A 61460-2019.docx", "A 61460-2019")</f>
        <v/>
      </c>
    </row>
    <row r="7" ht="15" customHeight="1">
      <c r="A7" t="inlineStr">
        <is>
          <t>A 37889-2022</t>
        </is>
      </c>
      <c r="B7" s="1" t="n">
        <v>44811</v>
      </c>
      <c r="C7" s="1" t="n">
        <v>45186</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 "A 37889-2022")</f>
        <v/>
      </c>
      <c r="T7">
        <f>HYPERLINK("https://klasma.github.io/Logging_VIMMERBY/kartor/A 37889-2022.png", "A 37889-2022")</f>
        <v/>
      </c>
      <c r="V7">
        <f>HYPERLINK("https://klasma.github.io/Logging_VIMMERBY/klagomål/A 37889-2022.docx", "A 37889-2022")</f>
        <v/>
      </c>
      <c r="W7">
        <f>HYPERLINK("https://klasma.github.io/Logging_VIMMERBY/klagomålsmail/A 37889-2022.docx", "A 37889-2022")</f>
        <v/>
      </c>
      <c r="X7">
        <f>HYPERLINK("https://klasma.github.io/Logging_VIMMERBY/tillsyn/A 37889-2022.docx", "A 37889-2022")</f>
        <v/>
      </c>
      <c r="Y7">
        <f>HYPERLINK("https://klasma.github.io/Logging_VIMMERBY/tillsynsmail/A 37889-2022.docx", "A 37889-2022")</f>
        <v/>
      </c>
    </row>
    <row r="8" ht="15" customHeight="1">
      <c r="A8" t="inlineStr">
        <is>
          <t>A 37906-2022</t>
        </is>
      </c>
      <c r="B8" s="1" t="n">
        <v>44811</v>
      </c>
      <c r="C8" s="1" t="n">
        <v>45186</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 "A 37906-2022")</f>
        <v/>
      </c>
      <c r="T8">
        <f>HYPERLINK("https://klasma.github.io/Logging_VIMMERBY/kartor/A 37906-2022.png", "A 37906-2022")</f>
        <v/>
      </c>
      <c r="U8">
        <f>HYPERLINK("https://klasma.github.io/Logging_VIMMERBY/knärot/A 37906-2022.png", "A 37906-2022")</f>
        <v/>
      </c>
      <c r="V8">
        <f>HYPERLINK("https://klasma.github.io/Logging_VIMMERBY/klagomål/A 37906-2022.docx", "A 37906-2022")</f>
        <v/>
      </c>
      <c r="W8">
        <f>HYPERLINK("https://klasma.github.io/Logging_VIMMERBY/klagomålsmail/A 37906-2022.docx", "A 37906-2022")</f>
        <v/>
      </c>
      <c r="X8">
        <f>HYPERLINK("https://klasma.github.io/Logging_VIMMERBY/tillsyn/A 37906-2022.docx", "A 37906-2022")</f>
        <v/>
      </c>
      <c r="Y8">
        <f>HYPERLINK("https://klasma.github.io/Logging_VIMMERBY/tillsynsmail/A 37906-2022.docx", "A 37906-2022")</f>
        <v/>
      </c>
    </row>
    <row r="9" ht="15" customHeight="1">
      <c r="A9" t="inlineStr">
        <is>
          <t>A 1960-2023</t>
        </is>
      </c>
      <c r="B9" s="1" t="n">
        <v>44939</v>
      </c>
      <c r="C9" s="1" t="n">
        <v>45186</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 "A 1960-2023")</f>
        <v/>
      </c>
      <c r="T9">
        <f>HYPERLINK("https://klasma.github.io/Logging_VIMMERBY/kartor/A 1960-2023.png", "A 1960-2023")</f>
        <v/>
      </c>
      <c r="V9">
        <f>HYPERLINK("https://klasma.github.io/Logging_VIMMERBY/klagomål/A 1960-2023.docx", "A 1960-2023")</f>
        <v/>
      </c>
      <c r="W9">
        <f>HYPERLINK("https://klasma.github.io/Logging_VIMMERBY/klagomålsmail/A 1960-2023.docx", "A 1960-2023")</f>
        <v/>
      </c>
      <c r="X9">
        <f>HYPERLINK("https://klasma.github.io/Logging_VIMMERBY/tillsyn/A 1960-2023.docx", "A 1960-2023")</f>
        <v/>
      </c>
      <c r="Y9">
        <f>HYPERLINK("https://klasma.github.io/Logging_VIMMERBY/tillsynsmail/A 1960-2023.docx", "A 1960-2023")</f>
        <v/>
      </c>
    </row>
    <row r="10" ht="15" customHeight="1">
      <c r="A10" t="inlineStr">
        <is>
          <t>A 19978-2019</t>
        </is>
      </c>
      <c r="B10" s="1" t="n">
        <v>43566</v>
      </c>
      <c r="C10" s="1" t="n">
        <v>45186</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 "A 19978-2019")</f>
        <v/>
      </c>
      <c r="T10">
        <f>HYPERLINK("https://klasma.github.io/Logging_VIMMERBY/kartor/A 19978-2019.png", "A 19978-2019")</f>
        <v/>
      </c>
      <c r="V10">
        <f>HYPERLINK("https://klasma.github.io/Logging_VIMMERBY/klagomål/A 19978-2019.docx", "A 19978-2019")</f>
        <v/>
      </c>
      <c r="W10">
        <f>HYPERLINK("https://klasma.github.io/Logging_VIMMERBY/klagomålsmail/A 19978-2019.docx", "A 19978-2019")</f>
        <v/>
      </c>
      <c r="X10">
        <f>HYPERLINK("https://klasma.github.io/Logging_VIMMERBY/tillsyn/A 19978-2019.docx", "A 19978-2019")</f>
        <v/>
      </c>
      <c r="Y10">
        <f>HYPERLINK("https://klasma.github.io/Logging_VIMMERBY/tillsynsmail/A 19978-2019.docx", "A 19978-2019")</f>
        <v/>
      </c>
    </row>
    <row r="11" ht="15" customHeight="1">
      <c r="A11" t="inlineStr">
        <is>
          <t>A 62797-2019</t>
        </is>
      </c>
      <c r="B11" s="1" t="n">
        <v>43790</v>
      </c>
      <c r="C11" s="1" t="n">
        <v>45186</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 "A 62797-2019")</f>
        <v/>
      </c>
      <c r="T11">
        <f>HYPERLINK("https://klasma.github.io/Logging_VIMMERBY/kartor/A 62797-2019.png", "A 62797-2019")</f>
        <v/>
      </c>
      <c r="V11">
        <f>HYPERLINK("https://klasma.github.io/Logging_VIMMERBY/klagomål/A 62797-2019.docx", "A 62797-2019")</f>
        <v/>
      </c>
      <c r="W11">
        <f>HYPERLINK("https://klasma.github.io/Logging_VIMMERBY/klagomålsmail/A 62797-2019.docx", "A 62797-2019")</f>
        <v/>
      </c>
      <c r="X11">
        <f>HYPERLINK("https://klasma.github.io/Logging_VIMMERBY/tillsyn/A 62797-2019.docx", "A 62797-2019")</f>
        <v/>
      </c>
      <c r="Y11">
        <f>HYPERLINK("https://klasma.github.io/Logging_VIMMERBY/tillsynsmail/A 62797-2019.docx", "A 62797-2019")</f>
        <v/>
      </c>
    </row>
    <row r="12" ht="15" customHeight="1">
      <c r="A12" t="inlineStr">
        <is>
          <t>A 35331-2022</t>
        </is>
      </c>
      <c r="B12" s="1" t="n">
        <v>44798</v>
      </c>
      <c r="C12" s="1" t="n">
        <v>45186</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 "A 35331-2022")</f>
        <v/>
      </c>
      <c r="T12">
        <f>HYPERLINK("https://klasma.github.io/Logging_VIMMERBY/kartor/A 35331-2022.png", "A 35331-2022")</f>
        <v/>
      </c>
      <c r="V12">
        <f>HYPERLINK("https://klasma.github.io/Logging_VIMMERBY/klagomål/A 35331-2022.docx", "A 35331-2022")</f>
        <v/>
      </c>
      <c r="W12">
        <f>HYPERLINK("https://klasma.github.io/Logging_VIMMERBY/klagomålsmail/A 35331-2022.docx", "A 35331-2022")</f>
        <v/>
      </c>
      <c r="X12">
        <f>HYPERLINK("https://klasma.github.io/Logging_VIMMERBY/tillsyn/A 35331-2022.docx", "A 35331-2022")</f>
        <v/>
      </c>
      <c r="Y12">
        <f>HYPERLINK("https://klasma.github.io/Logging_VIMMERBY/tillsynsmail/A 35331-2022.docx", "A 35331-2022")</f>
        <v/>
      </c>
    </row>
    <row r="13" ht="15" customHeight="1">
      <c r="A13" t="inlineStr">
        <is>
          <t>A 71226-2018</t>
        </is>
      </c>
      <c r="B13" s="1" t="n">
        <v>43453</v>
      </c>
      <c r="C13" s="1" t="n">
        <v>45186</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 "A 71226-2018")</f>
        <v/>
      </c>
      <c r="T13">
        <f>HYPERLINK("https://klasma.github.io/Logging_VIMMERBY/kartor/A 71226-2018.png", "A 71226-2018")</f>
        <v/>
      </c>
      <c r="V13">
        <f>HYPERLINK("https://klasma.github.io/Logging_VIMMERBY/klagomål/A 71226-2018.docx", "A 71226-2018")</f>
        <v/>
      </c>
      <c r="W13">
        <f>HYPERLINK("https://klasma.github.io/Logging_VIMMERBY/klagomålsmail/A 71226-2018.docx", "A 71226-2018")</f>
        <v/>
      </c>
      <c r="X13">
        <f>HYPERLINK("https://klasma.github.io/Logging_VIMMERBY/tillsyn/A 71226-2018.docx", "A 71226-2018")</f>
        <v/>
      </c>
      <c r="Y13">
        <f>HYPERLINK("https://klasma.github.io/Logging_VIMMERBY/tillsynsmail/A 71226-2018.docx", "A 71226-2018")</f>
        <v/>
      </c>
    </row>
    <row r="14" ht="15" customHeight="1">
      <c r="A14" t="inlineStr">
        <is>
          <t>A 36349-2019</t>
        </is>
      </c>
      <c r="B14" s="1" t="n">
        <v>43670</v>
      </c>
      <c r="C14" s="1" t="n">
        <v>45186</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 "A 36349-2019")</f>
        <v/>
      </c>
      <c r="T14">
        <f>HYPERLINK("https://klasma.github.io/Logging_VIMMERBY/kartor/A 36349-2019.png", "A 36349-2019")</f>
        <v/>
      </c>
      <c r="V14">
        <f>HYPERLINK("https://klasma.github.io/Logging_VIMMERBY/klagomål/A 36349-2019.docx", "A 36349-2019")</f>
        <v/>
      </c>
      <c r="W14">
        <f>HYPERLINK("https://klasma.github.io/Logging_VIMMERBY/klagomålsmail/A 36349-2019.docx", "A 36349-2019")</f>
        <v/>
      </c>
      <c r="X14">
        <f>HYPERLINK("https://klasma.github.io/Logging_VIMMERBY/tillsyn/A 36349-2019.docx", "A 36349-2019")</f>
        <v/>
      </c>
      <c r="Y14">
        <f>HYPERLINK("https://klasma.github.io/Logging_VIMMERBY/tillsynsmail/A 36349-2019.docx", "A 36349-2019")</f>
        <v/>
      </c>
    </row>
    <row r="15" ht="15" customHeight="1">
      <c r="A15" t="inlineStr">
        <is>
          <t>A 8411-2021</t>
        </is>
      </c>
      <c r="B15" s="1" t="n">
        <v>44245</v>
      </c>
      <c r="C15" s="1" t="n">
        <v>45186</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 "A 8411-2021")</f>
        <v/>
      </c>
      <c r="T15">
        <f>HYPERLINK("https://klasma.github.io/Logging_VIMMERBY/kartor/A 8411-2021.png", "A 8411-2021")</f>
        <v/>
      </c>
      <c r="V15">
        <f>HYPERLINK("https://klasma.github.io/Logging_VIMMERBY/klagomål/A 8411-2021.docx", "A 8411-2021")</f>
        <v/>
      </c>
      <c r="W15">
        <f>HYPERLINK("https://klasma.github.io/Logging_VIMMERBY/klagomålsmail/A 8411-2021.docx", "A 8411-2021")</f>
        <v/>
      </c>
      <c r="X15">
        <f>HYPERLINK("https://klasma.github.io/Logging_VIMMERBY/tillsyn/A 8411-2021.docx", "A 8411-2021")</f>
        <v/>
      </c>
      <c r="Y15">
        <f>HYPERLINK("https://klasma.github.io/Logging_VIMMERBY/tillsynsmail/A 8411-2021.docx", "A 8411-2021")</f>
        <v/>
      </c>
    </row>
    <row r="16" ht="15" customHeight="1">
      <c r="A16" t="inlineStr">
        <is>
          <t>A 37901-2022</t>
        </is>
      </c>
      <c r="B16" s="1" t="n">
        <v>44811</v>
      </c>
      <c r="C16" s="1" t="n">
        <v>45186</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 "A 37901-2022")</f>
        <v/>
      </c>
      <c r="T16">
        <f>HYPERLINK("https://klasma.github.io/Logging_VIMMERBY/kartor/A 37901-2022.png", "A 37901-2022")</f>
        <v/>
      </c>
      <c r="V16">
        <f>HYPERLINK("https://klasma.github.io/Logging_VIMMERBY/klagomål/A 37901-2022.docx", "A 37901-2022")</f>
        <v/>
      </c>
      <c r="W16">
        <f>HYPERLINK("https://klasma.github.io/Logging_VIMMERBY/klagomålsmail/A 37901-2022.docx", "A 37901-2022")</f>
        <v/>
      </c>
      <c r="X16">
        <f>HYPERLINK("https://klasma.github.io/Logging_VIMMERBY/tillsyn/A 37901-2022.docx", "A 37901-2022")</f>
        <v/>
      </c>
      <c r="Y16">
        <f>HYPERLINK("https://klasma.github.io/Logging_VIMMERBY/tillsynsmail/A 37901-2022.docx", "A 37901-2022")</f>
        <v/>
      </c>
    </row>
    <row r="17" ht="15" customHeight="1">
      <c r="A17" t="inlineStr">
        <is>
          <t>A 8214-2023</t>
        </is>
      </c>
      <c r="B17" s="1" t="n">
        <v>44974</v>
      </c>
      <c r="C17" s="1" t="n">
        <v>45186</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 "A 8214-2023")</f>
        <v/>
      </c>
      <c r="T17">
        <f>HYPERLINK("https://klasma.github.io/Logging_VIMMERBY/kartor/A 8214-2023.png", "A 8214-2023")</f>
        <v/>
      </c>
      <c r="U17">
        <f>HYPERLINK("https://klasma.github.io/Logging_VIMMERBY/knärot/A 8214-2023.png", "A 8214-2023")</f>
        <v/>
      </c>
      <c r="V17">
        <f>HYPERLINK("https://klasma.github.io/Logging_VIMMERBY/klagomål/A 8214-2023.docx", "A 8214-2023")</f>
        <v/>
      </c>
      <c r="W17">
        <f>HYPERLINK("https://klasma.github.io/Logging_VIMMERBY/klagomålsmail/A 8214-2023.docx", "A 8214-2023")</f>
        <v/>
      </c>
      <c r="X17">
        <f>HYPERLINK("https://klasma.github.io/Logging_VIMMERBY/tillsyn/A 8214-2023.docx", "A 8214-2023")</f>
        <v/>
      </c>
      <c r="Y17">
        <f>HYPERLINK("https://klasma.github.io/Logging_VIMMERBY/tillsynsmail/A 8214-2023.docx", "A 8214-2023")</f>
        <v/>
      </c>
    </row>
    <row r="18" ht="15" customHeight="1">
      <c r="A18" t="inlineStr">
        <is>
          <t>A 15427-2023</t>
        </is>
      </c>
      <c r="B18" s="1" t="n">
        <v>45020</v>
      </c>
      <c r="C18" s="1" t="n">
        <v>45186</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 "A 15427-2023")</f>
        <v/>
      </c>
      <c r="T18">
        <f>HYPERLINK("https://klasma.github.io/Logging_VIMMERBY/kartor/A 15427-2023.png", "A 15427-2023")</f>
        <v/>
      </c>
      <c r="V18">
        <f>HYPERLINK("https://klasma.github.io/Logging_VIMMERBY/klagomål/A 15427-2023.docx", "A 15427-2023")</f>
        <v/>
      </c>
      <c r="W18">
        <f>HYPERLINK("https://klasma.github.io/Logging_VIMMERBY/klagomålsmail/A 15427-2023.docx", "A 15427-2023")</f>
        <v/>
      </c>
      <c r="X18">
        <f>HYPERLINK("https://klasma.github.io/Logging_VIMMERBY/tillsyn/A 15427-2023.docx", "A 15427-2023")</f>
        <v/>
      </c>
      <c r="Y18">
        <f>HYPERLINK("https://klasma.github.io/Logging_VIMMERBY/tillsynsmail/A 15427-2023.docx", "A 15427-2023")</f>
        <v/>
      </c>
    </row>
    <row r="19" ht="15" customHeight="1">
      <c r="A19" t="inlineStr">
        <is>
          <t>A 63698-2018</t>
        </is>
      </c>
      <c r="B19" s="1" t="n">
        <v>43417</v>
      </c>
      <c r="C19" s="1" t="n">
        <v>45186</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 "A 63698-2018")</f>
        <v/>
      </c>
      <c r="T19">
        <f>HYPERLINK("https://klasma.github.io/Logging_VIMMERBY/kartor/A 63698-2018.png", "A 63698-2018")</f>
        <v/>
      </c>
      <c r="V19">
        <f>HYPERLINK("https://klasma.github.io/Logging_VIMMERBY/klagomål/A 63698-2018.docx", "A 63698-2018")</f>
        <v/>
      </c>
      <c r="W19">
        <f>HYPERLINK("https://klasma.github.io/Logging_VIMMERBY/klagomålsmail/A 63698-2018.docx", "A 63698-2018")</f>
        <v/>
      </c>
      <c r="X19">
        <f>HYPERLINK("https://klasma.github.io/Logging_VIMMERBY/tillsyn/A 63698-2018.docx", "A 63698-2018")</f>
        <v/>
      </c>
      <c r="Y19">
        <f>HYPERLINK("https://klasma.github.io/Logging_VIMMERBY/tillsynsmail/A 63698-2018.docx", "A 63698-2018")</f>
        <v/>
      </c>
    </row>
    <row r="20" ht="15" customHeight="1">
      <c r="A20" t="inlineStr">
        <is>
          <t>A 70416-2018</t>
        </is>
      </c>
      <c r="B20" s="1" t="n">
        <v>43447</v>
      </c>
      <c r="C20" s="1" t="n">
        <v>45186</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 "A 70416-2018")</f>
        <v/>
      </c>
      <c r="T20">
        <f>HYPERLINK("https://klasma.github.io/Logging_VIMMERBY/kartor/A 70416-2018.png", "A 70416-2018")</f>
        <v/>
      </c>
      <c r="V20">
        <f>HYPERLINK("https://klasma.github.io/Logging_VIMMERBY/klagomål/A 70416-2018.docx", "A 70416-2018")</f>
        <v/>
      </c>
      <c r="W20">
        <f>HYPERLINK("https://klasma.github.io/Logging_VIMMERBY/klagomålsmail/A 70416-2018.docx", "A 70416-2018")</f>
        <v/>
      </c>
      <c r="X20">
        <f>HYPERLINK("https://klasma.github.io/Logging_VIMMERBY/tillsyn/A 70416-2018.docx", "A 70416-2018")</f>
        <v/>
      </c>
      <c r="Y20">
        <f>HYPERLINK("https://klasma.github.io/Logging_VIMMERBY/tillsynsmail/A 70416-2018.docx", "A 70416-2018")</f>
        <v/>
      </c>
    </row>
    <row r="21" ht="15" customHeight="1">
      <c r="A21" t="inlineStr">
        <is>
          <t>A 71214-2018</t>
        </is>
      </c>
      <c r="B21" s="1" t="n">
        <v>43453</v>
      </c>
      <c r="C21" s="1" t="n">
        <v>45186</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 "A 71214-2018")</f>
        <v/>
      </c>
      <c r="T21">
        <f>HYPERLINK("https://klasma.github.io/Logging_VIMMERBY/kartor/A 71214-2018.png", "A 71214-2018")</f>
        <v/>
      </c>
      <c r="V21">
        <f>HYPERLINK("https://klasma.github.io/Logging_VIMMERBY/klagomål/A 71214-2018.docx", "A 71214-2018")</f>
        <v/>
      </c>
      <c r="W21">
        <f>HYPERLINK("https://klasma.github.io/Logging_VIMMERBY/klagomålsmail/A 71214-2018.docx", "A 71214-2018")</f>
        <v/>
      </c>
      <c r="X21">
        <f>HYPERLINK("https://klasma.github.io/Logging_VIMMERBY/tillsyn/A 71214-2018.docx", "A 71214-2018")</f>
        <v/>
      </c>
      <c r="Y21">
        <f>HYPERLINK("https://klasma.github.io/Logging_VIMMERBY/tillsynsmail/A 71214-2018.docx", "A 71214-2018")</f>
        <v/>
      </c>
    </row>
    <row r="22" ht="15" customHeight="1">
      <c r="A22" t="inlineStr">
        <is>
          <t>A 13588-2019</t>
        </is>
      </c>
      <c r="B22" s="1" t="n">
        <v>43530</v>
      </c>
      <c r="C22" s="1" t="n">
        <v>45186</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 "A 13588-2019")</f>
        <v/>
      </c>
      <c r="T22">
        <f>HYPERLINK("https://klasma.github.io/Logging_VIMMERBY/kartor/A 13588-2019.png", "A 13588-2019")</f>
        <v/>
      </c>
      <c r="V22">
        <f>HYPERLINK("https://klasma.github.io/Logging_VIMMERBY/klagomål/A 13588-2019.docx", "A 13588-2019")</f>
        <v/>
      </c>
      <c r="W22">
        <f>HYPERLINK("https://klasma.github.io/Logging_VIMMERBY/klagomålsmail/A 13588-2019.docx", "A 13588-2019")</f>
        <v/>
      </c>
      <c r="X22">
        <f>HYPERLINK("https://klasma.github.io/Logging_VIMMERBY/tillsyn/A 13588-2019.docx", "A 13588-2019")</f>
        <v/>
      </c>
      <c r="Y22">
        <f>HYPERLINK("https://klasma.github.io/Logging_VIMMERBY/tillsynsmail/A 13588-2019.docx", "A 13588-2019")</f>
        <v/>
      </c>
    </row>
    <row r="23" ht="15" customHeight="1">
      <c r="A23" t="inlineStr">
        <is>
          <t>A 13596-2019</t>
        </is>
      </c>
      <c r="B23" s="1" t="n">
        <v>43530</v>
      </c>
      <c r="C23" s="1" t="n">
        <v>45186</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 "A 13596-2019")</f>
        <v/>
      </c>
      <c r="T23">
        <f>HYPERLINK("https://klasma.github.io/Logging_VIMMERBY/kartor/A 13596-2019.png", "A 13596-2019")</f>
        <v/>
      </c>
      <c r="V23">
        <f>HYPERLINK("https://klasma.github.io/Logging_VIMMERBY/klagomål/A 13596-2019.docx", "A 13596-2019")</f>
        <v/>
      </c>
      <c r="W23">
        <f>HYPERLINK("https://klasma.github.io/Logging_VIMMERBY/klagomålsmail/A 13596-2019.docx", "A 13596-2019")</f>
        <v/>
      </c>
      <c r="X23">
        <f>HYPERLINK("https://klasma.github.io/Logging_VIMMERBY/tillsyn/A 13596-2019.docx", "A 13596-2019")</f>
        <v/>
      </c>
      <c r="Y23">
        <f>HYPERLINK("https://klasma.github.io/Logging_VIMMERBY/tillsynsmail/A 13596-2019.docx", "A 13596-2019")</f>
        <v/>
      </c>
    </row>
    <row r="24" ht="15" customHeight="1">
      <c r="A24" t="inlineStr">
        <is>
          <t>A 36803-2019</t>
        </is>
      </c>
      <c r="B24" s="1" t="n">
        <v>43672</v>
      </c>
      <c r="C24" s="1" t="n">
        <v>45186</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 "A 36803-2019")</f>
        <v/>
      </c>
      <c r="T24">
        <f>HYPERLINK("https://klasma.github.io/Logging_VIMMERBY/kartor/A 36803-2019.png", "A 36803-2019")</f>
        <v/>
      </c>
      <c r="V24">
        <f>HYPERLINK("https://klasma.github.io/Logging_VIMMERBY/klagomål/A 36803-2019.docx", "A 36803-2019")</f>
        <v/>
      </c>
      <c r="W24">
        <f>HYPERLINK("https://klasma.github.io/Logging_VIMMERBY/klagomålsmail/A 36803-2019.docx", "A 36803-2019")</f>
        <v/>
      </c>
      <c r="X24">
        <f>HYPERLINK("https://klasma.github.io/Logging_VIMMERBY/tillsyn/A 36803-2019.docx", "A 36803-2019")</f>
        <v/>
      </c>
      <c r="Y24">
        <f>HYPERLINK("https://klasma.github.io/Logging_VIMMERBY/tillsynsmail/A 36803-2019.docx", "A 36803-2019")</f>
        <v/>
      </c>
    </row>
    <row r="25" ht="15" customHeight="1">
      <c r="A25" t="inlineStr">
        <is>
          <t>A 38921-2019</t>
        </is>
      </c>
      <c r="B25" s="1" t="n">
        <v>43689</v>
      </c>
      <c r="C25" s="1" t="n">
        <v>45186</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 "A 38921-2019")</f>
        <v/>
      </c>
      <c r="T25">
        <f>HYPERLINK("https://klasma.github.io/Logging_VIMMERBY/kartor/A 38921-2019.png", "A 38921-2019")</f>
        <v/>
      </c>
      <c r="V25">
        <f>HYPERLINK("https://klasma.github.io/Logging_VIMMERBY/klagomål/A 38921-2019.docx", "A 38921-2019")</f>
        <v/>
      </c>
      <c r="W25">
        <f>HYPERLINK("https://klasma.github.io/Logging_VIMMERBY/klagomålsmail/A 38921-2019.docx", "A 38921-2019")</f>
        <v/>
      </c>
      <c r="X25">
        <f>HYPERLINK("https://klasma.github.io/Logging_VIMMERBY/tillsyn/A 38921-2019.docx", "A 38921-2019")</f>
        <v/>
      </c>
      <c r="Y25">
        <f>HYPERLINK("https://klasma.github.io/Logging_VIMMERBY/tillsynsmail/A 38921-2019.docx", "A 38921-2019")</f>
        <v/>
      </c>
    </row>
    <row r="26" ht="15" customHeight="1">
      <c r="A26" t="inlineStr">
        <is>
          <t>A 41398-2021</t>
        </is>
      </c>
      <c r="B26" s="1" t="n">
        <v>44424</v>
      </c>
      <c r="C26" s="1" t="n">
        <v>45186</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 "A 41398-2021")</f>
        <v/>
      </c>
      <c r="T26">
        <f>HYPERLINK("https://klasma.github.io/Logging_VIMMERBY/kartor/A 41398-2021.png", "A 41398-2021")</f>
        <v/>
      </c>
      <c r="V26">
        <f>HYPERLINK("https://klasma.github.io/Logging_VIMMERBY/klagomål/A 41398-2021.docx", "A 41398-2021")</f>
        <v/>
      </c>
      <c r="W26">
        <f>HYPERLINK("https://klasma.github.io/Logging_VIMMERBY/klagomålsmail/A 41398-2021.docx", "A 41398-2021")</f>
        <v/>
      </c>
      <c r="X26">
        <f>HYPERLINK("https://klasma.github.io/Logging_VIMMERBY/tillsyn/A 41398-2021.docx", "A 41398-2021")</f>
        <v/>
      </c>
      <c r="Y26">
        <f>HYPERLINK("https://klasma.github.io/Logging_VIMMERBY/tillsynsmail/A 41398-2021.docx", "A 41398-2021")</f>
        <v/>
      </c>
    </row>
    <row r="27" ht="15" customHeight="1">
      <c r="A27" t="inlineStr">
        <is>
          <t>A 2518-2023</t>
        </is>
      </c>
      <c r="B27" s="1" t="n">
        <v>44943</v>
      </c>
      <c r="C27" s="1" t="n">
        <v>45186</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 "A 2518-2023")</f>
        <v/>
      </c>
      <c r="T27">
        <f>HYPERLINK("https://klasma.github.io/Logging_VIMMERBY/kartor/A 2518-2023.png", "A 2518-2023")</f>
        <v/>
      </c>
      <c r="U27">
        <f>HYPERLINK("https://klasma.github.io/Logging_VIMMERBY/knärot/A 2518-2023.png", "A 2518-2023")</f>
        <v/>
      </c>
      <c r="V27">
        <f>HYPERLINK("https://klasma.github.io/Logging_VIMMERBY/klagomål/A 2518-2023.docx", "A 2518-2023")</f>
        <v/>
      </c>
      <c r="W27">
        <f>HYPERLINK("https://klasma.github.io/Logging_VIMMERBY/klagomålsmail/A 2518-2023.docx", "A 2518-2023")</f>
        <v/>
      </c>
      <c r="X27">
        <f>HYPERLINK("https://klasma.github.io/Logging_VIMMERBY/tillsyn/A 2518-2023.docx", "A 2518-2023")</f>
        <v/>
      </c>
      <c r="Y27">
        <f>HYPERLINK("https://klasma.github.io/Logging_VIMMERBY/tillsynsmail/A 2518-2023.docx", "A 2518-2023")</f>
        <v/>
      </c>
    </row>
    <row r="28" ht="15" customHeight="1">
      <c r="A28" t="inlineStr">
        <is>
          <t>A 22825-2023</t>
        </is>
      </c>
      <c r="B28" s="1" t="n">
        <v>45072</v>
      </c>
      <c r="C28" s="1" t="n">
        <v>45186</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 "A 22825-2023")</f>
        <v/>
      </c>
      <c r="T28">
        <f>HYPERLINK("https://klasma.github.io/Logging_VIMMERBY/kartor/A 22825-2023.png", "A 22825-2023")</f>
        <v/>
      </c>
      <c r="V28">
        <f>HYPERLINK("https://klasma.github.io/Logging_VIMMERBY/klagomål/A 22825-2023.docx", "A 22825-2023")</f>
        <v/>
      </c>
      <c r="W28">
        <f>HYPERLINK("https://klasma.github.io/Logging_VIMMERBY/klagomålsmail/A 22825-2023.docx", "A 22825-2023")</f>
        <v/>
      </c>
      <c r="X28">
        <f>HYPERLINK("https://klasma.github.io/Logging_VIMMERBY/tillsyn/A 22825-2023.docx", "A 22825-2023")</f>
        <v/>
      </c>
      <c r="Y28">
        <f>HYPERLINK("https://klasma.github.io/Logging_VIMMERBY/tillsynsmail/A 22825-2023.docx", "A 22825-2023")</f>
        <v/>
      </c>
    </row>
    <row r="29" ht="15" customHeight="1">
      <c r="A29" t="inlineStr">
        <is>
          <t>A 46598-2018</t>
        </is>
      </c>
      <c r="B29" s="1" t="n">
        <v>43368</v>
      </c>
      <c r="C29" s="1" t="n">
        <v>45186</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 "A 46598-2018")</f>
        <v/>
      </c>
      <c r="T29">
        <f>HYPERLINK("https://klasma.github.io/Logging_VIMMERBY/kartor/A 46598-2018.png", "A 46598-2018")</f>
        <v/>
      </c>
      <c r="V29">
        <f>HYPERLINK("https://klasma.github.io/Logging_VIMMERBY/klagomål/A 46598-2018.docx", "A 46598-2018")</f>
        <v/>
      </c>
      <c r="W29">
        <f>HYPERLINK("https://klasma.github.io/Logging_VIMMERBY/klagomålsmail/A 46598-2018.docx", "A 46598-2018")</f>
        <v/>
      </c>
      <c r="X29">
        <f>HYPERLINK("https://klasma.github.io/Logging_VIMMERBY/tillsyn/A 46598-2018.docx", "A 46598-2018")</f>
        <v/>
      </c>
      <c r="Y29">
        <f>HYPERLINK("https://klasma.github.io/Logging_VIMMERBY/tillsynsmail/A 46598-2018.docx", "A 46598-2018")</f>
        <v/>
      </c>
    </row>
    <row r="30" ht="15" customHeight="1">
      <c r="A30" t="inlineStr">
        <is>
          <t>A 59892-2018</t>
        </is>
      </c>
      <c r="B30" s="1" t="n">
        <v>43419</v>
      </c>
      <c r="C30" s="1" t="n">
        <v>45186</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 "A 59892-2018")</f>
        <v/>
      </c>
      <c r="T30">
        <f>HYPERLINK("https://klasma.github.io/Logging_VIMMERBY/kartor/A 59892-2018.png", "A 59892-2018")</f>
        <v/>
      </c>
      <c r="V30">
        <f>HYPERLINK("https://klasma.github.io/Logging_VIMMERBY/klagomål/A 59892-2018.docx", "A 59892-2018")</f>
        <v/>
      </c>
      <c r="W30">
        <f>HYPERLINK("https://klasma.github.io/Logging_VIMMERBY/klagomålsmail/A 59892-2018.docx", "A 59892-2018")</f>
        <v/>
      </c>
      <c r="X30">
        <f>HYPERLINK("https://klasma.github.io/Logging_VIMMERBY/tillsyn/A 59892-2018.docx", "A 59892-2018")</f>
        <v/>
      </c>
      <c r="Y30">
        <f>HYPERLINK("https://klasma.github.io/Logging_VIMMERBY/tillsynsmail/A 59892-2018.docx", "A 59892-2018")</f>
        <v/>
      </c>
    </row>
    <row r="31" ht="15" customHeight="1">
      <c r="A31" t="inlineStr">
        <is>
          <t>A 1303-2019</t>
        </is>
      </c>
      <c r="B31" s="1" t="n">
        <v>43473</v>
      </c>
      <c r="C31" s="1" t="n">
        <v>45186</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 "A 1303-2019")</f>
        <v/>
      </c>
      <c r="T31">
        <f>HYPERLINK("https://klasma.github.io/Logging_VIMMERBY/kartor/A 1303-2019.png", "A 1303-2019")</f>
        <v/>
      </c>
      <c r="V31">
        <f>HYPERLINK("https://klasma.github.io/Logging_VIMMERBY/klagomål/A 1303-2019.docx", "A 1303-2019")</f>
        <v/>
      </c>
      <c r="W31">
        <f>HYPERLINK("https://klasma.github.io/Logging_VIMMERBY/klagomålsmail/A 1303-2019.docx", "A 1303-2019")</f>
        <v/>
      </c>
      <c r="X31">
        <f>HYPERLINK("https://klasma.github.io/Logging_VIMMERBY/tillsyn/A 1303-2019.docx", "A 1303-2019")</f>
        <v/>
      </c>
      <c r="Y31">
        <f>HYPERLINK("https://klasma.github.io/Logging_VIMMERBY/tillsynsmail/A 1303-2019.docx", "A 1303-2019")</f>
        <v/>
      </c>
    </row>
    <row r="32" ht="15" customHeight="1">
      <c r="A32" t="inlineStr">
        <is>
          <t>A 4895-2019</t>
        </is>
      </c>
      <c r="B32" s="1" t="n">
        <v>43487</v>
      </c>
      <c r="C32" s="1" t="n">
        <v>45186</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 "A 4895-2019")</f>
        <v/>
      </c>
      <c r="T32">
        <f>HYPERLINK("https://klasma.github.io/Logging_VIMMERBY/kartor/A 4895-2019.png", "A 4895-2019")</f>
        <v/>
      </c>
      <c r="V32">
        <f>HYPERLINK("https://klasma.github.io/Logging_VIMMERBY/klagomål/A 4895-2019.docx", "A 4895-2019")</f>
        <v/>
      </c>
      <c r="W32">
        <f>HYPERLINK("https://klasma.github.io/Logging_VIMMERBY/klagomålsmail/A 4895-2019.docx", "A 4895-2019")</f>
        <v/>
      </c>
      <c r="X32">
        <f>HYPERLINK("https://klasma.github.io/Logging_VIMMERBY/tillsyn/A 4895-2019.docx", "A 4895-2019")</f>
        <v/>
      </c>
      <c r="Y32">
        <f>HYPERLINK("https://klasma.github.io/Logging_VIMMERBY/tillsynsmail/A 4895-2019.docx", "A 4895-2019")</f>
        <v/>
      </c>
    </row>
    <row r="33" ht="15" customHeight="1">
      <c r="A33" t="inlineStr">
        <is>
          <t>A 19055-2019</t>
        </is>
      </c>
      <c r="B33" s="1" t="n">
        <v>43563</v>
      </c>
      <c r="C33" s="1" t="n">
        <v>45186</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 "A 19055-2019")</f>
        <v/>
      </c>
      <c r="T33">
        <f>HYPERLINK("https://klasma.github.io/Logging_VIMMERBY/kartor/A 19055-2019.png", "A 19055-2019")</f>
        <v/>
      </c>
      <c r="V33">
        <f>HYPERLINK("https://klasma.github.io/Logging_VIMMERBY/klagomål/A 19055-2019.docx", "A 19055-2019")</f>
        <v/>
      </c>
      <c r="W33">
        <f>HYPERLINK("https://klasma.github.io/Logging_VIMMERBY/klagomålsmail/A 19055-2019.docx", "A 19055-2019")</f>
        <v/>
      </c>
      <c r="X33">
        <f>HYPERLINK("https://klasma.github.io/Logging_VIMMERBY/tillsyn/A 19055-2019.docx", "A 19055-2019")</f>
        <v/>
      </c>
      <c r="Y33">
        <f>HYPERLINK("https://klasma.github.io/Logging_VIMMERBY/tillsynsmail/A 19055-2019.docx", "A 19055-2019")</f>
        <v/>
      </c>
    </row>
    <row r="34" ht="15" customHeight="1">
      <c r="A34" t="inlineStr">
        <is>
          <t>A 32602-2019</t>
        </is>
      </c>
      <c r="B34" s="1" t="n">
        <v>43647</v>
      </c>
      <c r="C34" s="1" t="n">
        <v>45186</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 "A 32602-2019")</f>
        <v/>
      </c>
      <c r="T34">
        <f>HYPERLINK("https://klasma.github.io/Logging_VIMMERBY/kartor/A 32602-2019.png", "A 32602-2019")</f>
        <v/>
      </c>
      <c r="V34">
        <f>HYPERLINK("https://klasma.github.io/Logging_VIMMERBY/klagomål/A 32602-2019.docx", "A 32602-2019")</f>
        <v/>
      </c>
      <c r="W34">
        <f>HYPERLINK("https://klasma.github.io/Logging_VIMMERBY/klagomålsmail/A 32602-2019.docx", "A 32602-2019")</f>
        <v/>
      </c>
      <c r="X34">
        <f>HYPERLINK("https://klasma.github.io/Logging_VIMMERBY/tillsyn/A 32602-2019.docx", "A 32602-2019")</f>
        <v/>
      </c>
      <c r="Y34">
        <f>HYPERLINK("https://klasma.github.io/Logging_VIMMERBY/tillsynsmail/A 32602-2019.docx", "A 32602-2019")</f>
        <v/>
      </c>
    </row>
    <row r="35" ht="15" customHeight="1">
      <c r="A35" t="inlineStr">
        <is>
          <t>A 52156-2019</t>
        </is>
      </c>
      <c r="B35" s="1" t="n">
        <v>43742</v>
      </c>
      <c r="C35" s="1" t="n">
        <v>45186</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 "A 52156-2019")</f>
        <v/>
      </c>
      <c r="T35">
        <f>HYPERLINK("https://klasma.github.io/Logging_VIMMERBY/kartor/A 52156-2019.png", "A 52156-2019")</f>
        <v/>
      </c>
      <c r="U35">
        <f>HYPERLINK("https://klasma.github.io/Logging_VIMMERBY/knärot/A 52156-2019.png", "A 52156-2019")</f>
        <v/>
      </c>
      <c r="V35">
        <f>HYPERLINK("https://klasma.github.io/Logging_VIMMERBY/klagomål/A 52156-2019.docx", "A 52156-2019")</f>
        <v/>
      </c>
      <c r="W35">
        <f>HYPERLINK("https://klasma.github.io/Logging_VIMMERBY/klagomålsmail/A 52156-2019.docx", "A 52156-2019")</f>
        <v/>
      </c>
      <c r="X35">
        <f>HYPERLINK("https://klasma.github.io/Logging_VIMMERBY/tillsyn/A 52156-2019.docx", "A 52156-2019")</f>
        <v/>
      </c>
      <c r="Y35">
        <f>HYPERLINK("https://klasma.github.io/Logging_VIMMERBY/tillsynsmail/A 52156-2019.docx", "A 52156-2019")</f>
        <v/>
      </c>
    </row>
    <row r="36" ht="15" customHeight="1">
      <c r="A36" t="inlineStr">
        <is>
          <t>A 64356-2019</t>
        </is>
      </c>
      <c r="B36" s="1" t="n">
        <v>43797</v>
      </c>
      <c r="C36" s="1" t="n">
        <v>45186</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 "A 64356-2019")</f>
        <v/>
      </c>
      <c r="T36">
        <f>HYPERLINK("https://klasma.github.io/Logging_VIMMERBY/kartor/A 64356-2019.png", "A 64356-2019")</f>
        <v/>
      </c>
      <c r="V36">
        <f>HYPERLINK("https://klasma.github.io/Logging_VIMMERBY/klagomål/A 64356-2019.docx", "A 64356-2019")</f>
        <v/>
      </c>
      <c r="W36">
        <f>HYPERLINK("https://klasma.github.io/Logging_VIMMERBY/klagomålsmail/A 64356-2019.docx", "A 64356-2019")</f>
        <v/>
      </c>
      <c r="X36">
        <f>HYPERLINK("https://klasma.github.io/Logging_VIMMERBY/tillsyn/A 64356-2019.docx", "A 64356-2019")</f>
        <v/>
      </c>
      <c r="Y36">
        <f>HYPERLINK("https://klasma.github.io/Logging_VIMMERBY/tillsynsmail/A 64356-2019.docx", "A 64356-2019")</f>
        <v/>
      </c>
    </row>
    <row r="37" ht="15" customHeight="1">
      <c r="A37" t="inlineStr">
        <is>
          <t>A 35462-2020</t>
        </is>
      </c>
      <c r="B37" s="1" t="n">
        <v>44042</v>
      </c>
      <c r="C37" s="1" t="n">
        <v>45186</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 "A 35462-2020")</f>
        <v/>
      </c>
      <c r="T37">
        <f>HYPERLINK("https://klasma.github.io/Logging_VIMMERBY/kartor/A 35462-2020.png", "A 35462-2020")</f>
        <v/>
      </c>
      <c r="V37">
        <f>HYPERLINK("https://klasma.github.io/Logging_VIMMERBY/klagomål/A 35462-2020.docx", "A 35462-2020")</f>
        <v/>
      </c>
      <c r="W37">
        <f>HYPERLINK("https://klasma.github.io/Logging_VIMMERBY/klagomålsmail/A 35462-2020.docx", "A 35462-2020")</f>
        <v/>
      </c>
      <c r="X37">
        <f>HYPERLINK("https://klasma.github.io/Logging_VIMMERBY/tillsyn/A 35462-2020.docx", "A 35462-2020")</f>
        <v/>
      </c>
      <c r="Y37">
        <f>HYPERLINK("https://klasma.github.io/Logging_VIMMERBY/tillsynsmail/A 35462-2020.docx", "A 35462-2020")</f>
        <v/>
      </c>
    </row>
    <row r="38" ht="15" customHeight="1">
      <c r="A38" t="inlineStr">
        <is>
          <t>A 42097-2020</t>
        </is>
      </c>
      <c r="B38" s="1" t="n">
        <v>44075</v>
      </c>
      <c r="C38" s="1" t="n">
        <v>45186</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 "A 42097-2020")</f>
        <v/>
      </c>
      <c r="T38">
        <f>HYPERLINK("https://klasma.github.io/Logging_VIMMERBY/kartor/A 42097-2020.png", "A 42097-2020")</f>
        <v/>
      </c>
      <c r="V38">
        <f>HYPERLINK("https://klasma.github.io/Logging_VIMMERBY/klagomål/A 42097-2020.docx", "A 42097-2020")</f>
        <v/>
      </c>
      <c r="W38">
        <f>HYPERLINK("https://klasma.github.io/Logging_VIMMERBY/klagomålsmail/A 42097-2020.docx", "A 42097-2020")</f>
        <v/>
      </c>
      <c r="X38">
        <f>HYPERLINK("https://klasma.github.io/Logging_VIMMERBY/tillsyn/A 42097-2020.docx", "A 42097-2020")</f>
        <v/>
      </c>
      <c r="Y38">
        <f>HYPERLINK("https://klasma.github.io/Logging_VIMMERBY/tillsynsmail/A 42097-2020.docx", "A 42097-2020")</f>
        <v/>
      </c>
    </row>
    <row r="39" ht="15" customHeight="1">
      <c r="A39" t="inlineStr">
        <is>
          <t>A 44306-2020</t>
        </is>
      </c>
      <c r="B39" s="1" t="n">
        <v>44082</v>
      </c>
      <c r="C39" s="1" t="n">
        <v>45186</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 "A 44306-2020")</f>
        <v/>
      </c>
      <c r="T39">
        <f>HYPERLINK("https://klasma.github.io/Logging_VIMMERBY/kartor/A 44306-2020.png", "A 44306-2020")</f>
        <v/>
      </c>
      <c r="V39">
        <f>HYPERLINK("https://klasma.github.io/Logging_VIMMERBY/klagomål/A 44306-2020.docx", "A 44306-2020")</f>
        <v/>
      </c>
      <c r="W39">
        <f>HYPERLINK("https://klasma.github.io/Logging_VIMMERBY/klagomålsmail/A 44306-2020.docx", "A 44306-2020")</f>
        <v/>
      </c>
      <c r="X39">
        <f>HYPERLINK("https://klasma.github.io/Logging_VIMMERBY/tillsyn/A 44306-2020.docx", "A 44306-2020")</f>
        <v/>
      </c>
      <c r="Y39">
        <f>HYPERLINK("https://klasma.github.io/Logging_VIMMERBY/tillsynsmail/A 44306-2020.docx", "A 44306-2020")</f>
        <v/>
      </c>
    </row>
    <row r="40" ht="15" customHeight="1">
      <c r="A40" t="inlineStr">
        <is>
          <t>A 57949-2020</t>
        </is>
      </c>
      <c r="B40" s="1" t="n">
        <v>44142</v>
      </c>
      <c r="C40" s="1" t="n">
        <v>45186</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 "A 57949-2020")</f>
        <v/>
      </c>
      <c r="T40">
        <f>HYPERLINK("https://klasma.github.io/Logging_VIMMERBY/kartor/A 57949-2020.png", "A 57949-2020")</f>
        <v/>
      </c>
      <c r="V40">
        <f>HYPERLINK("https://klasma.github.io/Logging_VIMMERBY/klagomål/A 57949-2020.docx", "A 57949-2020")</f>
        <v/>
      </c>
      <c r="W40">
        <f>HYPERLINK("https://klasma.github.io/Logging_VIMMERBY/klagomålsmail/A 57949-2020.docx", "A 57949-2020")</f>
        <v/>
      </c>
      <c r="X40">
        <f>HYPERLINK("https://klasma.github.io/Logging_VIMMERBY/tillsyn/A 57949-2020.docx", "A 57949-2020")</f>
        <v/>
      </c>
      <c r="Y40">
        <f>HYPERLINK("https://klasma.github.io/Logging_VIMMERBY/tillsynsmail/A 57949-2020.docx", "A 57949-2020")</f>
        <v/>
      </c>
    </row>
    <row r="41" ht="15" customHeight="1">
      <c r="A41" t="inlineStr">
        <is>
          <t>A 64674-2020</t>
        </is>
      </c>
      <c r="B41" s="1" t="n">
        <v>44169</v>
      </c>
      <c r="C41" s="1" t="n">
        <v>45186</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 "A 64674-2020")</f>
        <v/>
      </c>
      <c r="T41">
        <f>HYPERLINK("https://klasma.github.io/Logging_VIMMERBY/kartor/A 64674-2020.png", "A 64674-2020")</f>
        <v/>
      </c>
      <c r="V41">
        <f>HYPERLINK("https://klasma.github.io/Logging_VIMMERBY/klagomål/A 64674-2020.docx", "A 64674-2020")</f>
        <v/>
      </c>
      <c r="W41">
        <f>HYPERLINK("https://klasma.github.io/Logging_VIMMERBY/klagomålsmail/A 64674-2020.docx", "A 64674-2020")</f>
        <v/>
      </c>
      <c r="X41">
        <f>HYPERLINK("https://klasma.github.io/Logging_VIMMERBY/tillsyn/A 64674-2020.docx", "A 64674-2020")</f>
        <v/>
      </c>
      <c r="Y41">
        <f>HYPERLINK("https://klasma.github.io/Logging_VIMMERBY/tillsynsmail/A 64674-2020.docx", "A 64674-2020")</f>
        <v/>
      </c>
    </row>
    <row r="42" ht="15" customHeight="1">
      <c r="A42" t="inlineStr">
        <is>
          <t>A 68851-2020</t>
        </is>
      </c>
      <c r="B42" s="1" t="n">
        <v>44187</v>
      </c>
      <c r="C42" s="1" t="n">
        <v>45186</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 "A 68851-2020")</f>
        <v/>
      </c>
      <c r="T42">
        <f>HYPERLINK("https://klasma.github.io/Logging_VIMMERBY/kartor/A 68851-2020.png", "A 68851-2020")</f>
        <v/>
      </c>
      <c r="V42">
        <f>HYPERLINK("https://klasma.github.io/Logging_VIMMERBY/klagomål/A 68851-2020.docx", "A 68851-2020")</f>
        <v/>
      </c>
      <c r="W42">
        <f>HYPERLINK("https://klasma.github.io/Logging_VIMMERBY/klagomålsmail/A 68851-2020.docx", "A 68851-2020")</f>
        <v/>
      </c>
      <c r="X42">
        <f>HYPERLINK("https://klasma.github.io/Logging_VIMMERBY/tillsyn/A 68851-2020.docx", "A 68851-2020")</f>
        <v/>
      </c>
      <c r="Y42">
        <f>HYPERLINK("https://klasma.github.io/Logging_VIMMERBY/tillsynsmail/A 68851-2020.docx", "A 68851-2020")</f>
        <v/>
      </c>
    </row>
    <row r="43" ht="15" customHeight="1">
      <c r="A43" t="inlineStr">
        <is>
          <t>A 32396-2021</t>
        </is>
      </c>
      <c r="B43" s="1" t="n">
        <v>44371</v>
      </c>
      <c r="C43" s="1" t="n">
        <v>45186</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 "A 32396-2021")</f>
        <v/>
      </c>
      <c r="T43">
        <f>HYPERLINK("https://klasma.github.io/Logging_VIMMERBY/kartor/A 32396-2021.png", "A 32396-2021")</f>
        <v/>
      </c>
      <c r="V43">
        <f>HYPERLINK("https://klasma.github.io/Logging_VIMMERBY/klagomål/A 32396-2021.docx", "A 32396-2021")</f>
        <v/>
      </c>
      <c r="W43">
        <f>HYPERLINK("https://klasma.github.io/Logging_VIMMERBY/klagomålsmail/A 32396-2021.docx", "A 32396-2021")</f>
        <v/>
      </c>
      <c r="X43">
        <f>HYPERLINK("https://klasma.github.io/Logging_VIMMERBY/tillsyn/A 32396-2021.docx", "A 32396-2021")</f>
        <v/>
      </c>
      <c r="Y43">
        <f>HYPERLINK("https://klasma.github.io/Logging_VIMMERBY/tillsynsmail/A 32396-2021.docx", "A 32396-2021")</f>
        <v/>
      </c>
    </row>
    <row r="44" ht="15" customHeight="1">
      <c r="A44" t="inlineStr">
        <is>
          <t>A 37930-2021</t>
        </is>
      </c>
      <c r="B44" s="1" t="n">
        <v>44403</v>
      </c>
      <c r="C44" s="1" t="n">
        <v>45186</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 "A 37930-2021")</f>
        <v/>
      </c>
      <c r="T44">
        <f>HYPERLINK("https://klasma.github.io/Logging_VIMMERBY/kartor/A 37930-2021.png", "A 37930-2021")</f>
        <v/>
      </c>
      <c r="V44">
        <f>HYPERLINK("https://klasma.github.io/Logging_VIMMERBY/klagomål/A 37930-2021.docx", "A 37930-2021")</f>
        <v/>
      </c>
      <c r="W44">
        <f>HYPERLINK("https://klasma.github.io/Logging_VIMMERBY/klagomålsmail/A 37930-2021.docx", "A 37930-2021")</f>
        <v/>
      </c>
      <c r="X44">
        <f>HYPERLINK("https://klasma.github.io/Logging_VIMMERBY/tillsyn/A 37930-2021.docx", "A 37930-2021")</f>
        <v/>
      </c>
      <c r="Y44">
        <f>HYPERLINK("https://klasma.github.io/Logging_VIMMERBY/tillsynsmail/A 37930-2021.docx", "A 37930-2021")</f>
        <v/>
      </c>
    </row>
    <row r="45" ht="15" customHeight="1">
      <c r="A45" t="inlineStr">
        <is>
          <t>A 71785-2021</t>
        </is>
      </c>
      <c r="B45" s="1" t="n">
        <v>44539</v>
      </c>
      <c r="C45" s="1" t="n">
        <v>45186</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 "A 71785-2021")</f>
        <v/>
      </c>
      <c r="T45">
        <f>HYPERLINK("https://klasma.github.io/Logging_VIMMERBY/kartor/A 71785-2021.png", "A 71785-2021")</f>
        <v/>
      </c>
      <c r="V45">
        <f>HYPERLINK("https://klasma.github.io/Logging_VIMMERBY/klagomål/A 71785-2021.docx", "A 71785-2021")</f>
        <v/>
      </c>
      <c r="W45">
        <f>HYPERLINK("https://klasma.github.io/Logging_VIMMERBY/klagomålsmail/A 71785-2021.docx", "A 71785-2021")</f>
        <v/>
      </c>
      <c r="X45">
        <f>HYPERLINK("https://klasma.github.io/Logging_VIMMERBY/tillsyn/A 71785-2021.docx", "A 71785-2021")</f>
        <v/>
      </c>
      <c r="Y45">
        <f>HYPERLINK("https://klasma.github.io/Logging_VIMMERBY/tillsynsmail/A 71785-2021.docx", "A 71785-2021")</f>
        <v/>
      </c>
    </row>
    <row r="46" ht="15" customHeight="1">
      <c r="A46" t="inlineStr">
        <is>
          <t>A 1943-2023</t>
        </is>
      </c>
      <c r="B46" s="1" t="n">
        <v>44939</v>
      </c>
      <c r="C46" s="1" t="n">
        <v>45186</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 "A 1943-2023")</f>
        <v/>
      </c>
      <c r="T46">
        <f>HYPERLINK("https://klasma.github.io/Logging_VIMMERBY/kartor/A 1943-2023.png", "A 1943-2023")</f>
        <v/>
      </c>
      <c r="U46">
        <f>HYPERLINK("https://klasma.github.io/Logging_VIMMERBY/knärot/A 1943-2023.png", "A 1943-2023")</f>
        <v/>
      </c>
      <c r="V46">
        <f>HYPERLINK("https://klasma.github.io/Logging_VIMMERBY/klagomål/A 1943-2023.docx", "A 1943-2023")</f>
        <v/>
      </c>
      <c r="W46">
        <f>HYPERLINK("https://klasma.github.io/Logging_VIMMERBY/klagomålsmail/A 1943-2023.docx", "A 1943-2023")</f>
        <v/>
      </c>
      <c r="X46">
        <f>HYPERLINK("https://klasma.github.io/Logging_VIMMERBY/tillsyn/A 1943-2023.docx", "A 1943-2023")</f>
        <v/>
      </c>
      <c r="Y46">
        <f>HYPERLINK("https://klasma.github.io/Logging_VIMMERBY/tillsynsmail/A 1943-2023.docx", "A 1943-2023")</f>
        <v/>
      </c>
    </row>
    <row r="47" ht="15" customHeight="1">
      <c r="A47" t="inlineStr">
        <is>
          <t>A 28852-2023</t>
        </is>
      </c>
      <c r="B47" s="1" t="n">
        <v>45104</v>
      </c>
      <c r="C47" s="1" t="n">
        <v>45186</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 "A 28852-2023")</f>
        <v/>
      </c>
      <c r="T47">
        <f>HYPERLINK("https://klasma.github.io/Logging_VIMMERBY/kartor/A 28852-2023.png", "A 28852-2023")</f>
        <v/>
      </c>
      <c r="V47">
        <f>HYPERLINK("https://klasma.github.io/Logging_VIMMERBY/klagomål/A 28852-2023.docx", "A 28852-2023")</f>
        <v/>
      </c>
      <c r="W47">
        <f>HYPERLINK("https://klasma.github.io/Logging_VIMMERBY/klagomålsmail/A 28852-2023.docx", "A 28852-2023")</f>
        <v/>
      </c>
      <c r="X47">
        <f>HYPERLINK("https://klasma.github.io/Logging_VIMMERBY/tillsyn/A 28852-2023.docx", "A 28852-2023")</f>
        <v/>
      </c>
      <c r="Y47">
        <f>HYPERLINK("https://klasma.github.io/Logging_VIMMERBY/tillsynsmail/A 28852-2023.docx", "A 28852-2023")</f>
        <v/>
      </c>
    </row>
    <row r="48" ht="15" customHeight="1">
      <c r="A48" t="inlineStr">
        <is>
          <t>A 32985-2023</t>
        </is>
      </c>
      <c r="B48" s="1" t="n">
        <v>45125</v>
      </c>
      <c r="C48" s="1" t="n">
        <v>45186</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 "A 32985-2023")</f>
        <v/>
      </c>
      <c r="T48">
        <f>HYPERLINK("https://klasma.github.io/Logging_VIMMERBY/kartor/A 32985-2023.png", "A 32985-2023")</f>
        <v/>
      </c>
      <c r="V48">
        <f>HYPERLINK("https://klasma.github.io/Logging_VIMMERBY/klagomål/A 32985-2023.docx", "A 32985-2023")</f>
        <v/>
      </c>
      <c r="W48">
        <f>HYPERLINK("https://klasma.github.io/Logging_VIMMERBY/klagomålsmail/A 32985-2023.docx", "A 32985-2023")</f>
        <v/>
      </c>
      <c r="X48">
        <f>HYPERLINK("https://klasma.github.io/Logging_VIMMERBY/tillsyn/A 32985-2023.docx", "A 32985-2023")</f>
        <v/>
      </c>
      <c r="Y48">
        <f>HYPERLINK("https://klasma.github.io/Logging_VIMMERBY/tillsynsmail/A 32985-2023.docx", "A 32985-2023")</f>
        <v/>
      </c>
    </row>
    <row r="49" ht="15" customHeight="1">
      <c r="A49" t="inlineStr">
        <is>
          <t>A 36040-2018</t>
        </is>
      </c>
      <c r="B49" s="1" t="n">
        <v>43327</v>
      </c>
      <c r="C49" s="1" t="n">
        <v>45186</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45186</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45186</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45186</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45186</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45186</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45186</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45186</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45186</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45186</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45186</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45186</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45186</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45186</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45186</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45186</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45186</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45186</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45186</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45186</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45186</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45186</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45186</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45186</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45186</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45186</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45186</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45186</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45186</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45186</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45186</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45186</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45186</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45186</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45186</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45186</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45186</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45186</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45186</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45186</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45186</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45186</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45186</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45186</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45186</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45186</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45186</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45186</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45186</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45186</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45186</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45186</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45186</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45186</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45186</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45186</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45186</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45186</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45186</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45186</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45186</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45186</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45186</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45186</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45186</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45186</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45186</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45186</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45186</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45186</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45186</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45186</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45186</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45186</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45186</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45186</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45186</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45186</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45186</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45186</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45186</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45186</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45186</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45186</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45186</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45186</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45186</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45186</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45186</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45186</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45186</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45186</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45186</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45186</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45186</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45186</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45186</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45186</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45186</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45186</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45186</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45186</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45186</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45186</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45186</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45186</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45186</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45186</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45186</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45186</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45186</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45186</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45186</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45186</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45186</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45186</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45186</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45186</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45186</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45186</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45186</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45186</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45186</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45186</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45186</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45186</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45186</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45186</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45186</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45186</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45186</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45186</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45186</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45186</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45186</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45186</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45186</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45186</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45186</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45186</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45186</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45186</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45186</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45186</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45186</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45186</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45186</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45186</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45186</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45186</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45186</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45186</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45186</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45186</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45186</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45186</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45186</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45186</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45186</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45186</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45186</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45186</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45186</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45186</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45186</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45186</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45186</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45186</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45186</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45186</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45186</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45186</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45186</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45186</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45186</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45186</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45186</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45186</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45186</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45186</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45186</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45186</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45186</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45186</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45186</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45186</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45186</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45186</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45186</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45186</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45186</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45186</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45186</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45186</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45186</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45186</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45186</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45186</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45186</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45186</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45186</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45186</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45186</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45186</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45186</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45186</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45186</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45186</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45186</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45186</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45186</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45186</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45186</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45186</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45186</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45186</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45186</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45186</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45186</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45186</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45186</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45186</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45186</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45186</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45186</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45186</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45186</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45186</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45186</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45186</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45186</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45186</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45186</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45186</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45186</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45186</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45186</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45186</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45186</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45186</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45186</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45186</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45186</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45186</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45186</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45186</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45186</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45186</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45186</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45186</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45186</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45186</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45186</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45186</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45186</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45186</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45186</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45186</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45186</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45186</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45186</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45186</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45186</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45186</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45186</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45186</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45186</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45186</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45186</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45186</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45186</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45186</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45186</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45186</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45186</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45186</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45186</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45186</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45186</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45186</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45186</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45186</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45186</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45186</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45186</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45186</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45186</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45186</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45186</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45186</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45186</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45186</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45186</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45186</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45186</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45186</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45186</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45186</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45186</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45186</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45186</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45186</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45186</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45186</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45186</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45186</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45186</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45186</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45186</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45186</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45186</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45186</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45186</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45186</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45186</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45186</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45186</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45186</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45186</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45186</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45186</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45186</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45186</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45186</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45186</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45186</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45186</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45186</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45186</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45186</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45186</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45186</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45186</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45186</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45186</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45186</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45186</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45186</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45186</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45186</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45186</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45186</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45186</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45186</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45186</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45186</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45186</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45186</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45186</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45186</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45186</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45186</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45186</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45186</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45186</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45186</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45186</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45186</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45186</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45186</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45186</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45186</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45186</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45186</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45186</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45186</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45186</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45186</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45186</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45186</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45186</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45186</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45186</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45186</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45186</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45186</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45186</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45186</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45186</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45186</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45186</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45186</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45186</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45186</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45186</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45186</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45186</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45186</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45186</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45186</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45186</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45186</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45186</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45186</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45186</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45186</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45186</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45186</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45186</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45186</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45186</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45186</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45186</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45186</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45186</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45186</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45186</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45186</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45186</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45186</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45186</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45186</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45186</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45186</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45186</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45186</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45186</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45186</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45186</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45186</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45186</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45186</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45186</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45186</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45186</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45186</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45186</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45186</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45186</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45186</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45186</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45186</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45186</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45186</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45186</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45186</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45186</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45186</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45186</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45186</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45186</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45186</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45186</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45186</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45186</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45186</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45186</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45186</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45186</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45186</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45186</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45186</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45186</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45186</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45186</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45186</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45186</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45186</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45186</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45186</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45186</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45186</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45186</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45186</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45186</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45186</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45186</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45186</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45186</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45186</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45186</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45186</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45186</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45186</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45186</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45186</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45186</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45186</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45186</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45186</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45186</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45186</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45186</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45186</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45186</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45186</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45186</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45186</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45186</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45186</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45186</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45186</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45186</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45186</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45186</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45186</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45186</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45186</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45186</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45186</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45186</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45186</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45186</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45186</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45186</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45186</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45186</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45186</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45186</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45186</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45186</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45186</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45186</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45186</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45186</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45186</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45186</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45186</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45186</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45186</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45186</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45186</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45186</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45186</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45186</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45186</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45186</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45186</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45186</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45186</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45186</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45186</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45186</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45186</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45186</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45186</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45186</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45186</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45186</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45186</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45186</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45186</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45186</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45186</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45186</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45186</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45186</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45186</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45186</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45186</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45186</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45186</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45186</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45186</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45186</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45186</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45186</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45186</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45186</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45186</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45186</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45186</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45186</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45186</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45186</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45186</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45186</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45186</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45186</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45186</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45186</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45186</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45186</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45186</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45186</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45186</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45186</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45186</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45186</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45186</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45186</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45186</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45186</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45186</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45186</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45186</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45186</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45186</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45186</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45186</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45186</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45186</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45186</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45186</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45186</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45186</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45186</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45186</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45186</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45186</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45186</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45186</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45186</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45186</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45186</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45186</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45186</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45186</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45186</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45186</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45186</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45186</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45186</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45186</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45186</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45186</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45186</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45186</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45186</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45186</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45186</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45186</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45186</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45186</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45186</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45186</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45186</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45186</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45186</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45186</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45186</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45186</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45186</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45186</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45186</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45186</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45186</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45186</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45186</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45186</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45186</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45186</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45186</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45186</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45186</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45186</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45186</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45186</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45186</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45186</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45186</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45186</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45186</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45186</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45186</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45186</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45186</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45186</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45186</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45186</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45186</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45186</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45186</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45186</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45186</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45186</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45186</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45186</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45186</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45186</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45186</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45186</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45186</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45186</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45186</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45186</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45186</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45186</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45186</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c r="A728" t="inlineStr">
        <is>
          <t>A 42689-2023</t>
        </is>
      </c>
      <c r="B728" s="1" t="n">
        <v>45181</v>
      </c>
      <c r="C728" s="1" t="n">
        <v>45186</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2023-09-17T06:47:11Z</dcterms:created>
  <dcterms:modified xmlns:dcterms="http://purl.org/dc/terms/" xmlns:xsi="http://www.w3.org/2001/XMLSchema-instance" xsi:type="dcterms:W3CDTF">2023-09-17T06:47:11Z</dcterms:modified>
</cp:coreProperties>
</file>