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.rodes\Documents\GitHub\gcam-core\scenario_description\"/>
    </mc:Choice>
  </mc:AlternateContent>
  <xr:revisionPtr revIDLastSave="0" documentId="13_ncr:1_{FAFCAB5C-F79B-4C8C-A442-5636A83900E3}" xr6:coauthVersionLast="47" xr6:coauthVersionMax="47" xr10:uidLastSave="{00000000-0000-0000-0000-000000000000}"/>
  <bookViews>
    <workbookView xWindow="1910" yWindow="570" windowWidth="17290" windowHeight="10470" tabRatio="796" activeTab="5" xr2:uid="{C51BFE77-6F4E-4E4D-8D1B-23306E140789}"/>
  </bookViews>
  <sheets>
    <sheet name="beef-poultry" sheetId="1" r:id="rId1"/>
    <sheet name="trade_logitcoeff" sheetId="2" r:id="rId2"/>
    <sheet name="trade_linear" sheetId="3" r:id="rId3"/>
    <sheet name="trade_linear_valfix" sheetId="5" r:id="rId4"/>
    <sheet name="trade_linear_data" sheetId="4" r:id="rId5"/>
    <sheet name="trade_scen_descrip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5" i="5" s="1"/>
  <c r="K3" i="5"/>
  <c r="K42" i="5"/>
  <c r="K40" i="5"/>
  <c r="K38" i="5"/>
  <c r="K36" i="5"/>
  <c r="K34" i="5"/>
  <c r="K32" i="5"/>
  <c r="K30" i="5"/>
  <c r="K28" i="5"/>
  <c r="K26" i="5"/>
  <c r="K24" i="5"/>
  <c r="K22" i="5"/>
  <c r="K20" i="5"/>
  <c r="K18" i="5"/>
  <c r="K16" i="5"/>
  <c r="K14" i="5"/>
  <c r="K12" i="5"/>
  <c r="K10" i="5"/>
  <c r="K8" i="5"/>
  <c r="K6" i="5"/>
  <c r="K4" i="5"/>
  <c r="K2" i="5"/>
  <c r="I43" i="3"/>
  <c r="K43" i="3" s="1"/>
  <c r="I41" i="3"/>
  <c r="K41" i="3" s="1"/>
  <c r="I39" i="3"/>
  <c r="K39" i="3" s="1"/>
  <c r="I37" i="3"/>
  <c r="K37" i="3" s="1"/>
  <c r="I35" i="3"/>
  <c r="K35" i="3" s="1"/>
  <c r="I33" i="3"/>
  <c r="K33" i="3" s="1"/>
  <c r="I31" i="3"/>
  <c r="K31" i="3" s="1"/>
  <c r="I29" i="3"/>
  <c r="K29" i="3" s="1"/>
  <c r="I27" i="3"/>
  <c r="K27" i="3" s="1"/>
  <c r="I25" i="3"/>
  <c r="K25" i="3" s="1"/>
  <c r="I23" i="3"/>
  <c r="K23" i="3" s="1"/>
  <c r="I21" i="3"/>
  <c r="K21" i="3" s="1"/>
  <c r="I19" i="3"/>
  <c r="K19" i="3" s="1"/>
  <c r="I17" i="3"/>
  <c r="K17" i="3" s="1"/>
  <c r="I15" i="3"/>
  <c r="K15" i="3" s="1"/>
  <c r="I13" i="3"/>
  <c r="K13" i="3" s="1"/>
  <c r="I11" i="3"/>
  <c r="K11" i="3" s="1"/>
  <c r="I9" i="3"/>
  <c r="K9" i="3" s="1"/>
  <c r="I7" i="3"/>
  <c r="K7" i="3" s="1"/>
  <c r="I5" i="3"/>
  <c r="K5" i="3" s="1"/>
  <c r="I3" i="3"/>
  <c r="K3" i="3" s="1"/>
  <c r="K4" i="3"/>
  <c r="K6" i="3"/>
  <c r="K8" i="3"/>
  <c r="K10" i="3"/>
  <c r="K12" i="3"/>
  <c r="K14" i="3"/>
  <c r="K16" i="3"/>
  <c r="K18" i="3"/>
  <c r="K20" i="3"/>
  <c r="K22" i="3"/>
  <c r="K24" i="3"/>
  <c r="K26" i="3"/>
  <c r="K28" i="3"/>
  <c r="K30" i="3"/>
  <c r="K32" i="3"/>
  <c r="K34" i="3"/>
  <c r="K36" i="3"/>
  <c r="K38" i="3"/>
  <c r="K40" i="3"/>
  <c r="K42" i="3"/>
  <c r="K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  <c r="G29" i="1"/>
  <c r="I7" i="5" l="1"/>
  <c r="K5" i="5"/>
  <c r="C37" i="1"/>
  <c r="I24" i="2"/>
  <c r="I9" i="5" l="1"/>
  <c r="K7" i="5"/>
  <c r="I11" i="5" l="1"/>
  <c r="K9" i="5"/>
  <c r="I13" i="5" l="1"/>
  <c r="K11" i="5"/>
  <c r="K13" i="5" l="1"/>
  <c r="I15" i="5"/>
  <c r="K15" i="5" l="1"/>
  <c r="I17" i="5"/>
  <c r="I19" i="5" l="1"/>
  <c r="K17" i="5"/>
  <c r="K19" i="5" l="1"/>
  <c r="I21" i="5"/>
  <c r="I23" i="5" l="1"/>
  <c r="K21" i="5"/>
  <c r="I25" i="5" l="1"/>
  <c r="K23" i="5"/>
  <c r="K25" i="5" l="1"/>
  <c r="I27" i="5"/>
  <c r="I29" i="5" l="1"/>
  <c r="K27" i="5"/>
  <c r="K29" i="5" l="1"/>
  <c r="I31" i="5"/>
  <c r="I33" i="5" l="1"/>
  <c r="K31" i="5"/>
  <c r="K33" i="5" l="1"/>
  <c r="I35" i="5"/>
  <c r="I37" i="5" l="1"/>
  <c r="K35" i="5"/>
  <c r="I39" i="5" l="1"/>
  <c r="K37" i="5"/>
  <c r="I41" i="5" l="1"/>
  <c r="K39" i="5"/>
  <c r="I43" i="5" l="1"/>
  <c r="K43" i="5" s="1"/>
  <c r="K41" i="5"/>
</calcChain>
</file>

<file path=xl/sharedStrings.xml><?xml version="1.0" encoding="utf-8"?>
<sst xmlns="http://schemas.openxmlformats.org/spreadsheetml/2006/main" count="1021" uniqueCount="270">
  <si>
    <t>USA</t>
  </si>
  <si>
    <t>Africa_Eastern</t>
  </si>
  <si>
    <t>Africa_Northern</t>
  </si>
  <si>
    <t>Africa_Southern</t>
  </si>
  <si>
    <t>Africa_Western</t>
  </si>
  <si>
    <t>Argentina</t>
  </si>
  <si>
    <t>Australia_NZ</t>
  </si>
  <si>
    <t>Brazil</t>
  </si>
  <si>
    <t>Canada</t>
  </si>
  <si>
    <t>Central America and Caribbean</t>
  </si>
  <si>
    <t>Central Asia</t>
  </si>
  <si>
    <t>China</t>
  </si>
  <si>
    <t>Colombia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</si>
  <si>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</si>
  <si>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</si>
  <si>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</si>
  <si>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</si>
  <si>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</si>
  <si>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</si>
  <si>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</si>
  <si>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</si>
  <si>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</si>
  <si>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</si>
  <si>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</si>
  <si>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</si>
  <si>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</si>
  <si>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</si>
  <si>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</si>
  <si>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</si>
  <si>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Southeast Asia</t>
  </si>
  <si>
    <t>Taiwan</t>
  </si>
  <si>
    <t>South Korea</t>
  </si>
  <si>
    <t>concat</t>
  </si>
  <si>
    <t>regional corn</t>
  </si>
  <si>
    <t>Mt</t>
  </si>
  <si>
    <t>1975$/kg</t>
  </si>
  <si>
    <t>regional fibercrop</t>
  </si>
  <si>
    <t>regional fruits</t>
  </si>
  <si>
    <t>regional legumes</t>
  </si>
  <si>
    <t>regional misccrop</t>
  </si>
  <si>
    <t>regional nuts_seeds</t>
  </si>
  <si>
    <t>regional oilcrop</t>
  </si>
  <si>
    <t>regional othergrain</t>
  </si>
  <si>
    <t>regional oilpalm</t>
  </si>
  <si>
    <t>regional rice</t>
  </si>
  <si>
    <t>regional root_tuber</t>
  </si>
  <si>
    <t>regional soybean</t>
  </si>
  <si>
    <t>regional sugarcrop</t>
  </si>
  <si>
    <t>regional vegetables</t>
  </si>
  <si>
    <t>regional wheat</t>
  </si>
  <si>
    <t>regional beef</t>
  </si>
  <si>
    <t>regional dairy</t>
  </si>
  <si>
    <t>regional pork</t>
  </si>
  <si>
    <t>regional poultry</t>
  </si>
  <si>
    <t>regional sheepgoat</t>
  </si>
  <si>
    <t>regional forest</t>
  </si>
  <si>
    <t>billion m3</t>
  </si>
  <si>
    <t>1975$/m3</t>
  </si>
  <si>
    <t>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</t>
  </si>
  <si>
    <t>&lt;region name="Africa_Eastern"&gt;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name="Africa_Western"&gt;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name="Argentina"&gt;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name="Australia_NZ"&gt;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name="Brazil"&gt;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name="Canada"&gt;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name="Central America and Caribbean"&gt;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name="Central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name="China"&gt;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name="Colombia"&gt;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name="EU-12"&gt;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name="EU-15"&gt;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name="Europe_Non_EU"&gt;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name="European Free Trade Association"&gt;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name="India"&gt;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name="Indonesia"&gt;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name="Japan"&gt;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name="Mexico"&gt;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name="Middle East"&gt;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name="Pakistan"&gt;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name="Russia"&gt;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Africa"&gt;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America_Northern"&gt;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America_Southern"&gt;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Korea"&gt;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name="Southeast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name="Taiwan"&gt;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name="USA"&gt;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t>
  </si>
  <si>
    <t>original</t>
  </si>
  <si>
    <t>increase vs decrease</t>
  </si>
  <si>
    <t>x or / 10</t>
  </si>
  <si>
    <t>/</t>
  </si>
  <si>
    <t>*</t>
  </si>
  <si>
    <t>regional corn,Mt,Mt,1975$/kg,-0.13,</t>
  </si>
  <si>
    <t>regional fibercrop,Mt,Mt,1975$/kg,-25,</t>
  </si>
  <si>
    <t>regional fruits,Mt,Mt,1975$/kg,-0.241,</t>
  </si>
  <si>
    <t>regional legumes,Mt,Mt,1975$/kg,-0.241,</t>
  </si>
  <si>
    <t>regional misccrop,Mt,Mt,1975$/kg,-24.1,</t>
  </si>
  <si>
    <t>regional nuts_seeds,Mt,Mt,1975$/kg,-0.241,</t>
  </si>
  <si>
    <t>regional oilcrop,Mt,Mt,1975$/kg,-29.9,</t>
  </si>
  <si>
    <t>regional othergrain,Mt,Mt,1975$/kg,-13,</t>
  </si>
  <si>
    <t>regional oilpalm,Mt,Mt,1975$/kg,-29.9,</t>
  </si>
  <si>
    <t>regional rice,Mt,Mt,1975$/kg,-29,</t>
  </si>
  <si>
    <t>regional root_tuber,Mt,Mt,1975$/kg,-0.241,</t>
  </si>
  <si>
    <t>regional soybean,Mt,Mt,1975$/kg,-0.299,</t>
  </si>
  <si>
    <t>regional sugarcrop,Mt,Mt,1975$/kg,-0.27,</t>
  </si>
  <si>
    <t>regional vegetables,Mt,Mt,1975$/kg,-24.1,</t>
  </si>
  <si>
    <t>regional wheat,Mt,Mt,1975$/kg,-0.445,</t>
  </si>
  <si>
    <t>regional beef,Mt,Mt,1975$/kg,-0.39,</t>
  </si>
  <si>
    <t>regional dairy,Mt,Mt,1975$/kg,-0.37,</t>
  </si>
  <si>
    <t>regional pork,Mt,Mt,1975$/kg,-0.44,</t>
  </si>
  <si>
    <t>regional poultry,Mt,Mt,1975$/kg,-0.44,</t>
  </si>
  <si>
    <t>regional sheepgoat,Mt,Mt,1975$/kg,-39,</t>
  </si>
  <si>
    <t>regional forest,billion m3,billion m3,1975$/m3,-0.25,</t>
  </si>
  <si>
    <t>domestic corn</t>
  </si>
  <si>
    <t>start-year</t>
  </si>
  <si>
    <t>share-weight</t>
  </si>
  <si>
    <t>final-calibration-year</t>
  </si>
  <si>
    <t>end-year</t>
  </si>
  <si>
    <t>fixed</t>
  </si>
  <si>
    <t>imported corn</t>
  </si>
  <si>
    <t>linear</t>
  </si>
  <si>
    <t>domestic fibercrop</t>
  </si>
  <si>
    <t>imported fibercrop</t>
  </si>
  <si>
    <t>domestic fruits</t>
  </si>
  <si>
    <t>imported fruits</t>
  </si>
  <si>
    <t>domestic legumes</t>
  </si>
  <si>
    <t>imported legumes</t>
  </si>
  <si>
    <t>domestic misccrop</t>
  </si>
  <si>
    <t>imported misccrop</t>
  </si>
  <si>
    <t>domestic nuts_seeds</t>
  </si>
  <si>
    <t>imported nuts_seeds</t>
  </si>
  <si>
    <t>domestic oilcrop</t>
  </si>
  <si>
    <t>imported oilcrop</t>
  </si>
  <si>
    <t>domestic othergrain</t>
  </si>
  <si>
    <t>imported othergrain</t>
  </si>
  <si>
    <t>domestic oilpalm</t>
  </si>
  <si>
    <t>imported oilpalm</t>
  </si>
  <si>
    <t>domestic rice</t>
  </si>
  <si>
    <t>imported rice</t>
  </si>
  <si>
    <t>domestic root_tuber</t>
  </si>
  <si>
    <t>imported root_tuber</t>
  </si>
  <si>
    <t>domestic soybean</t>
  </si>
  <si>
    <t>imported soybean</t>
  </si>
  <si>
    <t>domestic sugarcrop</t>
  </si>
  <si>
    <t>imported sugarcrop</t>
  </si>
  <si>
    <t>domestic vegetables</t>
  </si>
  <si>
    <t>imported vegetables</t>
  </si>
  <si>
    <t>domestic wheat</t>
  </si>
  <si>
    <t>imported wheat</t>
  </si>
  <si>
    <t>domestic beef</t>
  </si>
  <si>
    <t>imported beef</t>
  </si>
  <si>
    <t>domestic dairy</t>
  </si>
  <si>
    <t>imported dairy</t>
  </si>
  <si>
    <t>domestic pork</t>
  </si>
  <si>
    <t>imported pork</t>
  </si>
  <si>
    <t>domestic poultry</t>
  </si>
  <si>
    <t>imported poultry</t>
  </si>
  <si>
    <t>domestic sheepgoat</t>
  </si>
  <si>
    <t>imported sheepgoat</t>
  </si>
  <si>
    <t>domestic forest</t>
  </si>
  <si>
    <t>imported forest</t>
  </si>
  <si>
    <t>Diets_Ref,date=2023-20-6T11:05:22+02:00</t>
  </si>
  <si>
    <t>regional sugar for ethanol</t>
  </si>
  <si>
    <t>regional corn for ethanol</t>
  </si>
  <si>
    <t>regional biomassOil</t>
  </si>
  <si>
    <t>traded wheat</t>
  </si>
  <si>
    <t>traded vegetables</t>
  </si>
  <si>
    <t>traded sugarcrop</t>
  </si>
  <si>
    <t>traded soybean</t>
  </si>
  <si>
    <t>traded sheepgoat</t>
  </si>
  <si>
    <t>traded root_tuber</t>
  </si>
  <si>
    <t>traded rice</t>
  </si>
  <si>
    <t>traded poultry</t>
  </si>
  <si>
    <t>traded pork</t>
  </si>
  <si>
    <t>traded othergrain</t>
  </si>
  <si>
    <t>traded oilpalm</t>
  </si>
  <si>
    <t>traded oilcrop</t>
  </si>
  <si>
    <t>traded nuts_seeds</t>
  </si>
  <si>
    <t>traded misccrop</t>
  </si>
  <si>
    <t>traded legumes</t>
  </si>
  <si>
    <t>regional iron and steel</t>
  </si>
  <si>
    <t>imported iron and steel</t>
  </si>
  <si>
    <t>traded iron and steel</t>
  </si>
  <si>
    <t>traded fruits</t>
  </si>
  <si>
    <t>traded forest</t>
  </si>
  <si>
    <t>traded fibercrop</t>
  </si>
  <si>
    <t>traded dairy</t>
  </si>
  <si>
    <t>traded corn</t>
  </si>
  <si>
    <t>traded beef</t>
  </si>
  <si>
    <t>Wheat</t>
  </si>
  <si>
    <t>Vegetables</t>
  </si>
  <si>
    <t>SugarCrop</t>
  </si>
  <si>
    <t>Soybean</t>
  </si>
  <si>
    <t>SheepGoat</t>
  </si>
  <si>
    <t>RootTuber</t>
  </si>
  <si>
    <t>Rice</t>
  </si>
  <si>
    <t>Poultry</t>
  </si>
  <si>
    <t>Pork</t>
  </si>
  <si>
    <t>OtherGrain</t>
  </si>
  <si>
    <t>OilPalm</t>
  </si>
  <si>
    <t>OilCrop</t>
  </si>
  <si>
    <t>NutsSeeds</t>
  </si>
  <si>
    <t>MiscCrop</t>
  </si>
  <si>
    <t>Legumes</t>
  </si>
  <si>
    <t>domestic iron and steel</t>
  </si>
  <si>
    <t>iron and steel</t>
  </si>
  <si>
    <t>Fruits</t>
  </si>
  <si>
    <t>Forest</t>
  </si>
  <si>
    <t>FiberCrop</t>
  </si>
  <si>
    <t>Dairy</t>
  </si>
  <si>
    <t>Corn</t>
  </si>
  <si>
    <t>Beef</t>
  </si>
  <si>
    <t>regional beef,domestic beef,-6,start-year,1,share-weight,final-calibration-year,end-year,,fixed,</t>
  </si>
  <si>
    <t>regional corn,domestic corn,-6,start-year,1,share-weight,final-calibration-year,end-year,,fixed,</t>
  </si>
  <si>
    <t>regional dairy,domestic dairy,-6,start-year,1,share-weight,final-calibration-year,end-year,,fixed,</t>
  </si>
  <si>
    <t>regional fibercrop,domestic fibercrop,-6,start-year,1,share-weight,final-calibration-year,end-year,,fixed,</t>
  </si>
  <si>
    <t>regional forest,domestic forest,-6,start-year,1,share-weight,final-calibration-year,end-year,,fixed,</t>
  </si>
  <si>
    <t>regional fruits,domestic fruits,-6,start-year,1,share-weight,final-calibration-year,end-year,,fixed,</t>
  </si>
  <si>
    <t>regional legumes,domestic legumes,-6,start-year,1,share-weight,final-calibration-year,end-year,,fixed,</t>
  </si>
  <si>
    <t>regional misccrop,domestic misccrop,-6,start-year,1,share-weight,final-calibration-year,end-year,,fixed,</t>
  </si>
  <si>
    <t>regional nuts_seeds,domestic nuts_seeds,-6,start-year,1,share-weight,final-calibration-year,end-year,,fixed,</t>
  </si>
  <si>
    <t>regional oilcrop,domestic oilcrop,-6,start-year,1,share-weight,final-calibration-year,end-year,,fixed,</t>
  </si>
  <si>
    <t>regional oilpalm,domestic oilpalm,-6,start-year,1,share-weight,final-calibration-year,end-year,,fixed,</t>
  </si>
  <si>
    <t>regional othergrain,domestic othergrain,-6,start-year,1,share-weight,final-calibration-year,end-year,,fixed,</t>
  </si>
  <si>
    <t>regional pork,domestic pork,-6,start-year,1,share-weight,final-calibration-year,end-year,,fixed,</t>
  </si>
  <si>
    <t>regional poultry,domestic poultry,-6,start-year,1,share-weight,final-calibration-year,end-year,,fixed,</t>
  </si>
  <si>
    <t>regional rice,domestic rice,-6,start-year,1,share-weight,final-calibration-year,end-year,,fixed,</t>
  </si>
  <si>
    <t>regional root_tuber,domestic root_tuber,-6,start-year,1,share-weight,final-calibration-year,end-year,,fixed,</t>
  </si>
  <si>
    <t>regional sheepgoat,domestic sheepgoat,-6,start-year,1,share-weight,final-calibration-year,end-year,,fixed,</t>
  </si>
  <si>
    <t>regional soybean,domestic soybean,-6,start-year,1,share-weight,final-calibration-year,end-year,,fixed,</t>
  </si>
  <si>
    <t>regional sugarcrop,domestic sugarcrop,-6,start-year,1,share-weight,final-calibration-year,end-year,,fixed,</t>
  </si>
  <si>
    <t>regional vegetables,domestic vegetables,-6,start-year,1,share-weight,final-calibration-year,end-year,,fixed,</t>
  </si>
  <si>
    <t>regional wheat,domestic wheat,-6,start-year,1,share-weight,final-calibration-year,end-year,,fixed,</t>
  </si>
  <si>
    <t>trade.adj12</t>
  </si>
  <si>
    <t>/1</t>
  </si>
  <si>
    <t>trade.adj13</t>
  </si>
  <si>
    <t>/2</t>
  </si>
  <si>
    <t>trade.adj14</t>
  </si>
  <si>
    <t>trade.adj15</t>
  </si>
  <si>
    <t>més imp q dom</t>
  </si>
  <si>
    <t>redueix imp però tampoc moltissim</t>
  </si>
  <si>
    <t>regional dairy,imported dairy,-6,start-year,1,share-weight,final-calibration-year,2051,0,linear,</t>
  </si>
  <si>
    <t>trade.adj16</t>
  </si>
  <si>
    <t>0 i end_year = 2050 pels linears</t>
  </si>
  <si>
    <t>idèntic al d dalt</t>
  </si>
  <si>
    <t>0 i stop_period = -1 (ie 2100)</t>
  </si>
  <si>
    <t>redueix imp però pq quadri el model, ho puja tot l'últim any</t>
  </si>
  <si>
    <t>regional beef,imported beef,-6,start-year,1,share-weight,final-calibration-year,2055,2.03272471799999,linear,</t>
  </si>
  <si>
    <t>regional corn,imported corn,-6,start-year,1,share-weight,final-calibration-year,2055,28.15424764,linear,</t>
  </si>
  <si>
    <t>regional dairy,imported dairy,-6,start-year,1,share-weight,final-calibration-year,2055,10.91209294,linear,</t>
  </si>
  <si>
    <t>regional fibercrop,imported fibercrop,-6,start-year,1,share-weight,final-calibration-year,2055,1.391861067,linear,</t>
  </si>
  <si>
    <t>regional forest,imported forest,-6,start-year,1,share-weight,final-calibration-year,2055,0.0178285817683,linear,</t>
  </si>
  <si>
    <t>regional fruits,imported fruits,-6,start-year,1,share-weight,final-calibration-year,2055,17.3119970999999,linear,</t>
  </si>
  <si>
    <t>regional legumes,imported legumes,-6,start-year,1,share-weight,final-calibration-year,2055,2.709258166,linear,</t>
  </si>
  <si>
    <t>regional misccrop,imported misccrop,-6,start-year,1,share-weight,final-calibration-year,2055,2.56270054,linear,</t>
  </si>
  <si>
    <t>regional nuts_seeds,imported nuts_seeds,-6,start-year,1,share-weight,final-calibration-year,2055,1.679508761,linear,</t>
  </si>
  <si>
    <t>regional oilcrop,imported oilcrop,-6,start-year,1,share-weight,final-calibration-year,2055,12.62725165,linear,</t>
  </si>
  <si>
    <t>regional oilpalm,imported oilpalm,-6,start-year,1,share-weight,final-calibration-year,2055,33.7701357,linear,</t>
  </si>
  <si>
    <t>regional othergrain,imported othergrain,-6,start-year,1,share-weight,final-calibration-year,2055,8.23705884,linear,</t>
  </si>
  <si>
    <t>regional pork,imported pork,-6,start-year,1,share-weight,final-calibration-year,2055,1.6934088521,linear,</t>
  </si>
  <si>
    <t>regional poultry,imported poultry,-6,start-year,1,share-weight,final-calibration-year,2055,2.7493649037,linear,</t>
  </si>
  <si>
    <t>regional rice,imported rice,-6,start-year,1,share-weight,final-calibration-year,2055,7.7875815,linear,</t>
  </si>
  <si>
    <t>regional root_tuber,imported root_tuber,-6,start-year,1,share-weight,final-calibration-year,2055,7.77251388999999,linear,</t>
  </si>
  <si>
    <t>regional sheepgoat,imported sheepgoat,-6,start-year,1,share-weight,final-calibration-year,2055,0.23227741704,linear,</t>
  </si>
  <si>
    <t>regional soybean,imported soybean,-6,start-year,1,share-weight,final-calibration-year,2055,34.1822085,linear,</t>
  </si>
  <si>
    <t>regional sugarcrop,imported sugarcrop,-6,start-year,1,share-weight,final-calibration-year,2055,83.4078315999999,linear,</t>
  </si>
  <si>
    <t>regional vegetables,imported vegetables,-6,start-year,1,share-weight,final-calibration-year,2055,9.5967653,linear,</t>
  </si>
  <si>
    <t>regional wheat,imported wheat,-6,start-year,1,share-weight,final-calibration-year,2055,29.37885304,linear,</t>
  </si>
  <si>
    <t>trade.adj17</t>
  </si>
  <si>
    <t>/10, end_year = 2055 pels linears</t>
  </si>
  <si>
    <t>regional beef,imported beef,-6,start-year,1,share-weight,final-calibration-year,2055,0,linear,</t>
  </si>
  <si>
    <t>regional corn,imported corn,-6,start-year,1,share-weight,final-calibration-year,2055,0,linear,</t>
  </si>
  <si>
    <t>regional fibercrop,imported fibercrop,-6,start-year,1,share-weight,final-calibration-year,2055,0,linear,</t>
  </si>
  <si>
    <t>regional forest,imported forest,-6,start-year,1,share-weight,final-calibration-year,2055,0,linear,</t>
  </si>
  <si>
    <t>regional fruits,imported fruits,-6,start-year,1,share-weight,final-calibration-year,2055,0,linear,</t>
  </si>
  <si>
    <t>regional legumes,imported legumes,-6,start-year,1,share-weight,final-calibration-year,2055,0,linear,</t>
  </si>
  <si>
    <t>regional misccrop,imported misccrop,-6,start-year,1,share-weight,final-calibration-year,2055,0,linear,</t>
  </si>
  <si>
    <t>regional nuts_seeds,imported nuts_seeds,-6,start-year,1,share-weight,final-calibration-year,2055,0,linear,</t>
  </si>
  <si>
    <t>regional oilcrop,imported oilcrop,-6,start-year,1,share-weight,final-calibration-year,2055,0,linear,</t>
  </si>
  <si>
    <t>regional oilpalm,imported oilpalm,-6,start-year,1,share-weight,final-calibration-year,2055,0,linear,</t>
  </si>
  <si>
    <t>regional othergrain,imported othergrain,-6,start-year,1,share-weight,final-calibration-year,2055,0,linear,</t>
  </si>
  <si>
    <t>regional pork,imported pork,-6,start-year,1,share-weight,final-calibration-year,2055,0,linear,</t>
  </si>
  <si>
    <t>regional poultry,imported poultry,-6,start-year,1,share-weight,final-calibration-year,2055,0,linear,</t>
  </si>
  <si>
    <t>regional rice,imported rice,-6,start-year,1,share-weight,final-calibration-year,2055,0,linear,</t>
  </si>
  <si>
    <t>regional root_tuber,imported root_tuber,-6,start-year,1,share-weight,final-calibration-year,2055,0,linear,</t>
  </si>
  <si>
    <t>regional sheepgoat,imported sheepgoat,-6,start-year,1,share-weight,final-calibration-year,2055,0,linear,</t>
  </si>
  <si>
    <t>regional soybean,imported soybean,-6,start-year,1,share-weight,final-calibration-year,2055,0,linear,</t>
  </si>
  <si>
    <t>regional sugarcrop,imported sugarcrop,-6,start-year,1,share-weight,final-calibration-year,2055,0,linear,</t>
  </si>
  <si>
    <t>regional vegetables,imported vegetables,-6,start-year,1,share-weight,final-calibration-year,2055,0,linear,</t>
  </si>
  <si>
    <t>regional wheat,imported wheat,-6,start-year,1,share-weight,final-calibration-year,2055,0,linear,</t>
  </si>
  <si>
    <t>trade.adj18</t>
  </si>
  <si>
    <t>0, end_year = 2055 pels linears</t>
  </si>
  <si>
    <t>super!</t>
  </si>
  <si>
    <t>ref</t>
  </si>
  <si>
    <t>protein</t>
  </si>
  <si>
    <t>diets_clean2</t>
  </si>
  <si>
    <t>diets_clean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</si>
</sst>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38BF-64C4-4E11-BF04-8D639152D83E}">
  <dimension ref="A1:G40"/>
  <sheetViews>
    <sheetView topLeftCell="A28" workbookViewId="0">
      <selection activeCell="C37" sqref="C37"/>
    </sheetView>
  </sheetViews>
  <sheetFormatPr defaultRowHeight="14.5" x14ac:dyDescent="0.35"/>
  <sheetData>
    <row r="1" spans="1:3" x14ac:dyDescent="0.35">
      <c r="A1" t="s">
        <v>1</v>
      </c>
      <c r="B1" s="2" t="s">
        <v>58</v>
      </c>
      <c r="C1" t="str">
        <f>"&lt;region name="&amp;CHAR(34)&amp;A1&amp;CHAR(34)&amp;"&gt; 
"&amp;$B$1&amp;"
&lt;/region&gt;"</f>
        <v>&lt;region name="Africa_Eastern"&gt;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" spans="1:3" x14ac:dyDescent="0.35">
      <c r="A2" t="s">
        <v>2</v>
      </c>
      <c r="C2" t="str">
        <f t="shared" ref="C2:C32" si="0">"&lt;region name="&amp;CHAR(34)&amp;A2&amp;CHAR(34)&amp;"&gt; 
"&amp;$B$1&amp;"
&lt;/region&gt;"</f>
        <v>&lt;region name="Africa_Northern"&gt;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3" spans="1:3" x14ac:dyDescent="0.35">
      <c r="A3" t="s">
        <v>3</v>
      </c>
      <c r="C3" t="str">
        <f t="shared" si="0"/>
        <v>&lt;region name="Africa_Southern"&gt;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4" spans="1:3" x14ac:dyDescent="0.35">
      <c r="A4" t="s">
        <v>4</v>
      </c>
      <c r="C4" t="str">
        <f t="shared" si="0"/>
        <v>&lt;region name="Africa_Western"&gt;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5" spans="1:3" x14ac:dyDescent="0.35">
      <c r="A5" t="s">
        <v>5</v>
      </c>
      <c r="C5" t="str">
        <f t="shared" si="0"/>
        <v>&lt;region name="Argentina"&gt;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6" spans="1:3" x14ac:dyDescent="0.35">
      <c r="A6" t="s">
        <v>6</v>
      </c>
      <c r="C6" t="str">
        <f t="shared" si="0"/>
        <v>&lt;region name="Australia_NZ"&gt;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7" spans="1:3" x14ac:dyDescent="0.35">
      <c r="A7" t="s">
        <v>7</v>
      </c>
      <c r="C7" t="str">
        <f t="shared" si="0"/>
        <v>&lt;region name="Brazil"&gt;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8" spans="1:3" x14ac:dyDescent="0.35">
      <c r="A8" t="s">
        <v>8</v>
      </c>
      <c r="C8" t="str">
        <f t="shared" si="0"/>
        <v>&lt;region name="Canada"&gt;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9" spans="1:3" x14ac:dyDescent="0.35">
      <c r="A9" t="s">
        <v>9</v>
      </c>
      <c r="C9" t="str">
        <f t="shared" si="0"/>
        <v>&lt;region name="Central America and Caribbean"&gt;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0" spans="1:3" x14ac:dyDescent="0.35">
      <c r="A10" t="s">
        <v>10</v>
      </c>
      <c r="C10" t="str">
        <f t="shared" si="0"/>
        <v>&lt;region name="Central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1" spans="1:3" x14ac:dyDescent="0.35">
      <c r="A11" t="s">
        <v>11</v>
      </c>
      <c r="C11" t="str">
        <f t="shared" si="0"/>
        <v>&lt;region name="China"&gt;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2" spans="1:3" x14ac:dyDescent="0.35">
      <c r="A12" t="s">
        <v>12</v>
      </c>
      <c r="C12" t="str">
        <f t="shared" si="0"/>
        <v>&lt;region name="Colombia"&gt;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3" spans="1:3" x14ac:dyDescent="0.35">
      <c r="A13" t="s">
        <v>13</v>
      </c>
      <c r="C13" t="str">
        <f t="shared" si="0"/>
        <v>&lt;region name="EU-12"&gt;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4" spans="1:3" x14ac:dyDescent="0.35">
      <c r="A14" t="s">
        <v>14</v>
      </c>
      <c r="C14" t="str">
        <f t="shared" si="0"/>
        <v>&lt;region name="EU-15"&gt;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5" spans="1:3" x14ac:dyDescent="0.35">
      <c r="A15" t="s">
        <v>15</v>
      </c>
      <c r="C15" t="str">
        <f t="shared" si="0"/>
        <v>&lt;region name="Europe_Eastern"&gt;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6" spans="1:3" x14ac:dyDescent="0.35">
      <c r="A16" t="s">
        <v>16</v>
      </c>
      <c r="C16" t="str">
        <f t="shared" si="0"/>
        <v>&lt;region name="Europe_Non_EU"&gt;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7" spans="1:7" x14ac:dyDescent="0.35">
      <c r="A17" t="s">
        <v>17</v>
      </c>
      <c r="C17" t="str">
        <f t="shared" si="0"/>
        <v>&lt;region name="European Free Trade Association"&gt;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8" spans="1:7" x14ac:dyDescent="0.35">
      <c r="A18" t="s">
        <v>18</v>
      </c>
      <c r="C18" t="str">
        <f t="shared" si="0"/>
        <v>&lt;region name="India"&gt;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9" spans="1:7" x14ac:dyDescent="0.35">
      <c r="A19" t="s">
        <v>19</v>
      </c>
      <c r="C19" t="str">
        <f t="shared" si="0"/>
        <v>&lt;region name="Indonesia"&gt;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0" spans="1:7" x14ac:dyDescent="0.35">
      <c r="A20" t="s">
        <v>20</v>
      </c>
      <c r="C20" t="str">
        <f t="shared" si="0"/>
        <v>&lt;region name="Japan"&gt;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1" spans="1:7" x14ac:dyDescent="0.35">
      <c r="A21" t="s">
        <v>21</v>
      </c>
      <c r="C21" t="str">
        <f t="shared" si="0"/>
        <v>&lt;region name="Mexico"&gt;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2" spans="1:7" x14ac:dyDescent="0.35">
      <c r="A22" t="s">
        <v>22</v>
      </c>
      <c r="C22" t="str">
        <f t="shared" si="0"/>
        <v>&lt;region name="Middle East"&gt;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3" spans="1:7" x14ac:dyDescent="0.35">
      <c r="A23" t="s">
        <v>23</v>
      </c>
      <c r="C23" t="str">
        <f t="shared" si="0"/>
        <v>&lt;region name="Pakistan"&gt;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4" spans="1:7" x14ac:dyDescent="0.35">
      <c r="A24" t="s">
        <v>24</v>
      </c>
      <c r="C24" t="str">
        <f t="shared" si="0"/>
        <v>&lt;region name="Russia"&gt;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5" spans="1:7" x14ac:dyDescent="0.35">
      <c r="A25" t="s">
        <v>25</v>
      </c>
      <c r="C25" t="str">
        <f t="shared" si="0"/>
        <v>&lt;region name="South Africa"&gt;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6" spans="1:7" x14ac:dyDescent="0.35">
      <c r="A26" t="s">
        <v>26</v>
      </c>
      <c r="C26" t="str">
        <f t="shared" si="0"/>
        <v>&lt;region name="South America_Northern"&gt;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7" spans="1:7" x14ac:dyDescent="0.35">
      <c r="A27" t="s">
        <v>27</v>
      </c>
      <c r="C27" t="str">
        <f t="shared" si="0"/>
        <v>&lt;region name="South America_Southern"&gt;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8" spans="1:7" x14ac:dyDescent="0.35">
      <c r="A28" t="s">
        <v>31</v>
      </c>
      <c r="C28" t="str">
        <f t="shared" si="0"/>
        <v>&lt;region name="South Korea"&gt;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9" spans="1:7" x14ac:dyDescent="0.35">
      <c r="A29" t="s">
        <v>28</v>
      </c>
      <c r="C29" t="str">
        <f t="shared" si="0"/>
        <v>&lt;region name="South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  <c r="G29">
        <f>(390-4)/12</f>
        <v>32.166666666666664</v>
      </c>
    </row>
    <row r="30" spans="1:7" x14ac:dyDescent="0.35">
      <c r="A30" t="s">
        <v>29</v>
      </c>
      <c r="C30" t="str">
        <f t="shared" si="0"/>
        <v>&lt;region name="Southeast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31" spans="1:7" x14ac:dyDescent="0.35">
      <c r="A31" t="s">
        <v>30</v>
      </c>
      <c r="C31" t="str">
        <f t="shared" si="0"/>
        <v>&lt;region name="Taiwan"&gt;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32" spans="1:7" x14ac:dyDescent="0.35">
      <c r="A32" t="s">
        <v>0</v>
      </c>
      <c r="C32" t="str">
        <f t="shared" si="0"/>
        <v>&lt;region name="USA"&gt;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37" spans="1:3" x14ac:dyDescent="0.35">
      <c r="A37" t="s">
        <v>32</v>
      </c>
      <c r="C37" t="str">
        <f>_xlfn.CONCAT(C1:C32)</f>
        <v>&lt;region name="Africa_Eastern"&gt;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name="Africa_Western"&gt;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name="Argentina"&gt;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name="Australia_NZ"&gt;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name="Brazil"&gt;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name="Canada"&gt;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name="Central America and Caribbean"&gt;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name="Central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name="China"&gt;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name="Colombia"&gt;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name="EU-12"&gt;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name="EU-15"&gt;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name="Europe_Non_EU"&gt;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name="European Free Trade Association"&gt;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name="India"&gt;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name="Indonesia"&gt;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name="Japan"&gt;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name="Mexico"&gt;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name="Middle East"&gt;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name="Pakistan"&gt;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name="Russia"&gt;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Africa"&gt;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America_Northern"&gt;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America_Southern"&gt;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Korea"&gt;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name="Southeast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name="Taiwan"&gt;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name="USA"&gt;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40" spans="1:3" ht="409.5" x14ac:dyDescent="0.35">
      <c r="C40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B116-AA3F-4713-9477-81736F3324F9}">
  <dimension ref="A1:O24"/>
  <sheetViews>
    <sheetView workbookViewId="0">
      <selection activeCell="H11" sqref="H11"/>
    </sheetView>
  </sheetViews>
  <sheetFormatPr defaultRowHeight="14.5" x14ac:dyDescent="0.35"/>
  <cols>
    <col min="1" max="1" width="13.26953125" customWidth="1"/>
  </cols>
  <sheetData>
    <row r="1" spans="1:15" s="3" customFormat="1" ht="43.5" x14ac:dyDescent="0.35">
      <c r="E1" s="3" t="s">
        <v>60</v>
      </c>
      <c r="F1" s="4" t="s">
        <v>61</v>
      </c>
      <c r="G1" s="3" t="s">
        <v>62</v>
      </c>
    </row>
    <row r="2" spans="1:15" x14ac:dyDescent="0.35">
      <c r="A2" t="s">
        <v>33</v>
      </c>
      <c r="B2" t="s">
        <v>34</v>
      </c>
      <c r="C2" t="s">
        <v>34</v>
      </c>
      <c r="D2" t="s">
        <v>35</v>
      </c>
      <c r="E2">
        <v>-1.3</v>
      </c>
      <c r="F2" t="s">
        <v>63</v>
      </c>
      <c r="G2">
        <f t="shared" ref="G2:G22" si="0">IF(F2="/",E2/10,E2*10)</f>
        <v>-0.13</v>
      </c>
      <c r="I2" t="str">
        <f>A2 &amp; "," &amp; B2 &amp; "," &amp; C2&amp; "," &amp; D2&amp; "," &amp; G2&amp; ","</f>
        <v>regional corn,Mt,Mt,1975$/kg,-0.13,</v>
      </c>
      <c r="O2" t="s">
        <v>65</v>
      </c>
    </row>
    <row r="3" spans="1:15" x14ac:dyDescent="0.35">
      <c r="A3" t="s">
        <v>36</v>
      </c>
      <c r="B3" t="s">
        <v>34</v>
      </c>
      <c r="C3" t="s">
        <v>34</v>
      </c>
      <c r="D3" t="s">
        <v>35</v>
      </c>
      <c r="E3">
        <v>-2.5</v>
      </c>
      <c r="F3" t="s">
        <v>64</v>
      </c>
      <c r="G3">
        <f>IF(F3="/",E3/10,E3*10)</f>
        <v>-25</v>
      </c>
      <c r="I3" t="str">
        <f t="shared" ref="I3:I22" si="1">A3 &amp; "," &amp; B3 &amp; "," &amp; C3&amp; "," &amp; D3&amp; "," &amp; G3&amp; ","</f>
        <v>regional fibercrop,Mt,Mt,1975$/kg,-25,</v>
      </c>
      <c r="O3" t="s">
        <v>66</v>
      </c>
    </row>
    <row r="4" spans="1:15" x14ac:dyDescent="0.35">
      <c r="A4" t="s">
        <v>37</v>
      </c>
      <c r="B4" t="s">
        <v>34</v>
      </c>
      <c r="C4" t="s">
        <v>34</v>
      </c>
      <c r="D4" t="s">
        <v>35</v>
      </c>
      <c r="E4">
        <v>-2.41</v>
      </c>
      <c r="F4" t="s">
        <v>63</v>
      </c>
      <c r="G4">
        <f t="shared" si="0"/>
        <v>-0.24100000000000002</v>
      </c>
      <c r="I4" t="str">
        <f t="shared" si="1"/>
        <v>regional fruits,Mt,Mt,1975$/kg,-0.241,</v>
      </c>
      <c r="O4" t="s">
        <v>67</v>
      </c>
    </row>
    <row r="5" spans="1:15" x14ac:dyDescent="0.35">
      <c r="A5" t="s">
        <v>38</v>
      </c>
      <c r="B5" t="s">
        <v>34</v>
      </c>
      <c r="C5" t="s">
        <v>34</v>
      </c>
      <c r="D5" t="s">
        <v>35</v>
      </c>
      <c r="E5">
        <v>-2.41</v>
      </c>
      <c r="F5" t="s">
        <v>63</v>
      </c>
      <c r="G5">
        <f t="shared" si="0"/>
        <v>-0.24100000000000002</v>
      </c>
      <c r="I5" t="str">
        <f t="shared" si="1"/>
        <v>regional legumes,Mt,Mt,1975$/kg,-0.241,</v>
      </c>
      <c r="O5" t="s">
        <v>68</v>
      </c>
    </row>
    <row r="6" spans="1:15" x14ac:dyDescent="0.35">
      <c r="A6" t="s">
        <v>39</v>
      </c>
      <c r="B6" t="s">
        <v>34</v>
      </c>
      <c r="C6" t="s">
        <v>34</v>
      </c>
      <c r="D6" t="s">
        <v>35</v>
      </c>
      <c r="E6">
        <v>-2.41</v>
      </c>
      <c r="F6" t="s">
        <v>64</v>
      </c>
      <c r="G6">
        <f t="shared" si="0"/>
        <v>-24.1</v>
      </c>
      <c r="I6" t="str">
        <f t="shared" si="1"/>
        <v>regional misccrop,Mt,Mt,1975$/kg,-24.1,</v>
      </c>
      <c r="O6" t="s">
        <v>69</v>
      </c>
    </row>
    <row r="7" spans="1:15" x14ac:dyDescent="0.35">
      <c r="A7" t="s">
        <v>40</v>
      </c>
      <c r="B7" t="s">
        <v>34</v>
      </c>
      <c r="C7" t="s">
        <v>34</v>
      </c>
      <c r="D7" t="s">
        <v>35</v>
      </c>
      <c r="E7">
        <v>-2.41</v>
      </c>
      <c r="F7" t="s">
        <v>63</v>
      </c>
      <c r="G7">
        <f t="shared" si="0"/>
        <v>-0.24100000000000002</v>
      </c>
      <c r="I7" t="str">
        <f t="shared" si="1"/>
        <v>regional nuts_seeds,Mt,Mt,1975$/kg,-0.241,</v>
      </c>
      <c r="O7" t="s">
        <v>70</v>
      </c>
    </row>
    <row r="8" spans="1:15" x14ac:dyDescent="0.35">
      <c r="A8" t="s">
        <v>41</v>
      </c>
      <c r="B8" t="s">
        <v>34</v>
      </c>
      <c r="C8" t="s">
        <v>34</v>
      </c>
      <c r="D8" t="s">
        <v>35</v>
      </c>
      <c r="E8">
        <v>-2.99</v>
      </c>
      <c r="F8" t="s">
        <v>64</v>
      </c>
      <c r="G8">
        <f t="shared" si="0"/>
        <v>-29.900000000000002</v>
      </c>
      <c r="I8" t="str">
        <f t="shared" si="1"/>
        <v>regional oilcrop,Mt,Mt,1975$/kg,-29.9,</v>
      </c>
      <c r="O8" t="s">
        <v>71</v>
      </c>
    </row>
    <row r="9" spans="1:15" x14ac:dyDescent="0.35">
      <c r="A9" t="s">
        <v>42</v>
      </c>
      <c r="B9" t="s">
        <v>34</v>
      </c>
      <c r="C9" t="s">
        <v>34</v>
      </c>
      <c r="D9" t="s">
        <v>35</v>
      </c>
      <c r="E9">
        <v>-1.3</v>
      </c>
      <c r="F9" t="s">
        <v>64</v>
      </c>
      <c r="G9">
        <f t="shared" si="0"/>
        <v>-13</v>
      </c>
      <c r="I9" t="str">
        <f t="shared" si="1"/>
        <v>regional othergrain,Mt,Mt,1975$/kg,-13,</v>
      </c>
      <c r="O9" t="s">
        <v>72</v>
      </c>
    </row>
    <row r="10" spans="1:15" x14ac:dyDescent="0.35">
      <c r="A10" t="s">
        <v>43</v>
      </c>
      <c r="B10" t="s">
        <v>34</v>
      </c>
      <c r="C10" t="s">
        <v>34</v>
      </c>
      <c r="D10" t="s">
        <v>35</v>
      </c>
      <c r="E10">
        <v>-2.99</v>
      </c>
      <c r="F10" t="s">
        <v>64</v>
      </c>
      <c r="G10">
        <f t="shared" si="0"/>
        <v>-29.900000000000002</v>
      </c>
      <c r="I10" t="str">
        <f t="shared" si="1"/>
        <v>regional oilpalm,Mt,Mt,1975$/kg,-29.9,</v>
      </c>
      <c r="O10" t="s">
        <v>73</v>
      </c>
    </row>
    <row r="11" spans="1:15" x14ac:dyDescent="0.35">
      <c r="A11" t="s">
        <v>44</v>
      </c>
      <c r="B11" t="s">
        <v>34</v>
      </c>
      <c r="C11" t="s">
        <v>34</v>
      </c>
      <c r="D11" t="s">
        <v>35</v>
      </c>
      <c r="E11">
        <v>-2.9</v>
      </c>
      <c r="F11" t="s">
        <v>64</v>
      </c>
      <c r="G11">
        <f t="shared" si="0"/>
        <v>-29</v>
      </c>
      <c r="I11" t="str">
        <f t="shared" si="1"/>
        <v>regional rice,Mt,Mt,1975$/kg,-29,</v>
      </c>
      <c r="O11" t="s">
        <v>74</v>
      </c>
    </row>
    <row r="12" spans="1:15" x14ac:dyDescent="0.35">
      <c r="A12" t="s">
        <v>45</v>
      </c>
      <c r="B12" t="s">
        <v>34</v>
      </c>
      <c r="C12" t="s">
        <v>34</v>
      </c>
      <c r="D12" t="s">
        <v>35</v>
      </c>
      <c r="E12">
        <v>-2.41</v>
      </c>
      <c r="F12" t="s">
        <v>63</v>
      </c>
      <c r="G12">
        <f t="shared" si="0"/>
        <v>-0.24100000000000002</v>
      </c>
      <c r="I12" t="str">
        <f t="shared" si="1"/>
        <v>regional root_tuber,Mt,Mt,1975$/kg,-0.241,</v>
      </c>
      <c r="O12" t="s">
        <v>75</v>
      </c>
    </row>
    <row r="13" spans="1:15" x14ac:dyDescent="0.35">
      <c r="A13" t="s">
        <v>46</v>
      </c>
      <c r="B13" t="s">
        <v>34</v>
      </c>
      <c r="C13" t="s">
        <v>34</v>
      </c>
      <c r="D13" t="s">
        <v>35</v>
      </c>
      <c r="E13">
        <v>-2.99</v>
      </c>
      <c r="F13" t="s">
        <v>63</v>
      </c>
      <c r="G13">
        <f t="shared" si="0"/>
        <v>-0.29900000000000004</v>
      </c>
      <c r="I13" t="str">
        <f t="shared" si="1"/>
        <v>regional soybean,Mt,Mt,1975$/kg,-0.299,</v>
      </c>
      <c r="O13" t="s">
        <v>76</v>
      </c>
    </row>
    <row r="14" spans="1:15" x14ac:dyDescent="0.35">
      <c r="A14" t="s">
        <v>47</v>
      </c>
      <c r="B14" t="s">
        <v>34</v>
      </c>
      <c r="C14" t="s">
        <v>34</v>
      </c>
      <c r="D14" t="s">
        <v>35</v>
      </c>
      <c r="E14">
        <v>-2.7</v>
      </c>
      <c r="F14" t="s">
        <v>63</v>
      </c>
      <c r="G14">
        <f t="shared" si="0"/>
        <v>-0.27</v>
      </c>
      <c r="I14" t="str">
        <f t="shared" si="1"/>
        <v>regional sugarcrop,Mt,Mt,1975$/kg,-0.27,</v>
      </c>
      <c r="O14" t="s">
        <v>77</v>
      </c>
    </row>
    <row r="15" spans="1:15" x14ac:dyDescent="0.35">
      <c r="A15" t="s">
        <v>48</v>
      </c>
      <c r="B15" t="s">
        <v>34</v>
      </c>
      <c r="C15" t="s">
        <v>34</v>
      </c>
      <c r="D15" t="s">
        <v>35</v>
      </c>
      <c r="E15">
        <v>-2.41</v>
      </c>
      <c r="F15" t="s">
        <v>64</v>
      </c>
      <c r="G15">
        <f t="shared" si="0"/>
        <v>-24.1</v>
      </c>
      <c r="I15" t="str">
        <f t="shared" si="1"/>
        <v>regional vegetables,Mt,Mt,1975$/kg,-24.1,</v>
      </c>
      <c r="O15" t="s">
        <v>78</v>
      </c>
    </row>
    <row r="16" spans="1:15" x14ac:dyDescent="0.35">
      <c r="A16" t="s">
        <v>49</v>
      </c>
      <c r="B16" t="s">
        <v>34</v>
      </c>
      <c r="C16" t="s">
        <v>34</v>
      </c>
      <c r="D16" t="s">
        <v>35</v>
      </c>
      <c r="E16">
        <v>-4.45</v>
      </c>
      <c r="F16" t="s">
        <v>63</v>
      </c>
      <c r="G16">
        <f t="shared" si="0"/>
        <v>-0.44500000000000001</v>
      </c>
      <c r="I16" t="str">
        <f t="shared" si="1"/>
        <v>regional wheat,Mt,Mt,1975$/kg,-0.445,</v>
      </c>
      <c r="O16" t="s">
        <v>79</v>
      </c>
    </row>
    <row r="17" spans="1:15" x14ac:dyDescent="0.35">
      <c r="A17" t="s">
        <v>50</v>
      </c>
      <c r="B17" t="s">
        <v>34</v>
      </c>
      <c r="C17" t="s">
        <v>34</v>
      </c>
      <c r="D17" t="s">
        <v>35</v>
      </c>
      <c r="E17">
        <v>-3.9</v>
      </c>
      <c r="F17" t="s">
        <v>63</v>
      </c>
      <c r="G17">
        <f t="shared" si="0"/>
        <v>-0.39</v>
      </c>
      <c r="I17" t="str">
        <f t="shared" si="1"/>
        <v>regional beef,Mt,Mt,1975$/kg,-0.39,</v>
      </c>
      <c r="O17" t="s">
        <v>80</v>
      </c>
    </row>
    <row r="18" spans="1:15" x14ac:dyDescent="0.35">
      <c r="A18" t="s">
        <v>51</v>
      </c>
      <c r="B18" t="s">
        <v>34</v>
      </c>
      <c r="C18" t="s">
        <v>34</v>
      </c>
      <c r="D18" t="s">
        <v>35</v>
      </c>
      <c r="E18">
        <v>-3.7</v>
      </c>
      <c r="F18" t="s">
        <v>63</v>
      </c>
      <c r="G18">
        <f t="shared" si="0"/>
        <v>-0.37</v>
      </c>
      <c r="I18" t="str">
        <f t="shared" si="1"/>
        <v>regional dairy,Mt,Mt,1975$/kg,-0.37,</v>
      </c>
      <c r="O18" t="s">
        <v>81</v>
      </c>
    </row>
    <row r="19" spans="1:15" x14ac:dyDescent="0.35">
      <c r="A19" t="s">
        <v>52</v>
      </c>
      <c r="B19" t="s">
        <v>34</v>
      </c>
      <c r="C19" t="s">
        <v>34</v>
      </c>
      <c r="D19" t="s">
        <v>35</v>
      </c>
      <c r="E19">
        <v>-4.4000000000000004</v>
      </c>
      <c r="F19" t="s">
        <v>63</v>
      </c>
      <c r="G19">
        <f t="shared" si="0"/>
        <v>-0.44000000000000006</v>
      </c>
      <c r="I19" t="str">
        <f t="shared" si="1"/>
        <v>regional pork,Mt,Mt,1975$/kg,-0.44,</v>
      </c>
      <c r="O19" t="s">
        <v>82</v>
      </c>
    </row>
    <row r="20" spans="1:15" x14ac:dyDescent="0.35">
      <c r="A20" t="s">
        <v>53</v>
      </c>
      <c r="B20" t="s">
        <v>34</v>
      </c>
      <c r="C20" t="s">
        <v>34</v>
      </c>
      <c r="D20" t="s">
        <v>35</v>
      </c>
      <c r="E20">
        <v>-4.4000000000000004</v>
      </c>
      <c r="F20" t="s">
        <v>63</v>
      </c>
      <c r="G20">
        <f t="shared" si="0"/>
        <v>-0.44000000000000006</v>
      </c>
      <c r="I20" t="str">
        <f t="shared" si="1"/>
        <v>regional poultry,Mt,Mt,1975$/kg,-0.44,</v>
      </c>
      <c r="O20" t="s">
        <v>83</v>
      </c>
    </row>
    <row r="21" spans="1:15" x14ac:dyDescent="0.35">
      <c r="A21" t="s">
        <v>54</v>
      </c>
      <c r="B21" t="s">
        <v>34</v>
      </c>
      <c r="C21" t="s">
        <v>34</v>
      </c>
      <c r="D21" t="s">
        <v>35</v>
      </c>
      <c r="E21">
        <v>-3.9</v>
      </c>
      <c r="F21" t="s">
        <v>64</v>
      </c>
      <c r="G21">
        <f t="shared" si="0"/>
        <v>-39</v>
      </c>
      <c r="I21" t="str">
        <f t="shared" si="1"/>
        <v>regional sheepgoat,Mt,Mt,1975$/kg,-39,</v>
      </c>
      <c r="O21" t="s">
        <v>84</v>
      </c>
    </row>
    <row r="22" spans="1:15" x14ac:dyDescent="0.35">
      <c r="A22" t="s">
        <v>55</v>
      </c>
      <c r="B22" t="s">
        <v>56</v>
      </c>
      <c r="C22" t="s">
        <v>56</v>
      </c>
      <c r="D22" t="s">
        <v>57</v>
      </c>
      <c r="E22">
        <v>-2.5</v>
      </c>
      <c r="F22" t="s">
        <v>63</v>
      </c>
      <c r="G22">
        <f t="shared" si="0"/>
        <v>-0.25</v>
      </c>
      <c r="I22" t="str">
        <f t="shared" si="1"/>
        <v>regional forest,billion m3,billion m3,1975$/m3,-0.25,</v>
      </c>
      <c r="O22" t="s">
        <v>85</v>
      </c>
    </row>
    <row r="24" spans="1:15" x14ac:dyDescent="0.35">
      <c r="I24" t="str">
        <f>_xlfn.CONCAT(I2:I22)</f>
        <v>regional corn,Mt,Mt,1975$/kg,-0.13,regional fibercrop,Mt,Mt,1975$/kg,-25,regional fruits,Mt,Mt,1975$/kg,-0.241,regional legumes,Mt,Mt,1975$/kg,-0.241,regional misccrop,Mt,Mt,1975$/kg,-24.1,regional nuts_seeds,Mt,Mt,1975$/kg,-0.241,regional oilcrop,Mt,Mt,1975$/kg,-29.9,regional othergrain,Mt,Mt,1975$/kg,-13,regional oilpalm,Mt,Mt,1975$/kg,-29.9,regional rice,Mt,Mt,1975$/kg,-29,regional root_tuber,Mt,Mt,1975$/kg,-0.241,regional soybean,Mt,Mt,1975$/kg,-0.299,regional sugarcrop,Mt,Mt,1975$/kg,-0.27,regional vegetables,Mt,Mt,1975$/kg,-24.1,regional wheat,Mt,Mt,1975$/kg,-0.445,regional beef,Mt,Mt,1975$/kg,-0.39,regional dairy,Mt,Mt,1975$/kg,-0.37,regional pork,Mt,Mt,1975$/kg,-0.44,regional poultry,Mt,Mt,1975$/kg,-0.44,regional sheepgoat,Mt,Mt,1975$/kg,-39,regional forest,billion m3,billion m3,1975$/m3,-0.25,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9FF2-C219-4719-9199-CC66FBB2EF6E}">
  <dimension ref="A1:K88"/>
  <sheetViews>
    <sheetView workbookViewId="0">
      <selection activeCell="I1" sqref="I1"/>
    </sheetView>
  </sheetViews>
  <sheetFormatPr defaultRowHeight="14.5" x14ac:dyDescent="0.35"/>
  <cols>
    <col min="1" max="1" width="13.26953125" customWidth="1"/>
    <col min="2" max="2" width="15" customWidth="1"/>
  </cols>
  <sheetData>
    <row r="1" spans="1:11" x14ac:dyDescent="0.35">
      <c r="I1">
        <v>100</v>
      </c>
    </row>
    <row r="2" spans="1:11" x14ac:dyDescent="0.35">
      <c r="A2" t="s">
        <v>50</v>
      </c>
      <c r="B2" t="s">
        <v>122</v>
      </c>
      <c r="C2">
        <v>-6</v>
      </c>
      <c r="D2" t="s">
        <v>87</v>
      </c>
      <c r="E2">
        <v>1</v>
      </c>
      <c r="F2" t="s">
        <v>88</v>
      </c>
      <c r="G2" t="s">
        <v>89</v>
      </c>
      <c r="H2" t="s">
        <v>90</v>
      </c>
      <c r="J2" t="s">
        <v>91</v>
      </c>
      <c r="K2" t="str">
        <f>A2 &amp; "," &amp; B2 &amp; "," &amp; C2&amp; "," &amp; D2&amp; "," &amp; E2&amp; ","  &amp; F2&amp; ","  &amp; G2&amp; ","  &amp; H2&amp; "," &amp; I2&amp; "," &amp; J2&amp; ","</f>
        <v>regional beef,domestic beef,-6,start-year,1,share-weight,final-calibration-year,end-year,,fixed,</v>
      </c>
    </row>
    <row r="3" spans="1:11" x14ac:dyDescent="0.35">
      <c r="A3" t="s">
        <v>50</v>
      </c>
      <c r="B3" t="s">
        <v>123</v>
      </c>
      <c r="C3">
        <v>-6</v>
      </c>
      <c r="D3" t="s">
        <v>87</v>
      </c>
      <c r="E3">
        <v>1</v>
      </c>
      <c r="F3" t="s">
        <v>88</v>
      </c>
      <c r="G3" t="s">
        <v>89</v>
      </c>
      <c r="H3">
        <v>2055</v>
      </c>
      <c r="I3">
        <f>trade_linear_data!O23/I1</f>
        <v>0.20327247179999902</v>
      </c>
      <c r="J3" t="s">
        <v>93</v>
      </c>
      <c r="K3" t="str">
        <f t="shared" ref="K3:K43" si="0">A3 &amp; "," &amp; B3 &amp; "," &amp; C3&amp; "," &amp; D3&amp; "," &amp; E3&amp; ","  &amp; F3&amp; ","  &amp; G3&amp; ","  &amp; H3&amp; "," &amp; I3&amp; "," &amp; J3&amp; ","</f>
        <v>regional beef,imported beef,-6,start-year,1,share-weight,final-calibration-year,2055,0.203272471799999,linear,</v>
      </c>
    </row>
    <row r="4" spans="1:11" x14ac:dyDescent="0.35">
      <c r="A4" t="s">
        <v>33</v>
      </c>
      <c r="B4" t="s">
        <v>86</v>
      </c>
      <c r="C4">
        <v>-6</v>
      </c>
      <c r="D4" t="s">
        <v>87</v>
      </c>
      <c r="E4">
        <v>1</v>
      </c>
      <c r="F4" t="s">
        <v>88</v>
      </c>
      <c r="G4" t="s">
        <v>89</v>
      </c>
      <c r="H4" t="s">
        <v>90</v>
      </c>
      <c r="J4" t="s">
        <v>91</v>
      </c>
      <c r="K4" t="str">
        <f t="shared" si="0"/>
        <v>regional corn,domestic corn,-6,start-year,1,share-weight,final-calibration-year,end-year,,fixed,</v>
      </c>
    </row>
    <row r="5" spans="1:11" x14ac:dyDescent="0.35">
      <c r="A5" t="s">
        <v>33</v>
      </c>
      <c r="B5" t="s">
        <v>92</v>
      </c>
      <c r="C5">
        <v>-6</v>
      </c>
      <c r="D5" t="s">
        <v>87</v>
      </c>
      <c r="E5">
        <v>1</v>
      </c>
      <c r="F5" t="s">
        <v>88</v>
      </c>
      <c r="G5" t="s">
        <v>89</v>
      </c>
      <c r="H5">
        <v>2055</v>
      </c>
      <c r="I5">
        <f>trade_linear_data!O24/I1</f>
        <v>2.8154247639999999</v>
      </c>
      <c r="J5" t="s">
        <v>93</v>
      </c>
      <c r="K5" t="str">
        <f t="shared" si="0"/>
        <v>regional corn,imported corn,-6,start-year,1,share-weight,final-calibration-year,2055,2.815424764,linear,</v>
      </c>
    </row>
    <row r="6" spans="1:11" x14ac:dyDescent="0.35">
      <c r="A6" t="s">
        <v>51</v>
      </c>
      <c r="B6" t="s">
        <v>124</v>
      </c>
      <c r="C6">
        <v>-6</v>
      </c>
      <c r="D6" t="s">
        <v>87</v>
      </c>
      <c r="E6">
        <v>1</v>
      </c>
      <c r="F6" t="s">
        <v>88</v>
      </c>
      <c r="G6" t="s">
        <v>89</v>
      </c>
      <c r="H6" t="s">
        <v>90</v>
      </c>
      <c r="J6" t="s">
        <v>91</v>
      </c>
      <c r="K6" t="str">
        <f t="shared" si="0"/>
        <v>regional dairy,domestic dairy,-6,start-year,1,share-weight,final-calibration-year,end-year,,fixed,</v>
      </c>
    </row>
    <row r="7" spans="1:11" x14ac:dyDescent="0.35">
      <c r="A7" t="s">
        <v>51</v>
      </c>
      <c r="B7" t="s">
        <v>125</v>
      </c>
      <c r="C7">
        <v>-6</v>
      </c>
      <c r="D7" t="s">
        <v>87</v>
      </c>
      <c r="E7">
        <v>1</v>
      </c>
      <c r="F7" t="s">
        <v>88</v>
      </c>
      <c r="G7" t="s">
        <v>89</v>
      </c>
      <c r="H7">
        <v>2055</v>
      </c>
      <c r="I7">
        <f>trade_linear_data!O25/I1</f>
        <v>1.091209294</v>
      </c>
      <c r="J7" t="s">
        <v>93</v>
      </c>
      <c r="K7" t="str">
        <f t="shared" si="0"/>
        <v>regional dairy,imported dairy,-6,start-year,1,share-weight,final-calibration-year,2055,1.091209294,linear,</v>
      </c>
    </row>
    <row r="8" spans="1:11" x14ac:dyDescent="0.35">
      <c r="A8" t="s">
        <v>36</v>
      </c>
      <c r="B8" t="s">
        <v>94</v>
      </c>
      <c r="C8">
        <v>-6</v>
      </c>
      <c r="D8" t="s">
        <v>87</v>
      </c>
      <c r="E8">
        <v>1</v>
      </c>
      <c r="F8" t="s">
        <v>88</v>
      </c>
      <c r="G8" t="s">
        <v>89</v>
      </c>
      <c r="H8" t="s">
        <v>90</v>
      </c>
      <c r="J8" t="s">
        <v>91</v>
      </c>
      <c r="K8" t="str">
        <f t="shared" si="0"/>
        <v>regional fibercrop,domestic fibercrop,-6,start-year,1,share-weight,final-calibration-year,end-year,,fixed,</v>
      </c>
    </row>
    <row r="9" spans="1:11" x14ac:dyDescent="0.35">
      <c r="A9" t="s">
        <v>36</v>
      </c>
      <c r="B9" t="s">
        <v>95</v>
      </c>
      <c r="C9">
        <v>-6</v>
      </c>
      <c r="D9" t="s">
        <v>87</v>
      </c>
      <c r="E9">
        <v>1</v>
      </c>
      <c r="F9" t="s">
        <v>88</v>
      </c>
      <c r="G9" t="s">
        <v>89</v>
      </c>
      <c r="H9">
        <v>2055</v>
      </c>
      <c r="I9">
        <f>trade_linear_data!O26/I1</f>
        <v>0.13918610670000001</v>
      </c>
      <c r="J9" t="s">
        <v>93</v>
      </c>
      <c r="K9" t="str">
        <f t="shared" si="0"/>
        <v>regional fibercrop,imported fibercrop,-6,start-year,1,share-weight,final-calibration-year,2055,0.1391861067,linear,</v>
      </c>
    </row>
    <row r="10" spans="1:11" x14ac:dyDescent="0.35">
      <c r="A10" t="s">
        <v>55</v>
      </c>
      <c r="B10" t="s">
        <v>132</v>
      </c>
      <c r="C10">
        <v>-6</v>
      </c>
      <c r="D10" t="s">
        <v>87</v>
      </c>
      <c r="E10">
        <v>1</v>
      </c>
      <c r="F10" t="s">
        <v>88</v>
      </c>
      <c r="G10" t="s">
        <v>89</v>
      </c>
      <c r="H10" t="s">
        <v>90</v>
      </c>
      <c r="J10" t="s">
        <v>91</v>
      </c>
      <c r="K10" t="str">
        <f t="shared" si="0"/>
        <v>regional forest,domestic forest,-6,start-year,1,share-weight,final-calibration-year,end-year,,fixed,</v>
      </c>
    </row>
    <row r="11" spans="1:11" x14ac:dyDescent="0.35">
      <c r="A11" t="s">
        <v>55</v>
      </c>
      <c r="B11" t="s">
        <v>133</v>
      </c>
      <c r="C11">
        <v>-6</v>
      </c>
      <c r="D11" t="s">
        <v>87</v>
      </c>
      <c r="E11">
        <v>1</v>
      </c>
      <c r="F11" t="s">
        <v>88</v>
      </c>
      <c r="G11" t="s">
        <v>89</v>
      </c>
      <c r="H11">
        <v>2055</v>
      </c>
      <c r="I11">
        <f>trade_linear_data!O27/I1</f>
        <v>1.7828581768300001E-3</v>
      </c>
      <c r="J11" t="s">
        <v>93</v>
      </c>
      <c r="K11" t="str">
        <f t="shared" si="0"/>
        <v>regional forest,imported forest,-6,start-year,1,share-weight,final-calibration-year,2055,0.00178285817683,linear,</v>
      </c>
    </row>
    <row r="12" spans="1:11" x14ac:dyDescent="0.35">
      <c r="A12" t="s">
        <v>37</v>
      </c>
      <c r="B12" t="s">
        <v>96</v>
      </c>
      <c r="C12">
        <v>-6</v>
      </c>
      <c r="D12" t="s">
        <v>87</v>
      </c>
      <c r="E12">
        <v>1</v>
      </c>
      <c r="F12" t="s">
        <v>88</v>
      </c>
      <c r="G12" t="s">
        <v>89</v>
      </c>
      <c r="H12" t="s">
        <v>90</v>
      </c>
      <c r="J12" t="s">
        <v>91</v>
      </c>
      <c r="K12" t="str">
        <f t="shared" si="0"/>
        <v>regional fruits,domestic fruits,-6,start-year,1,share-weight,final-calibration-year,end-year,,fixed,</v>
      </c>
    </row>
    <row r="13" spans="1:11" x14ac:dyDescent="0.35">
      <c r="A13" t="s">
        <v>37</v>
      </c>
      <c r="B13" t="s">
        <v>97</v>
      </c>
      <c r="C13">
        <v>-6</v>
      </c>
      <c r="D13" t="s">
        <v>87</v>
      </c>
      <c r="E13">
        <v>1</v>
      </c>
      <c r="F13" t="s">
        <v>88</v>
      </c>
      <c r="G13" t="s">
        <v>89</v>
      </c>
      <c r="H13">
        <v>2055</v>
      </c>
      <c r="I13">
        <f>trade_linear_data!O28/I1</f>
        <v>1.7311997099999901</v>
      </c>
      <c r="J13" t="s">
        <v>93</v>
      </c>
      <c r="K13" t="str">
        <f t="shared" si="0"/>
        <v>regional fruits,imported fruits,-6,start-year,1,share-weight,final-calibration-year,2055,1.73119970999999,linear,</v>
      </c>
    </row>
    <row r="14" spans="1:11" x14ac:dyDescent="0.35">
      <c r="A14" t="s">
        <v>38</v>
      </c>
      <c r="B14" t="s">
        <v>98</v>
      </c>
      <c r="C14">
        <v>-6</v>
      </c>
      <c r="D14" t="s">
        <v>87</v>
      </c>
      <c r="E14">
        <v>1</v>
      </c>
      <c r="F14" t="s">
        <v>88</v>
      </c>
      <c r="G14" t="s">
        <v>89</v>
      </c>
      <c r="H14" t="s">
        <v>90</v>
      </c>
      <c r="J14" t="s">
        <v>91</v>
      </c>
      <c r="K14" t="str">
        <f t="shared" si="0"/>
        <v>regional legumes,domestic legumes,-6,start-year,1,share-weight,final-calibration-year,end-year,,fixed,</v>
      </c>
    </row>
    <row r="15" spans="1:11" x14ac:dyDescent="0.35">
      <c r="A15" t="s">
        <v>38</v>
      </c>
      <c r="B15" t="s">
        <v>99</v>
      </c>
      <c r="C15">
        <v>-6</v>
      </c>
      <c r="D15" t="s">
        <v>87</v>
      </c>
      <c r="E15">
        <v>1</v>
      </c>
      <c r="F15" t="s">
        <v>88</v>
      </c>
      <c r="G15" t="s">
        <v>89</v>
      </c>
      <c r="H15">
        <v>2055</v>
      </c>
      <c r="I15">
        <f>trade_linear_data!O30/I1</f>
        <v>0.27092581659999998</v>
      </c>
      <c r="J15" t="s">
        <v>93</v>
      </c>
      <c r="K15" t="str">
        <f t="shared" si="0"/>
        <v>regional legumes,imported legumes,-6,start-year,1,share-weight,final-calibration-year,2055,0.2709258166,linear,</v>
      </c>
    </row>
    <row r="16" spans="1:11" x14ac:dyDescent="0.35">
      <c r="A16" t="s">
        <v>39</v>
      </c>
      <c r="B16" t="s">
        <v>100</v>
      </c>
      <c r="C16">
        <v>-6</v>
      </c>
      <c r="D16" t="s">
        <v>87</v>
      </c>
      <c r="E16">
        <v>1</v>
      </c>
      <c r="F16" t="s">
        <v>88</v>
      </c>
      <c r="G16" t="s">
        <v>89</v>
      </c>
      <c r="H16" t="s">
        <v>90</v>
      </c>
      <c r="J16" t="s">
        <v>91</v>
      </c>
      <c r="K16" t="str">
        <f t="shared" si="0"/>
        <v>regional misccrop,domestic misccrop,-6,start-year,1,share-weight,final-calibration-year,end-year,,fixed,</v>
      </c>
    </row>
    <row r="17" spans="1:11" x14ac:dyDescent="0.35">
      <c r="A17" t="s">
        <v>39</v>
      </c>
      <c r="B17" t="s">
        <v>101</v>
      </c>
      <c r="C17">
        <v>-6</v>
      </c>
      <c r="D17" t="s">
        <v>87</v>
      </c>
      <c r="E17">
        <v>1</v>
      </c>
      <c r="F17" t="s">
        <v>88</v>
      </c>
      <c r="G17" t="s">
        <v>89</v>
      </c>
      <c r="H17">
        <v>2055</v>
      </c>
      <c r="I17">
        <f>trade_linear_data!O31/I1</f>
        <v>0.25627005400000002</v>
      </c>
      <c r="J17" t="s">
        <v>93</v>
      </c>
      <c r="K17" t="str">
        <f t="shared" si="0"/>
        <v>regional misccrop,imported misccrop,-6,start-year,1,share-weight,final-calibration-year,2055,0.256270054,linear,</v>
      </c>
    </row>
    <row r="18" spans="1:11" x14ac:dyDescent="0.35">
      <c r="A18" t="s">
        <v>40</v>
      </c>
      <c r="B18" t="s">
        <v>102</v>
      </c>
      <c r="C18">
        <v>-6</v>
      </c>
      <c r="D18" t="s">
        <v>87</v>
      </c>
      <c r="E18">
        <v>1</v>
      </c>
      <c r="F18" t="s">
        <v>88</v>
      </c>
      <c r="G18" t="s">
        <v>89</v>
      </c>
      <c r="H18" t="s">
        <v>90</v>
      </c>
      <c r="J18" t="s">
        <v>91</v>
      </c>
      <c r="K18" t="str">
        <f t="shared" si="0"/>
        <v>regional nuts_seeds,domestic nuts_seeds,-6,start-year,1,share-weight,final-calibration-year,end-year,,fixed,</v>
      </c>
    </row>
    <row r="19" spans="1:11" x14ac:dyDescent="0.35">
      <c r="A19" t="s">
        <v>40</v>
      </c>
      <c r="B19" t="s">
        <v>103</v>
      </c>
      <c r="C19">
        <v>-6</v>
      </c>
      <c r="D19" t="s">
        <v>87</v>
      </c>
      <c r="E19">
        <v>1</v>
      </c>
      <c r="F19" t="s">
        <v>88</v>
      </c>
      <c r="G19" t="s">
        <v>89</v>
      </c>
      <c r="H19">
        <v>2055</v>
      </c>
      <c r="I19">
        <f>trade_linear_data!O32/I1</f>
        <v>0.16795087610000001</v>
      </c>
      <c r="J19" t="s">
        <v>93</v>
      </c>
      <c r="K19" t="str">
        <f t="shared" si="0"/>
        <v>regional nuts_seeds,imported nuts_seeds,-6,start-year,1,share-weight,final-calibration-year,2055,0.1679508761,linear,</v>
      </c>
    </row>
    <row r="20" spans="1:11" x14ac:dyDescent="0.35">
      <c r="A20" t="s">
        <v>41</v>
      </c>
      <c r="B20" t="s">
        <v>104</v>
      </c>
      <c r="C20">
        <v>-6</v>
      </c>
      <c r="D20" t="s">
        <v>87</v>
      </c>
      <c r="E20">
        <v>1</v>
      </c>
      <c r="F20" t="s">
        <v>88</v>
      </c>
      <c r="G20" t="s">
        <v>89</v>
      </c>
      <c r="H20" t="s">
        <v>90</v>
      </c>
      <c r="J20" t="s">
        <v>91</v>
      </c>
      <c r="K20" t="str">
        <f t="shared" si="0"/>
        <v>regional oilcrop,domestic oilcrop,-6,start-year,1,share-weight,final-calibration-year,end-year,,fixed,</v>
      </c>
    </row>
    <row r="21" spans="1:11" x14ac:dyDescent="0.35">
      <c r="A21" t="s">
        <v>41</v>
      </c>
      <c r="B21" t="s">
        <v>105</v>
      </c>
      <c r="C21">
        <v>-6</v>
      </c>
      <c r="D21" t="s">
        <v>87</v>
      </c>
      <c r="E21">
        <v>1</v>
      </c>
      <c r="F21" t="s">
        <v>88</v>
      </c>
      <c r="G21" t="s">
        <v>89</v>
      </c>
      <c r="H21">
        <v>2055</v>
      </c>
      <c r="I21">
        <f>trade_linear_data!O33/I1</f>
        <v>1.262725165</v>
      </c>
      <c r="J21" t="s">
        <v>93</v>
      </c>
      <c r="K21" t="str">
        <f t="shared" si="0"/>
        <v>regional oilcrop,imported oilcrop,-6,start-year,1,share-weight,final-calibration-year,2055,1.262725165,linear,</v>
      </c>
    </row>
    <row r="22" spans="1:11" x14ac:dyDescent="0.35">
      <c r="A22" t="s">
        <v>43</v>
      </c>
      <c r="B22" t="s">
        <v>108</v>
      </c>
      <c r="C22">
        <v>-6</v>
      </c>
      <c r="D22" t="s">
        <v>87</v>
      </c>
      <c r="E22">
        <v>1</v>
      </c>
      <c r="F22" t="s">
        <v>88</v>
      </c>
      <c r="G22" t="s">
        <v>89</v>
      </c>
      <c r="H22" t="s">
        <v>90</v>
      </c>
      <c r="J22" t="s">
        <v>91</v>
      </c>
      <c r="K22" t="str">
        <f t="shared" si="0"/>
        <v>regional oilpalm,domestic oilpalm,-6,start-year,1,share-weight,final-calibration-year,end-year,,fixed,</v>
      </c>
    </row>
    <row r="23" spans="1:11" x14ac:dyDescent="0.35">
      <c r="A23" t="s">
        <v>43</v>
      </c>
      <c r="B23" t="s">
        <v>109</v>
      </c>
      <c r="C23">
        <v>-6</v>
      </c>
      <c r="D23" t="s">
        <v>87</v>
      </c>
      <c r="E23">
        <v>1</v>
      </c>
      <c r="F23" t="s">
        <v>88</v>
      </c>
      <c r="G23" t="s">
        <v>89</v>
      </c>
      <c r="H23">
        <v>2055</v>
      </c>
      <c r="I23">
        <f>trade_linear_data!O34/I1</f>
        <v>3.3770135699999999</v>
      </c>
      <c r="J23" t="s">
        <v>93</v>
      </c>
      <c r="K23" t="str">
        <f t="shared" si="0"/>
        <v>regional oilpalm,imported oilpalm,-6,start-year,1,share-weight,final-calibration-year,2055,3.37701357,linear,</v>
      </c>
    </row>
    <row r="24" spans="1:11" x14ac:dyDescent="0.35">
      <c r="A24" t="s">
        <v>42</v>
      </c>
      <c r="B24" t="s">
        <v>106</v>
      </c>
      <c r="C24">
        <v>-6</v>
      </c>
      <c r="D24" t="s">
        <v>87</v>
      </c>
      <c r="E24">
        <v>1</v>
      </c>
      <c r="F24" t="s">
        <v>88</v>
      </c>
      <c r="G24" t="s">
        <v>89</v>
      </c>
      <c r="H24" t="s">
        <v>90</v>
      </c>
      <c r="J24" t="s">
        <v>91</v>
      </c>
      <c r="K24" t="str">
        <f t="shared" si="0"/>
        <v>regional othergrain,domestic othergrain,-6,start-year,1,share-weight,final-calibration-year,end-year,,fixed,</v>
      </c>
    </row>
    <row r="25" spans="1:11" x14ac:dyDescent="0.35">
      <c r="A25" t="s">
        <v>42</v>
      </c>
      <c r="B25" t="s">
        <v>107</v>
      </c>
      <c r="C25">
        <v>-6</v>
      </c>
      <c r="D25" t="s">
        <v>87</v>
      </c>
      <c r="E25">
        <v>1</v>
      </c>
      <c r="F25" t="s">
        <v>88</v>
      </c>
      <c r="G25" t="s">
        <v>89</v>
      </c>
      <c r="H25">
        <v>2055</v>
      </c>
      <c r="I25">
        <f>trade_linear_data!O35/I1</f>
        <v>0.823705884</v>
      </c>
      <c r="J25" t="s">
        <v>93</v>
      </c>
      <c r="K25" t="str">
        <f t="shared" si="0"/>
        <v>regional othergrain,imported othergrain,-6,start-year,1,share-weight,final-calibration-year,2055,0.823705884,linear,</v>
      </c>
    </row>
    <row r="26" spans="1:11" x14ac:dyDescent="0.35">
      <c r="A26" t="s">
        <v>52</v>
      </c>
      <c r="B26" t="s">
        <v>126</v>
      </c>
      <c r="C26">
        <v>-6</v>
      </c>
      <c r="D26" t="s">
        <v>87</v>
      </c>
      <c r="E26">
        <v>1</v>
      </c>
      <c r="F26" t="s">
        <v>88</v>
      </c>
      <c r="G26" t="s">
        <v>89</v>
      </c>
      <c r="H26" t="s">
        <v>90</v>
      </c>
      <c r="J26" t="s">
        <v>91</v>
      </c>
      <c r="K26" t="str">
        <f t="shared" si="0"/>
        <v>regional pork,domestic pork,-6,start-year,1,share-weight,final-calibration-year,end-year,,fixed,</v>
      </c>
    </row>
    <row r="27" spans="1:11" x14ac:dyDescent="0.35">
      <c r="A27" t="s">
        <v>52</v>
      </c>
      <c r="B27" t="s">
        <v>127</v>
      </c>
      <c r="C27">
        <v>-6</v>
      </c>
      <c r="D27" t="s">
        <v>87</v>
      </c>
      <c r="E27">
        <v>1</v>
      </c>
      <c r="F27" t="s">
        <v>88</v>
      </c>
      <c r="G27" t="s">
        <v>89</v>
      </c>
      <c r="H27">
        <v>2055</v>
      </c>
      <c r="I27">
        <f>trade_linear_data!O36/I1</f>
        <v>0.16934088520999999</v>
      </c>
      <c r="J27" t="s">
        <v>93</v>
      </c>
      <c r="K27" t="str">
        <f t="shared" si="0"/>
        <v>regional pork,imported pork,-6,start-year,1,share-weight,final-calibration-year,2055,0.16934088521,linear,</v>
      </c>
    </row>
    <row r="28" spans="1:11" x14ac:dyDescent="0.35">
      <c r="A28" t="s">
        <v>53</v>
      </c>
      <c r="B28" t="s">
        <v>128</v>
      </c>
      <c r="C28">
        <v>-6</v>
      </c>
      <c r="D28" t="s">
        <v>87</v>
      </c>
      <c r="E28">
        <v>1</v>
      </c>
      <c r="F28" t="s">
        <v>88</v>
      </c>
      <c r="G28" t="s">
        <v>89</v>
      </c>
      <c r="H28" t="s">
        <v>90</v>
      </c>
      <c r="J28" t="s">
        <v>91</v>
      </c>
      <c r="K28" t="str">
        <f t="shared" si="0"/>
        <v>regional poultry,domestic poultry,-6,start-year,1,share-weight,final-calibration-year,end-year,,fixed,</v>
      </c>
    </row>
    <row r="29" spans="1:11" x14ac:dyDescent="0.35">
      <c r="A29" t="s">
        <v>53</v>
      </c>
      <c r="B29" t="s">
        <v>129</v>
      </c>
      <c r="C29">
        <v>-6</v>
      </c>
      <c r="D29" t="s">
        <v>87</v>
      </c>
      <c r="E29">
        <v>1</v>
      </c>
      <c r="F29" t="s">
        <v>88</v>
      </c>
      <c r="G29" t="s">
        <v>89</v>
      </c>
      <c r="H29">
        <v>2055</v>
      </c>
      <c r="I29">
        <f>trade_linear_data!O37/I1</f>
        <v>0.27493649037000001</v>
      </c>
      <c r="J29" t="s">
        <v>93</v>
      </c>
      <c r="K29" t="str">
        <f t="shared" si="0"/>
        <v>regional poultry,imported poultry,-6,start-year,1,share-weight,final-calibration-year,2055,0.27493649037,linear,</v>
      </c>
    </row>
    <row r="30" spans="1:11" x14ac:dyDescent="0.35">
      <c r="A30" t="s">
        <v>44</v>
      </c>
      <c r="B30" t="s">
        <v>110</v>
      </c>
      <c r="C30">
        <v>-6</v>
      </c>
      <c r="D30" t="s">
        <v>87</v>
      </c>
      <c r="E30">
        <v>1</v>
      </c>
      <c r="F30" t="s">
        <v>88</v>
      </c>
      <c r="G30" t="s">
        <v>89</v>
      </c>
      <c r="H30" t="s">
        <v>90</v>
      </c>
      <c r="J30" t="s">
        <v>91</v>
      </c>
      <c r="K30" t="str">
        <f t="shared" si="0"/>
        <v>regional rice,domestic rice,-6,start-year,1,share-weight,final-calibration-year,end-year,,fixed,</v>
      </c>
    </row>
    <row r="31" spans="1:11" x14ac:dyDescent="0.35">
      <c r="A31" t="s">
        <v>44</v>
      </c>
      <c r="B31" t="s">
        <v>111</v>
      </c>
      <c r="C31">
        <v>-6</v>
      </c>
      <c r="D31" t="s">
        <v>87</v>
      </c>
      <c r="E31">
        <v>1</v>
      </c>
      <c r="F31" t="s">
        <v>88</v>
      </c>
      <c r="G31" t="s">
        <v>89</v>
      </c>
      <c r="H31">
        <v>2055</v>
      </c>
      <c r="I31">
        <f>trade_linear_data!O38/I1</f>
        <v>0.77875815000000004</v>
      </c>
      <c r="J31" t="s">
        <v>93</v>
      </c>
      <c r="K31" t="str">
        <f t="shared" si="0"/>
        <v>regional rice,imported rice,-6,start-year,1,share-weight,final-calibration-year,2055,0.77875815,linear,</v>
      </c>
    </row>
    <row r="32" spans="1:11" x14ac:dyDescent="0.35">
      <c r="A32" t="s">
        <v>45</v>
      </c>
      <c r="B32" t="s">
        <v>112</v>
      </c>
      <c r="C32">
        <v>-6</v>
      </c>
      <c r="D32" t="s">
        <v>87</v>
      </c>
      <c r="E32">
        <v>1</v>
      </c>
      <c r="F32" t="s">
        <v>88</v>
      </c>
      <c r="G32" t="s">
        <v>89</v>
      </c>
      <c r="H32" t="s">
        <v>90</v>
      </c>
      <c r="J32" t="s">
        <v>91</v>
      </c>
      <c r="K32" t="str">
        <f t="shared" si="0"/>
        <v>regional root_tuber,domestic root_tuber,-6,start-year,1,share-weight,final-calibration-year,end-year,,fixed,</v>
      </c>
    </row>
    <row r="33" spans="1:11" x14ac:dyDescent="0.35">
      <c r="A33" t="s">
        <v>45</v>
      </c>
      <c r="B33" t="s">
        <v>113</v>
      </c>
      <c r="C33">
        <v>-6</v>
      </c>
      <c r="D33" t="s">
        <v>87</v>
      </c>
      <c r="E33">
        <v>1</v>
      </c>
      <c r="F33" t="s">
        <v>88</v>
      </c>
      <c r="G33" t="s">
        <v>89</v>
      </c>
      <c r="H33">
        <v>2055</v>
      </c>
      <c r="I33">
        <f>trade_linear_data!O39/I1</f>
        <v>0.77725138899999902</v>
      </c>
      <c r="J33" t="s">
        <v>93</v>
      </c>
      <c r="K33" t="str">
        <f t="shared" si="0"/>
        <v>regional root_tuber,imported root_tuber,-6,start-year,1,share-weight,final-calibration-year,2055,0.777251388999999,linear,</v>
      </c>
    </row>
    <row r="34" spans="1:11" x14ac:dyDescent="0.35">
      <c r="A34" t="s">
        <v>54</v>
      </c>
      <c r="B34" t="s">
        <v>130</v>
      </c>
      <c r="C34">
        <v>-6</v>
      </c>
      <c r="D34" t="s">
        <v>87</v>
      </c>
      <c r="E34">
        <v>1</v>
      </c>
      <c r="F34" t="s">
        <v>88</v>
      </c>
      <c r="G34" t="s">
        <v>89</v>
      </c>
      <c r="H34" t="s">
        <v>90</v>
      </c>
      <c r="J34" t="s">
        <v>91</v>
      </c>
      <c r="K34" t="str">
        <f t="shared" si="0"/>
        <v>regional sheepgoat,domestic sheepgoat,-6,start-year,1,share-weight,final-calibration-year,end-year,,fixed,</v>
      </c>
    </row>
    <row r="35" spans="1:11" x14ac:dyDescent="0.35">
      <c r="A35" t="s">
        <v>54</v>
      </c>
      <c r="B35" t="s">
        <v>131</v>
      </c>
      <c r="C35">
        <v>-6</v>
      </c>
      <c r="D35" t="s">
        <v>87</v>
      </c>
      <c r="E35">
        <v>1</v>
      </c>
      <c r="F35" t="s">
        <v>88</v>
      </c>
      <c r="G35" t="s">
        <v>89</v>
      </c>
      <c r="H35">
        <v>2055</v>
      </c>
      <c r="I35">
        <f>trade_linear_data!O40/I1</f>
        <v>2.3227741703999997E-2</v>
      </c>
      <c r="J35" t="s">
        <v>93</v>
      </c>
      <c r="K35" t="str">
        <f t="shared" si="0"/>
        <v>regional sheepgoat,imported sheepgoat,-6,start-year,1,share-weight,final-calibration-year,2055,0.023227741704,linear,</v>
      </c>
    </row>
    <row r="36" spans="1:11" x14ac:dyDescent="0.35">
      <c r="A36" t="s">
        <v>46</v>
      </c>
      <c r="B36" t="s">
        <v>114</v>
      </c>
      <c r="C36">
        <v>-6</v>
      </c>
      <c r="D36" t="s">
        <v>87</v>
      </c>
      <c r="E36">
        <v>1</v>
      </c>
      <c r="F36" t="s">
        <v>88</v>
      </c>
      <c r="G36" t="s">
        <v>89</v>
      </c>
      <c r="H36" t="s">
        <v>90</v>
      </c>
      <c r="J36" t="s">
        <v>91</v>
      </c>
      <c r="K36" t="str">
        <f t="shared" si="0"/>
        <v>regional soybean,domestic soybean,-6,start-year,1,share-weight,final-calibration-year,end-year,,fixed,</v>
      </c>
    </row>
    <row r="37" spans="1:11" x14ac:dyDescent="0.35">
      <c r="A37" t="s">
        <v>46</v>
      </c>
      <c r="B37" t="s">
        <v>115</v>
      </c>
      <c r="C37">
        <v>-6</v>
      </c>
      <c r="D37" t="s">
        <v>87</v>
      </c>
      <c r="E37">
        <v>1</v>
      </c>
      <c r="F37" t="s">
        <v>88</v>
      </c>
      <c r="G37" t="s">
        <v>89</v>
      </c>
      <c r="H37">
        <v>2055</v>
      </c>
      <c r="I37">
        <f>trade_linear_data!O41/I1</f>
        <v>3.41822085</v>
      </c>
      <c r="J37" t="s">
        <v>93</v>
      </c>
      <c r="K37" t="str">
        <f t="shared" si="0"/>
        <v>regional soybean,imported soybean,-6,start-year,1,share-weight,final-calibration-year,2055,3.41822085,linear,</v>
      </c>
    </row>
    <row r="38" spans="1:11" x14ac:dyDescent="0.35">
      <c r="A38" t="s">
        <v>47</v>
      </c>
      <c r="B38" t="s">
        <v>116</v>
      </c>
      <c r="C38">
        <v>-6</v>
      </c>
      <c r="D38" t="s">
        <v>87</v>
      </c>
      <c r="E38">
        <v>1</v>
      </c>
      <c r="F38" t="s">
        <v>88</v>
      </c>
      <c r="G38" t="s">
        <v>89</v>
      </c>
      <c r="H38" t="s">
        <v>90</v>
      </c>
      <c r="J38" t="s">
        <v>91</v>
      </c>
      <c r="K38" t="str">
        <f t="shared" si="0"/>
        <v>regional sugarcrop,domestic sugarcrop,-6,start-year,1,share-weight,final-calibration-year,end-year,,fixed,</v>
      </c>
    </row>
    <row r="39" spans="1:11" x14ac:dyDescent="0.35">
      <c r="A39" t="s">
        <v>47</v>
      </c>
      <c r="B39" t="s">
        <v>117</v>
      </c>
      <c r="C39">
        <v>-6</v>
      </c>
      <c r="D39" t="s">
        <v>87</v>
      </c>
      <c r="E39">
        <v>1</v>
      </c>
      <c r="F39" t="s">
        <v>88</v>
      </c>
      <c r="G39" t="s">
        <v>89</v>
      </c>
      <c r="H39">
        <v>2055</v>
      </c>
      <c r="I39">
        <f>trade_linear_data!O42/I1</f>
        <v>8.3407831599999902</v>
      </c>
      <c r="J39" t="s">
        <v>93</v>
      </c>
      <c r="K39" t="str">
        <f t="shared" si="0"/>
        <v>regional sugarcrop,imported sugarcrop,-6,start-year,1,share-weight,final-calibration-year,2055,8.34078315999999,linear,</v>
      </c>
    </row>
    <row r="40" spans="1:11" x14ac:dyDescent="0.35">
      <c r="A40" t="s">
        <v>48</v>
      </c>
      <c r="B40" t="s">
        <v>118</v>
      </c>
      <c r="C40">
        <v>-6</v>
      </c>
      <c r="D40" t="s">
        <v>87</v>
      </c>
      <c r="E40">
        <v>1</v>
      </c>
      <c r="F40" t="s">
        <v>88</v>
      </c>
      <c r="G40" t="s">
        <v>89</v>
      </c>
      <c r="H40" t="s">
        <v>90</v>
      </c>
      <c r="J40" t="s">
        <v>91</v>
      </c>
      <c r="K40" t="str">
        <f t="shared" si="0"/>
        <v>regional vegetables,domestic vegetables,-6,start-year,1,share-weight,final-calibration-year,end-year,,fixed,</v>
      </c>
    </row>
    <row r="41" spans="1:11" x14ac:dyDescent="0.35">
      <c r="A41" t="s">
        <v>48</v>
      </c>
      <c r="B41" t="s">
        <v>119</v>
      </c>
      <c r="C41">
        <v>-6</v>
      </c>
      <c r="D41" t="s">
        <v>87</v>
      </c>
      <c r="E41">
        <v>1</v>
      </c>
      <c r="F41" t="s">
        <v>88</v>
      </c>
      <c r="G41" t="s">
        <v>89</v>
      </c>
      <c r="H41">
        <v>2055</v>
      </c>
      <c r="I41">
        <f>trade_linear_data!O43/I1</f>
        <v>0.95967652999999997</v>
      </c>
      <c r="J41" t="s">
        <v>93</v>
      </c>
      <c r="K41" t="str">
        <f t="shared" si="0"/>
        <v>regional vegetables,imported vegetables,-6,start-year,1,share-weight,final-calibration-year,2055,0.95967653,linear,</v>
      </c>
    </row>
    <row r="42" spans="1:11" x14ac:dyDescent="0.35">
      <c r="A42" t="s">
        <v>49</v>
      </c>
      <c r="B42" t="s">
        <v>120</v>
      </c>
      <c r="C42">
        <v>-6</v>
      </c>
      <c r="D42" t="s">
        <v>87</v>
      </c>
      <c r="E42">
        <v>1</v>
      </c>
      <c r="F42" t="s">
        <v>88</v>
      </c>
      <c r="G42" t="s">
        <v>89</v>
      </c>
      <c r="H42" t="s">
        <v>90</v>
      </c>
      <c r="J42" t="s">
        <v>91</v>
      </c>
      <c r="K42" t="str">
        <f t="shared" si="0"/>
        <v>regional wheat,domestic wheat,-6,start-year,1,share-weight,final-calibration-year,end-year,,fixed,</v>
      </c>
    </row>
    <row r="43" spans="1:11" x14ac:dyDescent="0.35">
      <c r="A43" t="s">
        <v>49</v>
      </c>
      <c r="B43" t="s">
        <v>121</v>
      </c>
      <c r="C43">
        <v>-6</v>
      </c>
      <c r="D43" t="s">
        <v>87</v>
      </c>
      <c r="E43">
        <v>1</v>
      </c>
      <c r="F43" t="s">
        <v>88</v>
      </c>
      <c r="G43" t="s">
        <v>89</v>
      </c>
      <c r="H43">
        <v>2055</v>
      </c>
      <c r="I43">
        <f>trade_linear_data!O44/I1</f>
        <v>2.9378853039999999</v>
      </c>
      <c r="J43" t="s">
        <v>93</v>
      </c>
      <c r="K43" t="str">
        <f t="shared" si="0"/>
        <v>regional wheat,imported wheat,-6,start-year,1,share-weight,final-calibration-year,2055,2.937885304,linear,</v>
      </c>
    </row>
    <row r="47" spans="1:11" x14ac:dyDescent="0.35">
      <c r="K47" t="s">
        <v>185</v>
      </c>
    </row>
    <row r="48" spans="1:11" x14ac:dyDescent="0.35">
      <c r="K48" t="s">
        <v>220</v>
      </c>
    </row>
    <row r="49" spans="11:11" x14ac:dyDescent="0.35">
      <c r="K49" t="s">
        <v>186</v>
      </c>
    </row>
    <row r="50" spans="11:11" x14ac:dyDescent="0.35">
      <c r="K50" t="s">
        <v>221</v>
      </c>
    </row>
    <row r="51" spans="11:11" x14ac:dyDescent="0.35">
      <c r="K51" t="s">
        <v>187</v>
      </c>
    </row>
    <row r="52" spans="11:11" x14ac:dyDescent="0.35">
      <c r="K52" t="s">
        <v>222</v>
      </c>
    </row>
    <row r="53" spans="11:11" x14ac:dyDescent="0.35">
      <c r="K53" t="s">
        <v>188</v>
      </c>
    </row>
    <row r="54" spans="11:11" x14ac:dyDescent="0.35">
      <c r="K54" t="s">
        <v>223</v>
      </c>
    </row>
    <row r="55" spans="11:11" x14ac:dyDescent="0.35">
      <c r="K55" t="s">
        <v>189</v>
      </c>
    </row>
    <row r="56" spans="11:11" x14ac:dyDescent="0.35">
      <c r="K56" t="s">
        <v>224</v>
      </c>
    </row>
    <row r="57" spans="11:11" x14ac:dyDescent="0.35">
      <c r="K57" t="s">
        <v>190</v>
      </c>
    </row>
    <row r="58" spans="11:11" x14ac:dyDescent="0.35">
      <c r="K58" t="s">
        <v>225</v>
      </c>
    </row>
    <row r="59" spans="11:11" x14ac:dyDescent="0.35">
      <c r="K59" t="s">
        <v>191</v>
      </c>
    </row>
    <row r="60" spans="11:11" x14ac:dyDescent="0.35">
      <c r="K60" t="s">
        <v>226</v>
      </c>
    </row>
    <row r="61" spans="11:11" x14ac:dyDescent="0.35">
      <c r="K61" t="s">
        <v>192</v>
      </c>
    </row>
    <row r="62" spans="11:11" x14ac:dyDescent="0.35">
      <c r="K62" t="s">
        <v>227</v>
      </c>
    </row>
    <row r="63" spans="11:11" x14ac:dyDescent="0.35">
      <c r="K63" t="s">
        <v>193</v>
      </c>
    </row>
    <row r="64" spans="11:11" x14ac:dyDescent="0.35">
      <c r="K64" t="s">
        <v>228</v>
      </c>
    </row>
    <row r="65" spans="11:11" x14ac:dyDescent="0.35">
      <c r="K65" t="s">
        <v>194</v>
      </c>
    </row>
    <row r="66" spans="11:11" x14ac:dyDescent="0.35">
      <c r="K66" t="s">
        <v>229</v>
      </c>
    </row>
    <row r="67" spans="11:11" x14ac:dyDescent="0.35">
      <c r="K67" t="s">
        <v>195</v>
      </c>
    </row>
    <row r="68" spans="11:11" x14ac:dyDescent="0.35">
      <c r="K68" t="s">
        <v>230</v>
      </c>
    </row>
    <row r="69" spans="11:11" x14ac:dyDescent="0.35">
      <c r="K69" t="s">
        <v>196</v>
      </c>
    </row>
    <row r="70" spans="11:11" x14ac:dyDescent="0.35">
      <c r="K70" t="s">
        <v>231</v>
      </c>
    </row>
    <row r="71" spans="11:11" x14ac:dyDescent="0.35">
      <c r="K71" t="s">
        <v>197</v>
      </c>
    </row>
    <row r="72" spans="11:11" x14ac:dyDescent="0.35">
      <c r="K72" t="s">
        <v>232</v>
      </c>
    </row>
    <row r="73" spans="11:11" x14ac:dyDescent="0.35">
      <c r="K73" t="s">
        <v>198</v>
      </c>
    </row>
    <row r="74" spans="11:11" x14ac:dyDescent="0.35">
      <c r="K74" t="s">
        <v>233</v>
      </c>
    </row>
    <row r="75" spans="11:11" x14ac:dyDescent="0.35">
      <c r="K75" t="s">
        <v>199</v>
      </c>
    </row>
    <row r="76" spans="11:11" x14ac:dyDescent="0.35">
      <c r="K76" t="s">
        <v>234</v>
      </c>
    </row>
    <row r="77" spans="11:11" x14ac:dyDescent="0.35">
      <c r="K77" t="s">
        <v>200</v>
      </c>
    </row>
    <row r="78" spans="11:11" x14ac:dyDescent="0.35">
      <c r="K78" t="s">
        <v>235</v>
      </c>
    </row>
    <row r="79" spans="11:11" x14ac:dyDescent="0.35">
      <c r="K79" t="s">
        <v>201</v>
      </c>
    </row>
    <row r="80" spans="11:11" x14ac:dyDescent="0.35">
      <c r="K80" t="s">
        <v>236</v>
      </c>
    </row>
    <row r="81" spans="11:11" x14ac:dyDescent="0.35">
      <c r="K81" t="s">
        <v>202</v>
      </c>
    </row>
    <row r="82" spans="11:11" x14ac:dyDescent="0.35">
      <c r="K82" t="s">
        <v>237</v>
      </c>
    </row>
    <row r="83" spans="11:11" x14ac:dyDescent="0.35">
      <c r="K83" t="s">
        <v>203</v>
      </c>
    </row>
    <row r="84" spans="11:11" x14ac:dyDescent="0.35">
      <c r="K84" t="s">
        <v>238</v>
      </c>
    </row>
    <row r="85" spans="11:11" x14ac:dyDescent="0.35">
      <c r="K85" t="s">
        <v>204</v>
      </c>
    </row>
    <row r="86" spans="11:11" x14ac:dyDescent="0.35">
      <c r="K86" t="s">
        <v>239</v>
      </c>
    </row>
    <row r="87" spans="11:11" x14ac:dyDescent="0.35">
      <c r="K87" t="s">
        <v>205</v>
      </c>
    </row>
    <row r="88" spans="11:11" x14ac:dyDescent="0.35">
      <c r="K88" t="s">
        <v>240</v>
      </c>
    </row>
  </sheetData>
  <sortState xmlns:xlrd2="http://schemas.microsoft.com/office/spreadsheetml/2017/richdata2" ref="A2:J43">
    <sortCondition ref="A1:A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E0D1-EDE9-4A37-8445-622E6DBC1F06}">
  <dimension ref="A1:K88"/>
  <sheetViews>
    <sheetView workbookViewId="0">
      <selection activeCell="J45" sqref="J45"/>
    </sheetView>
  </sheetViews>
  <sheetFormatPr defaultRowHeight="14.5" x14ac:dyDescent="0.35"/>
  <sheetData>
    <row r="1" spans="1:11" x14ac:dyDescent="0.35">
      <c r="I1">
        <v>0</v>
      </c>
    </row>
    <row r="2" spans="1:11" x14ac:dyDescent="0.35">
      <c r="A2" t="s">
        <v>50</v>
      </c>
      <c r="B2" t="s">
        <v>122</v>
      </c>
      <c r="C2">
        <v>-6</v>
      </c>
      <c r="D2" t="s">
        <v>87</v>
      </c>
      <c r="E2">
        <v>1</v>
      </c>
      <c r="F2" t="s">
        <v>88</v>
      </c>
      <c r="G2" t="s">
        <v>89</v>
      </c>
      <c r="H2" t="s">
        <v>90</v>
      </c>
      <c r="J2" t="s">
        <v>91</v>
      </c>
      <c r="K2" t="str">
        <f>A2 &amp; "," &amp; B2 &amp; "," &amp; C2&amp; "," &amp; D2&amp; "," &amp; E2&amp; ","  &amp; F2&amp; ","  &amp; G2&amp; ","  &amp; H2&amp; "," &amp; I2&amp; "," &amp; J2&amp; ","</f>
        <v>regional beef,domestic beef,-6,start-year,1,share-weight,final-calibration-year,end-year,,fixed,</v>
      </c>
    </row>
    <row r="3" spans="1:11" x14ac:dyDescent="0.35">
      <c r="A3" t="s">
        <v>50</v>
      </c>
      <c r="B3" t="s">
        <v>123</v>
      </c>
      <c r="C3">
        <v>-6</v>
      </c>
      <c r="D3" t="s">
        <v>87</v>
      </c>
      <c r="E3">
        <v>1</v>
      </c>
      <c r="F3" t="s">
        <v>88</v>
      </c>
      <c r="G3" t="s">
        <v>89</v>
      </c>
      <c r="H3">
        <v>2055</v>
      </c>
      <c r="I3">
        <f>I1</f>
        <v>0</v>
      </c>
      <c r="J3" t="s">
        <v>93</v>
      </c>
      <c r="K3" t="str">
        <f t="shared" ref="K3:K43" si="0">A3 &amp; "," &amp; B3 &amp; "," &amp; C3&amp; "," &amp; D3&amp; "," &amp; E3&amp; ","  &amp; F3&amp; ","  &amp; G3&amp; ","  &amp; H3&amp; "," &amp; I3&amp; "," &amp; J3&amp; ","</f>
        <v>regional beef,imported beef,-6,start-year,1,share-weight,final-calibration-year,2055,0,linear,</v>
      </c>
    </row>
    <row r="4" spans="1:11" x14ac:dyDescent="0.35">
      <c r="A4" t="s">
        <v>33</v>
      </c>
      <c r="B4" t="s">
        <v>86</v>
      </c>
      <c r="C4">
        <v>-6</v>
      </c>
      <c r="D4" t="s">
        <v>87</v>
      </c>
      <c r="E4">
        <v>1</v>
      </c>
      <c r="F4" t="s">
        <v>88</v>
      </c>
      <c r="G4" t="s">
        <v>89</v>
      </c>
      <c r="H4" t="s">
        <v>90</v>
      </c>
      <c r="J4" t="s">
        <v>91</v>
      </c>
      <c r="K4" t="str">
        <f t="shared" si="0"/>
        <v>regional corn,domestic corn,-6,start-year,1,share-weight,final-calibration-year,end-year,,fixed,</v>
      </c>
    </row>
    <row r="5" spans="1:11" x14ac:dyDescent="0.35">
      <c r="A5" t="s">
        <v>33</v>
      </c>
      <c r="B5" t="s">
        <v>92</v>
      </c>
      <c r="C5">
        <v>-6</v>
      </c>
      <c r="D5" t="s">
        <v>87</v>
      </c>
      <c r="E5">
        <v>1</v>
      </c>
      <c r="F5" t="s">
        <v>88</v>
      </c>
      <c r="G5" t="s">
        <v>89</v>
      </c>
      <c r="H5">
        <v>2055</v>
      </c>
      <c r="I5">
        <f t="shared" ref="I5" si="1">I3</f>
        <v>0</v>
      </c>
      <c r="J5" t="s">
        <v>93</v>
      </c>
      <c r="K5" t="str">
        <f t="shared" si="0"/>
        <v>regional corn,imported corn,-6,start-year,1,share-weight,final-calibration-year,2055,0,linear,</v>
      </c>
    </row>
    <row r="6" spans="1:11" x14ac:dyDescent="0.35">
      <c r="A6" t="s">
        <v>51</v>
      </c>
      <c r="B6" t="s">
        <v>124</v>
      </c>
      <c r="C6">
        <v>-6</v>
      </c>
      <c r="D6" t="s">
        <v>87</v>
      </c>
      <c r="E6">
        <v>1</v>
      </c>
      <c r="F6" t="s">
        <v>88</v>
      </c>
      <c r="G6" t="s">
        <v>89</v>
      </c>
      <c r="H6" t="s">
        <v>90</v>
      </c>
      <c r="J6" t="s">
        <v>91</v>
      </c>
      <c r="K6" t="str">
        <f t="shared" si="0"/>
        <v>regional dairy,domestic dairy,-6,start-year,1,share-weight,final-calibration-year,end-year,,fixed,</v>
      </c>
    </row>
    <row r="7" spans="1:11" x14ac:dyDescent="0.35">
      <c r="A7" t="s">
        <v>51</v>
      </c>
      <c r="B7" t="s">
        <v>125</v>
      </c>
      <c r="C7">
        <v>-6</v>
      </c>
      <c r="D7" t="s">
        <v>87</v>
      </c>
      <c r="E7">
        <v>1</v>
      </c>
      <c r="F7" t="s">
        <v>88</v>
      </c>
      <c r="G7" t="s">
        <v>89</v>
      </c>
      <c r="H7">
        <v>2051</v>
      </c>
      <c r="I7">
        <f t="shared" ref="I7" si="2">I5</f>
        <v>0</v>
      </c>
      <c r="J7" t="s">
        <v>93</v>
      </c>
      <c r="K7" t="str">
        <f t="shared" si="0"/>
        <v>regional dairy,imported dairy,-6,start-year,1,share-weight,final-calibration-year,2051,0,linear,</v>
      </c>
    </row>
    <row r="8" spans="1:11" x14ac:dyDescent="0.35">
      <c r="A8" t="s">
        <v>36</v>
      </c>
      <c r="B8" t="s">
        <v>94</v>
      </c>
      <c r="C8">
        <v>-6</v>
      </c>
      <c r="D8" t="s">
        <v>87</v>
      </c>
      <c r="E8">
        <v>1</v>
      </c>
      <c r="F8" t="s">
        <v>88</v>
      </c>
      <c r="G8" t="s">
        <v>89</v>
      </c>
      <c r="H8" t="s">
        <v>90</v>
      </c>
      <c r="J8" t="s">
        <v>91</v>
      </c>
      <c r="K8" t="str">
        <f t="shared" si="0"/>
        <v>regional fibercrop,domestic fibercrop,-6,start-year,1,share-weight,final-calibration-year,end-year,,fixed,</v>
      </c>
    </row>
    <row r="9" spans="1:11" x14ac:dyDescent="0.35">
      <c r="A9" t="s">
        <v>36</v>
      </c>
      <c r="B9" t="s">
        <v>95</v>
      </c>
      <c r="C9">
        <v>-6</v>
      </c>
      <c r="D9" t="s">
        <v>87</v>
      </c>
      <c r="E9">
        <v>1</v>
      </c>
      <c r="F9" t="s">
        <v>88</v>
      </c>
      <c r="G9" t="s">
        <v>89</v>
      </c>
      <c r="H9">
        <v>2055</v>
      </c>
      <c r="I9">
        <f t="shared" ref="I9" si="3">I7</f>
        <v>0</v>
      </c>
      <c r="J9" t="s">
        <v>93</v>
      </c>
      <c r="K9" t="str">
        <f t="shared" si="0"/>
        <v>regional fibercrop,imported fibercrop,-6,start-year,1,share-weight,final-calibration-year,2055,0,linear,</v>
      </c>
    </row>
    <row r="10" spans="1:11" x14ac:dyDescent="0.35">
      <c r="A10" t="s">
        <v>55</v>
      </c>
      <c r="B10" t="s">
        <v>132</v>
      </c>
      <c r="C10">
        <v>-6</v>
      </c>
      <c r="D10" t="s">
        <v>87</v>
      </c>
      <c r="E10">
        <v>1</v>
      </c>
      <c r="F10" t="s">
        <v>88</v>
      </c>
      <c r="G10" t="s">
        <v>89</v>
      </c>
      <c r="H10" t="s">
        <v>90</v>
      </c>
      <c r="J10" t="s">
        <v>91</v>
      </c>
      <c r="K10" t="str">
        <f t="shared" si="0"/>
        <v>regional forest,domestic forest,-6,start-year,1,share-weight,final-calibration-year,end-year,,fixed,</v>
      </c>
    </row>
    <row r="11" spans="1:11" x14ac:dyDescent="0.35">
      <c r="A11" t="s">
        <v>55</v>
      </c>
      <c r="B11" t="s">
        <v>133</v>
      </c>
      <c r="C11">
        <v>-6</v>
      </c>
      <c r="D11" t="s">
        <v>87</v>
      </c>
      <c r="E11">
        <v>1</v>
      </c>
      <c r="F11" t="s">
        <v>88</v>
      </c>
      <c r="G11" t="s">
        <v>89</v>
      </c>
      <c r="H11">
        <v>2055</v>
      </c>
      <c r="I11">
        <f t="shared" ref="I11" si="4">I9</f>
        <v>0</v>
      </c>
      <c r="J11" t="s">
        <v>93</v>
      </c>
      <c r="K11" t="str">
        <f t="shared" si="0"/>
        <v>regional forest,imported forest,-6,start-year,1,share-weight,final-calibration-year,2055,0,linear,</v>
      </c>
    </row>
    <row r="12" spans="1:11" x14ac:dyDescent="0.35">
      <c r="A12" t="s">
        <v>37</v>
      </c>
      <c r="B12" t="s">
        <v>96</v>
      </c>
      <c r="C12">
        <v>-6</v>
      </c>
      <c r="D12" t="s">
        <v>87</v>
      </c>
      <c r="E12">
        <v>1</v>
      </c>
      <c r="F12" t="s">
        <v>88</v>
      </c>
      <c r="G12" t="s">
        <v>89</v>
      </c>
      <c r="H12" t="s">
        <v>90</v>
      </c>
      <c r="J12" t="s">
        <v>91</v>
      </c>
      <c r="K12" t="str">
        <f t="shared" si="0"/>
        <v>regional fruits,domestic fruits,-6,start-year,1,share-weight,final-calibration-year,end-year,,fixed,</v>
      </c>
    </row>
    <row r="13" spans="1:11" x14ac:dyDescent="0.35">
      <c r="A13" t="s">
        <v>37</v>
      </c>
      <c r="B13" t="s">
        <v>97</v>
      </c>
      <c r="C13">
        <v>-6</v>
      </c>
      <c r="D13" t="s">
        <v>87</v>
      </c>
      <c r="E13">
        <v>1</v>
      </c>
      <c r="F13" t="s">
        <v>88</v>
      </c>
      <c r="G13" t="s">
        <v>89</v>
      </c>
      <c r="H13">
        <v>2055</v>
      </c>
      <c r="I13">
        <f t="shared" ref="I13" si="5">I11</f>
        <v>0</v>
      </c>
      <c r="J13" t="s">
        <v>93</v>
      </c>
      <c r="K13" t="str">
        <f t="shared" si="0"/>
        <v>regional fruits,imported fruits,-6,start-year,1,share-weight,final-calibration-year,2055,0,linear,</v>
      </c>
    </row>
    <row r="14" spans="1:11" x14ac:dyDescent="0.35">
      <c r="A14" t="s">
        <v>38</v>
      </c>
      <c r="B14" t="s">
        <v>98</v>
      </c>
      <c r="C14">
        <v>-6</v>
      </c>
      <c r="D14" t="s">
        <v>87</v>
      </c>
      <c r="E14">
        <v>1</v>
      </c>
      <c r="F14" t="s">
        <v>88</v>
      </c>
      <c r="G14" t="s">
        <v>89</v>
      </c>
      <c r="H14" t="s">
        <v>90</v>
      </c>
      <c r="J14" t="s">
        <v>91</v>
      </c>
      <c r="K14" t="str">
        <f t="shared" si="0"/>
        <v>regional legumes,domestic legumes,-6,start-year,1,share-weight,final-calibration-year,end-year,,fixed,</v>
      </c>
    </row>
    <row r="15" spans="1:11" x14ac:dyDescent="0.35">
      <c r="A15" t="s">
        <v>38</v>
      </c>
      <c r="B15" t="s">
        <v>99</v>
      </c>
      <c r="C15">
        <v>-6</v>
      </c>
      <c r="D15" t="s">
        <v>87</v>
      </c>
      <c r="E15">
        <v>1</v>
      </c>
      <c r="F15" t="s">
        <v>88</v>
      </c>
      <c r="G15" t="s">
        <v>89</v>
      </c>
      <c r="H15">
        <v>2055</v>
      </c>
      <c r="I15">
        <f t="shared" ref="I15" si="6">I13</f>
        <v>0</v>
      </c>
      <c r="J15" t="s">
        <v>93</v>
      </c>
      <c r="K15" t="str">
        <f t="shared" si="0"/>
        <v>regional legumes,imported legumes,-6,start-year,1,share-weight,final-calibration-year,2055,0,linear,</v>
      </c>
    </row>
    <row r="16" spans="1:11" x14ac:dyDescent="0.35">
      <c r="A16" t="s">
        <v>39</v>
      </c>
      <c r="B16" t="s">
        <v>100</v>
      </c>
      <c r="C16">
        <v>-6</v>
      </c>
      <c r="D16" t="s">
        <v>87</v>
      </c>
      <c r="E16">
        <v>1</v>
      </c>
      <c r="F16" t="s">
        <v>88</v>
      </c>
      <c r="G16" t="s">
        <v>89</v>
      </c>
      <c r="H16" t="s">
        <v>90</v>
      </c>
      <c r="J16" t="s">
        <v>91</v>
      </c>
      <c r="K16" t="str">
        <f t="shared" si="0"/>
        <v>regional misccrop,domestic misccrop,-6,start-year,1,share-weight,final-calibration-year,end-year,,fixed,</v>
      </c>
    </row>
    <row r="17" spans="1:11" x14ac:dyDescent="0.35">
      <c r="A17" t="s">
        <v>39</v>
      </c>
      <c r="B17" t="s">
        <v>101</v>
      </c>
      <c r="C17">
        <v>-6</v>
      </c>
      <c r="D17" t="s">
        <v>87</v>
      </c>
      <c r="E17">
        <v>1</v>
      </c>
      <c r="F17" t="s">
        <v>88</v>
      </c>
      <c r="G17" t="s">
        <v>89</v>
      </c>
      <c r="H17">
        <v>2055</v>
      </c>
      <c r="I17">
        <f t="shared" ref="I17" si="7">I15</f>
        <v>0</v>
      </c>
      <c r="J17" t="s">
        <v>93</v>
      </c>
      <c r="K17" t="str">
        <f t="shared" si="0"/>
        <v>regional misccrop,imported misccrop,-6,start-year,1,share-weight,final-calibration-year,2055,0,linear,</v>
      </c>
    </row>
    <row r="18" spans="1:11" x14ac:dyDescent="0.35">
      <c r="A18" t="s">
        <v>40</v>
      </c>
      <c r="B18" t="s">
        <v>102</v>
      </c>
      <c r="C18">
        <v>-6</v>
      </c>
      <c r="D18" t="s">
        <v>87</v>
      </c>
      <c r="E18">
        <v>1</v>
      </c>
      <c r="F18" t="s">
        <v>88</v>
      </c>
      <c r="G18" t="s">
        <v>89</v>
      </c>
      <c r="H18" t="s">
        <v>90</v>
      </c>
      <c r="J18" t="s">
        <v>91</v>
      </c>
      <c r="K18" t="str">
        <f t="shared" si="0"/>
        <v>regional nuts_seeds,domestic nuts_seeds,-6,start-year,1,share-weight,final-calibration-year,end-year,,fixed,</v>
      </c>
    </row>
    <row r="19" spans="1:11" x14ac:dyDescent="0.35">
      <c r="A19" t="s">
        <v>40</v>
      </c>
      <c r="B19" t="s">
        <v>103</v>
      </c>
      <c r="C19">
        <v>-6</v>
      </c>
      <c r="D19" t="s">
        <v>87</v>
      </c>
      <c r="E19">
        <v>1</v>
      </c>
      <c r="F19" t="s">
        <v>88</v>
      </c>
      <c r="G19" t="s">
        <v>89</v>
      </c>
      <c r="H19">
        <v>2055</v>
      </c>
      <c r="I19">
        <f t="shared" ref="I19" si="8">I17</f>
        <v>0</v>
      </c>
      <c r="J19" t="s">
        <v>93</v>
      </c>
      <c r="K19" t="str">
        <f t="shared" si="0"/>
        <v>regional nuts_seeds,imported nuts_seeds,-6,start-year,1,share-weight,final-calibration-year,2055,0,linear,</v>
      </c>
    </row>
    <row r="20" spans="1:11" x14ac:dyDescent="0.35">
      <c r="A20" t="s">
        <v>41</v>
      </c>
      <c r="B20" t="s">
        <v>104</v>
      </c>
      <c r="C20">
        <v>-6</v>
      </c>
      <c r="D20" t="s">
        <v>87</v>
      </c>
      <c r="E20">
        <v>1</v>
      </c>
      <c r="F20" t="s">
        <v>88</v>
      </c>
      <c r="G20" t="s">
        <v>89</v>
      </c>
      <c r="H20" t="s">
        <v>90</v>
      </c>
      <c r="J20" t="s">
        <v>91</v>
      </c>
      <c r="K20" t="str">
        <f t="shared" si="0"/>
        <v>regional oilcrop,domestic oilcrop,-6,start-year,1,share-weight,final-calibration-year,end-year,,fixed,</v>
      </c>
    </row>
    <row r="21" spans="1:11" x14ac:dyDescent="0.35">
      <c r="A21" t="s">
        <v>41</v>
      </c>
      <c r="B21" t="s">
        <v>105</v>
      </c>
      <c r="C21">
        <v>-6</v>
      </c>
      <c r="D21" t="s">
        <v>87</v>
      </c>
      <c r="E21">
        <v>1</v>
      </c>
      <c r="F21" t="s">
        <v>88</v>
      </c>
      <c r="G21" t="s">
        <v>89</v>
      </c>
      <c r="H21">
        <v>2055</v>
      </c>
      <c r="I21">
        <f t="shared" ref="I21" si="9">I19</f>
        <v>0</v>
      </c>
      <c r="J21" t="s">
        <v>93</v>
      </c>
      <c r="K21" t="str">
        <f t="shared" si="0"/>
        <v>regional oilcrop,imported oilcrop,-6,start-year,1,share-weight,final-calibration-year,2055,0,linear,</v>
      </c>
    </row>
    <row r="22" spans="1:11" x14ac:dyDescent="0.35">
      <c r="A22" t="s">
        <v>43</v>
      </c>
      <c r="B22" t="s">
        <v>108</v>
      </c>
      <c r="C22">
        <v>-6</v>
      </c>
      <c r="D22" t="s">
        <v>87</v>
      </c>
      <c r="E22">
        <v>1</v>
      </c>
      <c r="F22" t="s">
        <v>88</v>
      </c>
      <c r="G22" t="s">
        <v>89</v>
      </c>
      <c r="H22" t="s">
        <v>90</v>
      </c>
      <c r="J22" t="s">
        <v>91</v>
      </c>
      <c r="K22" t="str">
        <f t="shared" si="0"/>
        <v>regional oilpalm,domestic oilpalm,-6,start-year,1,share-weight,final-calibration-year,end-year,,fixed,</v>
      </c>
    </row>
    <row r="23" spans="1:11" x14ac:dyDescent="0.35">
      <c r="A23" t="s">
        <v>43</v>
      </c>
      <c r="B23" t="s">
        <v>109</v>
      </c>
      <c r="C23">
        <v>-6</v>
      </c>
      <c r="D23" t="s">
        <v>87</v>
      </c>
      <c r="E23">
        <v>1</v>
      </c>
      <c r="F23" t="s">
        <v>88</v>
      </c>
      <c r="G23" t="s">
        <v>89</v>
      </c>
      <c r="H23">
        <v>2055</v>
      </c>
      <c r="I23">
        <f t="shared" ref="I23" si="10">I21</f>
        <v>0</v>
      </c>
      <c r="J23" t="s">
        <v>93</v>
      </c>
      <c r="K23" t="str">
        <f t="shared" si="0"/>
        <v>regional oilpalm,imported oilpalm,-6,start-year,1,share-weight,final-calibration-year,2055,0,linear,</v>
      </c>
    </row>
    <row r="24" spans="1:11" x14ac:dyDescent="0.35">
      <c r="A24" t="s">
        <v>42</v>
      </c>
      <c r="B24" t="s">
        <v>106</v>
      </c>
      <c r="C24">
        <v>-6</v>
      </c>
      <c r="D24" t="s">
        <v>87</v>
      </c>
      <c r="E24">
        <v>1</v>
      </c>
      <c r="F24" t="s">
        <v>88</v>
      </c>
      <c r="G24" t="s">
        <v>89</v>
      </c>
      <c r="H24" t="s">
        <v>90</v>
      </c>
      <c r="J24" t="s">
        <v>91</v>
      </c>
      <c r="K24" t="str">
        <f t="shared" si="0"/>
        <v>regional othergrain,domestic othergrain,-6,start-year,1,share-weight,final-calibration-year,end-year,,fixed,</v>
      </c>
    </row>
    <row r="25" spans="1:11" x14ac:dyDescent="0.35">
      <c r="A25" t="s">
        <v>42</v>
      </c>
      <c r="B25" t="s">
        <v>107</v>
      </c>
      <c r="C25">
        <v>-6</v>
      </c>
      <c r="D25" t="s">
        <v>87</v>
      </c>
      <c r="E25">
        <v>1</v>
      </c>
      <c r="F25" t="s">
        <v>88</v>
      </c>
      <c r="G25" t="s">
        <v>89</v>
      </c>
      <c r="H25">
        <v>2055</v>
      </c>
      <c r="I25">
        <f t="shared" ref="I25" si="11">I23</f>
        <v>0</v>
      </c>
      <c r="J25" t="s">
        <v>93</v>
      </c>
      <c r="K25" t="str">
        <f t="shared" si="0"/>
        <v>regional othergrain,imported othergrain,-6,start-year,1,share-weight,final-calibration-year,2055,0,linear,</v>
      </c>
    </row>
    <row r="26" spans="1:11" x14ac:dyDescent="0.35">
      <c r="A26" t="s">
        <v>52</v>
      </c>
      <c r="B26" t="s">
        <v>126</v>
      </c>
      <c r="C26">
        <v>-6</v>
      </c>
      <c r="D26" t="s">
        <v>87</v>
      </c>
      <c r="E26">
        <v>1</v>
      </c>
      <c r="F26" t="s">
        <v>88</v>
      </c>
      <c r="G26" t="s">
        <v>89</v>
      </c>
      <c r="H26" t="s">
        <v>90</v>
      </c>
      <c r="J26" t="s">
        <v>91</v>
      </c>
      <c r="K26" t="str">
        <f t="shared" si="0"/>
        <v>regional pork,domestic pork,-6,start-year,1,share-weight,final-calibration-year,end-year,,fixed,</v>
      </c>
    </row>
    <row r="27" spans="1:11" x14ac:dyDescent="0.35">
      <c r="A27" t="s">
        <v>52</v>
      </c>
      <c r="B27" t="s">
        <v>127</v>
      </c>
      <c r="C27">
        <v>-6</v>
      </c>
      <c r="D27" t="s">
        <v>87</v>
      </c>
      <c r="E27">
        <v>1</v>
      </c>
      <c r="F27" t="s">
        <v>88</v>
      </c>
      <c r="G27" t="s">
        <v>89</v>
      </c>
      <c r="H27">
        <v>2055</v>
      </c>
      <c r="I27">
        <f t="shared" ref="I27" si="12">I25</f>
        <v>0</v>
      </c>
      <c r="J27" t="s">
        <v>93</v>
      </c>
      <c r="K27" t="str">
        <f t="shared" si="0"/>
        <v>regional pork,imported pork,-6,start-year,1,share-weight,final-calibration-year,2055,0,linear,</v>
      </c>
    </row>
    <row r="28" spans="1:11" x14ac:dyDescent="0.35">
      <c r="A28" t="s">
        <v>53</v>
      </c>
      <c r="B28" t="s">
        <v>128</v>
      </c>
      <c r="C28">
        <v>-6</v>
      </c>
      <c r="D28" t="s">
        <v>87</v>
      </c>
      <c r="E28">
        <v>1</v>
      </c>
      <c r="F28" t="s">
        <v>88</v>
      </c>
      <c r="G28" t="s">
        <v>89</v>
      </c>
      <c r="H28" t="s">
        <v>90</v>
      </c>
      <c r="J28" t="s">
        <v>91</v>
      </c>
      <c r="K28" t="str">
        <f t="shared" si="0"/>
        <v>regional poultry,domestic poultry,-6,start-year,1,share-weight,final-calibration-year,end-year,,fixed,</v>
      </c>
    </row>
    <row r="29" spans="1:11" x14ac:dyDescent="0.35">
      <c r="A29" t="s">
        <v>53</v>
      </c>
      <c r="B29" t="s">
        <v>129</v>
      </c>
      <c r="C29">
        <v>-6</v>
      </c>
      <c r="D29" t="s">
        <v>87</v>
      </c>
      <c r="E29">
        <v>1</v>
      </c>
      <c r="F29" t="s">
        <v>88</v>
      </c>
      <c r="G29" t="s">
        <v>89</v>
      </c>
      <c r="H29">
        <v>2055</v>
      </c>
      <c r="I29">
        <f t="shared" ref="I29" si="13">I27</f>
        <v>0</v>
      </c>
      <c r="J29" t="s">
        <v>93</v>
      </c>
      <c r="K29" t="str">
        <f t="shared" si="0"/>
        <v>regional poultry,imported poultry,-6,start-year,1,share-weight,final-calibration-year,2055,0,linear,</v>
      </c>
    </row>
    <row r="30" spans="1:11" x14ac:dyDescent="0.35">
      <c r="A30" t="s">
        <v>44</v>
      </c>
      <c r="B30" t="s">
        <v>110</v>
      </c>
      <c r="C30">
        <v>-6</v>
      </c>
      <c r="D30" t="s">
        <v>87</v>
      </c>
      <c r="E30">
        <v>1</v>
      </c>
      <c r="F30" t="s">
        <v>88</v>
      </c>
      <c r="G30" t="s">
        <v>89</v>
      </c>
      <c r="H30" t="s">
        <v>90</v>
      </c>
      <c r="J30" t="s">
        <v>91</v>
      </c>
      <c r="K30" t="str">
        <f t="shared" si="0"/>
        <v>regional rice,domestic rice,-6,start-year,1,share-weight,final-calibration-year,end-year,,fixed,</v>
      </c>
    </row>
    <row r="31" spans="1:11" x14ac:dyDescent="0.35">
      <c r="A31" t="s">
        <v>44</v>
      </c>
      <c r="B31" t="s">
        <v>111</v>
      </c>
      <c r="C31">
        <v>-6</v>
      </c>
      <c r="D31" t="s">
        <v>87</v>
      </c>
      <c r="E31">
        <v>1</v>
      </c>
      <c r="F31" t="s">
        <v>88</v>
      </c>
      <c r="G31" t="s">
        <v>89</v>
      </c>
      <c r="H31">
        <v>2055</v>
      </c>
      <c r="I31">
        <f t="shared" ref="I31" si="14">I29</f>
        <v>0</v>
      </c>
      <c r="J31" t="s">
        <v>93</v>
      </c>
      <c r="K31" t="str">
        <f t="shared" si="0"/>
        <v>regional rice,imported rice,-6,start-year,1,share-weight,final-calibration-year,2055,0,linear,</v>
      </c>
    </row>
    <row r="32" spans="1:11" x14ac:dyDescent="0.35">
      <c r="A32" t="s">
        <v>45</v>
      </c>
      <c r="B32" t="s">
        <v>112</v>
      </c>
      <c r="C32">
        <v>-6</v>
      </c>
      <c r="D32" t="s">
        <v>87</v>
      </c>
      <c r="E32">
        <v>1</v>
      </c>
      <c r="F32" t="s">
        <v>88</v>
      </c>
      <c r="G32" t="s">
        <v>89</v>
      </c>
      <c r="H32" t="s">
        <v>90</v>
      </c>
      <c r="J32" t="s">
        <v>91</v>
      </c>
      <c r="K32" t="str">
        <f t="shared" si="0"/>
        <v>regional root_tuber,domestic root_tuber,-6,start-year,1,share-weight,final-calibration-year,end-year,,fixed,</v>
      </c>
    </row>
    <row r="33" spans="1:11" x14ac:dyDescent="0.35">
      <c r="A33" t="s">
        <v>45</v>
      </c>
      <c r="B33" t="s">
        <v>113</v>
      </c>
      <c r="C33">
        <v>-6</v>
      </c>
      <c r="D33" t="s">
        <v>87</v>
      </c>
      <c r="E33">
        <v>1</v>
      </c>
      <c r="F33" t="s">
        <v>88</v>
      </c>
      <c r="G33" t="s">
        <v>89</v>
      </c>
      <c r="H33">
        <v>2055</v>
      </c>
      <c r="I33">
        <f t="shared" ref="I33" si="15">I31</f>
        <v>0</v>
      </c>
      <c r="J33" t="s">
        <v>93</v>
      </c>
      <c r="K33" t="str">
        <f t="shared" si="0"/>
        <v>regional root_tuber,imported root_tuber,-6,start-year,1,share-weight,final-calibration-year,2055,0,linear,</v>
      </c>
    </row>
    <row r="34" spans="1:11" x14ac:dyDescent="0.35">
      <c r="A34" t="s">
        <v>54</v>
      </c>
      <c r="B34" t="s">
        <v>130</v>
      </c>
      <c r="C34">
        <v>-6</v>
      </c>
      <c r="D34" t="s">
        <v>87</v>
      </c>
      <c r="E34">
        <v>1</v>
      </c>
      <c r="F34" t="s">
        <v>88</v>
      </c>
      <c r="G34" t="s">
        <v>89</v>
      </c>
      <c r="H34" t="s">
        <v>90</v>
      </c>
      <c r="J34" t="s">
        <v>91</v>
      </c>
      <c r="K34" t="str">
        <f t="shared" si="0"/>
        <v>regional sheepgoat,domestic sheepgoat,-6,start-year,1,share-weight,final-calibration-year,end-year,,fixed,</v>
      </c>
    </row>
    <row r="35" spans="1:11" x14ac:dyDescent="0.35">
      <c r="A35" t="s">
        <v>54</v>
      </c>
      <c r="B35" t="s">
        <v>131</v>
      </c>
      <c r="C35">
        <v>-6</v>
      </c>
      <c r="D35" t="s">
        <v>87</v>
      </c>
      <c r="E35">
        <v>1</v>
      </c>
      <c r="F35" t="s">
        <v>88</v>
      </c>
      <c r="G35" t="s">
        <v>89</v>
      </c>
      <c r="H35">
        <v>2055</v>
      </c>
      <c r="I35">
        <f t="shared" ref="I35" si="16">I33</f>
        <v>0</v>
      </c>
      <c r="J35" t="s">
        <v>93</v>
      </c>
      <c r="K35" t="str">
        <f t="shared" si="0"/>
        <v>regional sheepgoat,imported sheepgoat,-6,start-year,1,share-weight,final-calibration-year,2055,0,linear,</v>
      </c>
    </row>
    <row r="36" spans="1:11" x14ac:dyDescent="0.35">
      <c r="A36" t="s">
        <v>46</v>
      </c>
      <c r="B36" t="s">
        <v>114</v>
      </c>
      <c r="C36">
        <v>-6</v>
      </c>
      <c r="D36" t="s">
        <v>87</v>
      </c>
      <c r="E36">
        <v>1</v>
      </c>
      <c r="F36" t="s">
        <v>88</v>
      </c>
      <c r="G36" t="s">
        <v>89</v>
      </c>
      <c r="H36" t="s">
        <v>90</v>
      </c>
      <c r="J36" t="s">
        <v>91</v>
      </c>
      <c r="K36" t="str">
        <f t="shared" si="0"/>
        <v>regional soybean,domestic soybean,-6,start-year,1,share-weight,final-calibration-year,end-year,,fixed,</v>
      </c>
    </row>
    <row r="37" spans="1:11" x14ac:dyDescent="0.35">
      <c r="A37" t="s">
        <v>46</v>
      </c>
      <c r="B37" t="s">
        <v>115</v>
      </c>
      <c r="C37">
        <v>-6</v>
      </c>
      <c r="D37" t="s">
        <v>87</v>
      </c>
      <c r="E37">
        <v>1</v>
      </c>
      <c r="F37" t="s">
        <v>88</v>
      </c>
      <c r="G37" t="s">
        <v>89</v>
      </c>
      <c r="H37">
        <v>2055</v>
      </c>
      <c r="I37">
        <f t="shared" ref="I37" si="17">I35</f>
        <v>0</v>
      </c>
      <c r="J37" t="s">
        <v>93</v>
      </c>
      <c r="K37" t="str">
        <f t="shared" si="0"/>
        <v>regional soybean,imported soybean,-6,start-year,1,share-weight,final-calibration-year,2055,0,linear,</v>
      </c>
    </row>
    <row r="38" spans="1:11" x14ac:dyDescent="0.35">
      <c r="A38" t="s">
        <v>47</v>
      </c>
      <c r="B38" t="s">
        <v>116</v>
      </c>
      <c r="C38">
        <v>-6</v>
      </c>
      <c r="D38" t="s">
        <v>87</v>
      </c>
      <c r="E38">
        <v>1</v>
      </c>
      <c r="F38" t="s">
        <v>88</v>
      </c>
      <c r="G38" t="s">
        <v>89</v>
      </c>
      <c r="H38" t="s">
        <v>90</v>
      </c>
      <c r="J38" t="s">
        <v>91</v>
      </c>
      <c r="K38" t="str">
        <f t="shared" si="0"/>
        <v>regional sugarcrop,domestic sugarcrop,-6,start-year,1,share-weight,final-calibration-year,end-year,,fixed,</v>
      </c>
    </row>
    <row r="39" spans="1:11" x14ac:dyDescent="0.35">
      <c r="A39" t="s">
        <v>47</v>
      </c>
      <c r="B39" t="s">
        <v>117</v>
      </c>
      <c r="C39">
        <v>-6</v>
      </c>
      <c r="D39" t="s">
        <v>87</v>
      </c>
      <c r="E39">
        <v>1</v>
      </c>
      <c r="F39" t="s">
        <v>88</v>
      </c>
      <c r="G39" t="s">
        <v>89</v>
      </c>
      <c r="H39">
        <v>2055</v>
      </c>
      <c r="I39">
        <f t="shared" ref="I39" si="18">I37</f>
        <v>0</v>
      </c>
      <c r="J39" t="s">
        <v>93</v>
      </c>
      <c r="K39" t="str">
        <f t="shared" si="0"/>
        <v>regional sugarcrop,imported sugarcrop,-6,start-year,1,share-weight,final-calibration-year,2055,0,linear,</v>
      </c>
    </row>
    <row r="40" spans="1:11" x14ac:dyDescent="0.35">
      <c r="A40" t="s">
        <v>48</v>
      </c>
      <c r="B40" t="s">
        <v>118</v>
      </c>
      <c r="C40">
        <v>-6</v>
      </c>
      <c r="D40" t="s">
        <v>87</v>
      </c>
      <c r="E40">
        <v>1</v>
      </c>
      <c r="F40" t="s">
        <v>88</v>
      </c>
      <c r="G40" t="s">
        <v>89</v>
      </c>
      <c r="H40" t="s">
        <v>90</v>
      </c>
      <c r="J40" t="s">
        <v>91</v>
      </c>
      <c r="K40" t="str">
        <f t="shared" si="0"/>
        <v>regional vegetables,domestic vegetables,-6,start-year,1,share-weight,final-calibration-year,end-year,,fixed,</v>
      </c>
    </row>
    <row r="41" spans="1:11" x14ac:dyDescent="0.35">
      <c r="A41" t="s">
        <v>48</v>
      </c>
      <c r="B41" t="s">
        <v>119</v>
      </c>
      <c r="C41">
        <v>-6</v>
      </c>
      <c r="D41" t="s">
        <v>87</v>
      </c>
      <c r="E41">
        <v>1</v>
      </c>
      <c r="F41" t="s">
        <v>88</v>
      </c>
      <c r="G41" t="s">
        <v>89</v>
      </c>
      <c r="H41">
        <v>2055</v>
      </c>
      <c r="I41">
        <f t="shared" ref="I41" si="19">I39</f>
        <v>0</v>
      </c>
      <c r="J41" t="s">
        <v>93</v>
      </c>
      <c r="K41" t="str">
        <f t="shared" si="0"/>
        <v>regional vegetables,imported vegetables,-6,start-year,1,share-weight,final-calibration-year,2055,0,linear,</v>
      </c>
    </row>
    <row r="42" spans="1:11" x14ac:dyDescent="0.35">
      <c r="A42" t="s">
        <v>49</v>
      </c>
      <c r="B42" t="s">
        <v>120</v>
      </c>
      <c r="C42">
        <v>-6</v>
      </c>
      <c r="D42" t="s">
        <v>87</v>
      </c>
      <c r="E42">
        <v>1</v>
      </c>
      <c r="F42" t="s">
        <v>88</v>
      </c>
      <c r="G42" t="s">
        <v>89</v>
      </c>
      <c r="H42" t="s">
        <v>90</v>
      </c>
      <c r="J42" t="s">
        <v>91</v>
      </c>
      <c r="K42" t="str">
        <f t="shared" si="0"/>
        <v>regional wheat,domestic wheat,-6,start-year,1,share-weight,final-calibration-year,end-year,,fixed,</v>
      </c>
    </row>
    <row r="43" spans="1:11" x14ac:dyDescent="0.35">
      <c r="A43" t="s">
        <v>49</v>
      </c>
      <c r="B43" t="s">
        <v>121</v>
      </c>
      <c r="C43">
        <v>-6</v>
      </c>
      <c r="D43" t="s">
        <v>87</v>
      </c>
      <c r="E43">
        <v>1</v>
      </c>
      <c r="F43" t="s">
        <v>88</v>
      </c>
      <c r="G43" t="s">
        <v>89</v>
      </c>
      <c r="H43">
        <v>2055</v>
      </c>
      <c r="I43">
        <f t="shared" ref="I43" si="20">I41</f>
        <v>0</v>
      </c>
      <c r="J43" t="s">
        <v>93</v>
      </c>
      <c r="K43" t="str">
        <f t="shared" si="0"/>
        <v>regional wheat,imported wheat,-6,start-year,1,share-weight,final-calibration-year,2055,0,linear,</v>
      </c>
    </row>
    <row r="47" spans="1:11" x14ac:dyDescent="0.35">
      <c r="K47" t="s">
        <v>185</v>
      </c>
    </row>
    <row r="48" spans="1:11" x14ac:dyDescent="0.35">
      <c r="K48" t="s">
        <v>243</v>
      </c>
    </row>
    <row r="49" spans="11:11" x14ac:dyDescent="0.35">
      <c r="K49" t="s">
        <v>186</v>
      </c>
    </row>
    <row r="50" spans="11:11" x14ac:dyDescent="0.35">
      <c r="K50" t="s">
        <v>244</v>
      </c>
    </row>
    <row r="51" spans="11:11" x14ac:dyDescent="0.35">
      <c r="K51" t="s">
        <v>187</v>
      </c>
    </row>
    <row r="52" spans="11:11" x14ac:dyDescent="0.35">
      <c r="K52" t="s">
        <v>214</v>
      </c>
    </row>
    <row r="53" spans="11:11" x14ac:dyDescent="0.35">
      <c r="K53" t="s">
        <v>188</v>
      </c>
    </row>
    <row r="54" spans="11:11" x14ac:dyDescent="0.35">
      <c r="K54" t="s">
        <v>245</v>
      </c>
    </row>
    <row r="55" spans="11:11" x14ac:dyDescent="0.35">
      <c r="K55" t="s">
        <v>189</v>
      </c>
    </row>
    <row r="56" spans="11:11" x14ac:dyDescent="0.35">
      <c r="K56" t="s">
        <v>246</v>
      </c>
    </row>
    <row r="57" spans="11:11" x14ac:dyDescent="0.35">
      <c r="K57" t="s">
        <v>190</v>
      </c>
    </row>
    <row r="58" spans="11:11" x14ac:dyDescent="0.35">
      <c r="K58" t="s">
        <v>247</v>
      </c>
    </row>
    <row r="59" spans="11:11" x14ac:dyDescent="0.35">
      <c r="K59" t="s">
        <v>191</v>
      </c>
    </row>
    <row r="60" spans="11:11" x14ac:dyDescent="0.35">
      <c r="K60" t="s">
        <v>248</v>
      </c>
    </row>
    <row r="61" spans="11:11" x14ac:dyDescent="0.35">
      <c r="K61" t="s">
        <v>192</v>
      </c>
    </row>
    <row r="62" spans="11:11" x14ac:dyDescent="0.35">
      <c r="K62" t="s">
        <v>249</v>
      </c>
    </row>
    <row r="63" spans="11:11" x14ac:dyDescent="0.35">
      <c r="K63" t="s">
        <v>193</v>
      </c>
    </row>
    <row r="64" spans="11:11" x14ac:dyDescent="0.35">
      <c r="K64" t="s">
        <v>250</v>
      </c>
    </row>
    <row r="65" spans="11:11" x14ac:dyDescent="0.35">
      <c r="K65" t="s">
        <v>194</v>
      </c>
    </row>
    <row r="66" spans="11:11" x14ac:dyDescent="0.35">
      <c r="K66" t="s">
        <v>251</v>
      </c>
    </row>
    <row r="67" spans="11:11" x14ac:dyDescent="0.35">
      <c r="K67" t="s">
        <v>195</v>
      </c>
    </row>
    <row r="68" spans="11:11" x14ac:dyDescent="0.35">
      <c r="K68" t="s">
        <v>252</v>
      </c>
    </row>
    <row r="69" spans="11:11" x14ac:dyDescent="0.35">
      <c r="K69" t="s">
        <v>196</v>
      </c>
    </row>
    <row r="70" spans="11:11" x14ac:dyDescent="0.35">
      <c r="K70" t="s">
        <v>253</v>
      </c>
    </row>
    <row r="71" spans="11:11" x14ac:dyDescent="0.35">
      <c r="K71" t="s">
        <v>197</v>
      </c>
    </row>
    <row r="72" spans="11:11" x14ac:dyDescent="0.35">
      <c r="K72" t="s">
        <v>254</v>
      </c>
    </row>
    <row r="73" spans="11:11" x14ac:dyDescent="0.35">
      <c r="K73" t="s">
        <v>198</v>
      </c>
    </row>
    <row r="74" spans="11:11" x14ac:dyDescent="0.35">
      <c r="K74" t="s">
        <v>255</v>
      </c>
    </row>
    <row r="75" spans="11:11" x14ac:dyDescent="0.35">
      <c r="K75" t="s">
        <v>199</v>
      </c>
    </row>
    <row r="76" spans="11:11" x14ac:dyDescent="0.35">
      <c r="K76" t="s">
        <v>256</v>
      </c>
    </row>
    <row r="77" spans="11:11" x14ac:dyDescent="0.35">
      <c r="K77" t="s">
        <v>200</v>
      </c>
    </row>
    <row r="78" spans="11:11" x14ac:dyDescent="0.35">
      <c r="K78" t="s">
        <v>257</v>
      </c>
    </row>
    <row r="79" spans="11:11" x14ac:dyDescent="0.35">
      <c r="K79" t="s">
        <v>201</v>
      </c>
    </row>
    <row r="80" spans="11:11" x14ac:dyDescent="0.35">
      <c r="K80" t="s">
        <v>258</v>
      </c>
    </row>
    <row r="81" spans="11:11" x14ac:dyDescent="0.35">
      <c r="K81" t="s">
        <v>202</v>
      </c>
    </row>
    <row r="82" spans="11:11" x14ac:dyDescent="0.35">
      <c r="K82" t="s">
        <v>259</v>
      </c>
    </row>
    <row r="83" spans="11:11" x14ac:dyDescent="0.35">
      <c r="K83" t="s">
        <v>203</v>
      </c>
    </row>
    <row r="84" spans="11:11" x14ac:dyDescent="0.35">
      <c r="K84" t="s">
        <v>260</v>
      </c>
    </row>
    <row r="85" spans="11:11" x14ac:dyDescent="0.35">
      <c r="K85" t="s">
        <v>204</v>
      </c>
    </row>
    <row r="86" spans="11:11" x14ac:dyDescent="0.35">
      <c r="K86" t="s">
        <v>261</v>
      </c>
    </row>
    <row r="87" spans="11:11" x14ac:dyDescent="0.35">
      <c r="K87" t="s">
        <v>205</v>
      </c>
    </row>
    <row r="88" spans="11:11" x14ac:dyDescent="0.35">
      <c r="K88" t="s">
        <v>262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A29D-4667-45C4-8328-580C556C65C8}">
  <dimension ref="A1:O49"/>
  <sheetViews>
    <sheetView topLeftCell="A13" workbookViewId="0">
      <selection activeCell="C26" sqref="C26"/>
    </sheetView>
  </sheetViews>
  <sheetFormatPr defaultRowHeight="14.5" x14ac:dyDescent="0.35"/>
  <cols>
    <col min="1" max="1" width="14.6328125" customWidth="1"/>
    <col min="2" max="2" width="15.81640625" customWidth="1"/>
    <col min="3" max="3" width="20.81640625" customWidth="1"/>
  </cols>
  <sheetData>
    <row r="1" spans="1:15" x14ac:dyDescent="0.35">
      <c r="A1" t="s">
        <v>134</v>
      </c>
      <c r="B1" t="s">
        <v>50</v>
      </c>
      <c r="C1" t="s">
        <v>122</v>
      </c>
      <c r="D1" t="s">
        <v>184</v>
      </c>
      <c r="E1">
        <v>48.0593602</v>
      </c>
      <c r="F1">
        <v>53.620811699999898</v>
      </c>
      <c r="G1">
        <v>58.891719389999999</v>
      </c>
      <c r="H1">
        <v>67.008004099999994</v>
      </c>
      <c r="I1">
        <v>70.408217519999994</v>
      </c>
      <c r="J1">
        <v>73.795849849999897</v>
      </c>
      <c r="K1">
        <v>77.382831549999906</v>
      </c>
      <c r="L1">
        <v>80.687148209999904</v>
      </c>
      <c r="M1">
        <v>83.815830549999902</v>
      </c>
      <c r="N1">
        <v>86.702391309999996</v>
      </c>
      <c r="O1">
        <v>89.270627090000005</v>
      </c>
    </row>
    <row r="2" spans="1:15" x14ac:dyDescent="0.35">
      <c r="A2" t="s">
        <v>134</v>
      </c>
      <c r="B2" t="s">
        <v>33</v>
      </c>
      <c r="C2" t="s">
        <v>86</v>
      </c>
      <c r="D2" t="s">
        <v>183</v>
      </c>
      <c r="E2">
        <v>404.69105139999999</v>
      </c>
      <c r="F2">
        <v>620.57829500000003</v>
      </c>
      <c r="G2">
        <v>730.14034200000003</v>
      </c>
      <c r="H2">
        <v>903.96754999999996</v>
      </c>
      <c r="I2">
        <v>978.45011999999895</v>
      </c>
      <c r="J2">
        <v>1019.5483809999999</v>
      </c>
      <c r="K2">
        <v>1050.96280799999</v>
      </c>
      <c r="L2">
        <v>1073.9828619999901</v>
      </c>
      <c r="M2">
        <v>1111.821359</v>
      </c>
      <c r="N2">
        <v>1183.65281599999</v>
      </c>
      <c r="O2">
        <v>1248.5751560000001</v>
      </c>
    </row>
    <row r="3" spans="1:15" x14ac:dyDescent="0.35">
      <c r="A3" t="s">
        <v>134</v>
      </c>
      <c r="B3" t="s">
        <v>51</v>
      </c>
      <c r="C3" t="s">
        <v>124</v>
      </c>
      <c r="D3" t="s">
        <v>182</v>
      </c>
      <c r="E3">
        <v>476.32081499999998</v>
      </c>
      <c r="F3">
        <v>562.59037699999897</v>
      </c>
      <c r="G3">
        <v>652.19237999999996</v>
      </c>
      <c r="H3">
        <v>738.78616899999895</v>
      </c>
      <c r="I3">
        <v>785.29905399999996</v>
      </c>
      <c r="J3">
        <v>833.65221399999905</v>
      </c>
      <c r="K3">
        <v>879.19765299999904</v>
      </c>
      <c r="L3">
        <v>921.09298899999897</v>
      </c>
      <c r="M3">
        <v>960.02779099999896</v>
      </c>
      <c r="N3">
        <v>995.26181099999997</v>
      </c>
      <c r="O3">
        <v>1026.149637</v>
      </c>
    </row>
    <row r="4" spans="1:15" x14ac:dyDescent="0.35">
      <c r="A4" t="s">
        <v>134</v>
      </c>
      <c r="B4" t="s">
        <v>36</v>
      </c>
      <c r="C4" t="s">
        <v>94</v>
      </c>
      <c r="D4" t="s">
        <v>181</v>
      </c>
      <c r="E4">
        <v>51.377547999999997</v>
      </c>
      <c r="F4">
        <v>62.483986600000001</v>
      </c>
      <c r="G4">
        <v>64.958211199999994</v>
      </c>
      <c r="H4">
        <v>64.919577200000006</v>
      </c>
      <c r="I4">
        <v>68.060327700000002</v>
      </c>
      <c r="J4">
        <v>71.206098350000005</v>
      </c>
      <c r="K4">
        <v>74.192540289999897</v>
      </c>
      <c r="L4">
        <v>77.621747850000006</v>
      </c>
      <c r="M4">
        <v>80.786308140000003</v>
      </c>
      <c r="N4">
        <v>83.445755610000006</v>
      </c>
      <c r="O4">
        <v>85.760720509999999</v>
      </c>
    </row>
    <row r="5" spans="1:15" x14ac:dyDescent="0.35">
      <c r="A5" t="s">
        <v>134</v>
      </c>
      <c r="B5" t="s">
        <v>55</v>
      </c>
      <c r="C5" t="s">
        <v>132</v>
      </c>
      <c r="D5" t="s">
        <v>180</v>
      </c>
      <c r="E5">
        <v>3.3687881399999999</v>
      </c>
      <c r="F5">
        <v>3.4555816199999998</v>
      </c>
      <c r="G5">
        <v>3.4535535199999998</v>
      </c>
      <c r="H5">
        <v>3.6610846999999902</v>
      </c>
      <c r="I5">
        <v>3.8886633899999898</v>
      </c>
      <c r="J5">
        <v>4.1128747799999896</v>
      </c>
      <c r="K5">
        <v>4.3499871799999896</v>
      </c>
      <c r="L5">
        <v>4.5706291999999999</v>
      </c>
      <c r="M5">
        <v>4.7818699799999997</v>
      </c>
      <c r="N5">
        <v>4.97869095999999</v>
      </c>
      <c r="O5">
        <v>5.1630732300000002</v>
      </c>
    </row>
    <row r="6" spans="1:15" x14ac:dyDescent="0.35">
      <c r="A6" t="s">
        <v>134</v>
      </c>
      <c r="B6" t="s">
        <v>37</v>
      </c>
      <c r="C6" t="s">
        <v>96</v>
      </c>
      <c r="D6" t="s">
        <v>179</v>
      </c>
      <c r="E6">
        <v>302.68779999999998</v>
      </c>
      <c r="F6">
        <v>436.818593999999</v>
      </c>
      <c r="G6">
        <v>503.630538</v>
      </c>
      <c r="H6">
        <v>564.89699999999903</v>
      </c>
      <c r="I6">
        <v>608.06944399999998</v>
      </c>
      <c r="J6">
        <v>653.80306999999902</v>
      </c>
      <c r="K6">
        <v>697.91108299999996</v>
      </c>
      <c r="L6">
        <v>737.94302600000003</v>
      </c>
      <c r="M6">
        <v>775.12654199999895</v>
      </c>
      <c r="N6">
        <v>809.08207299999901</v>
      </c>
      <c r="O6">
        <v>839.31810199999995</v>
      </c>
    </row>
    <row r="7" spans="1:15" x14ac:dyDescent="0.35">
      <c r="A7" t="s">
        <v>134</v>
      </c>
      <c r="B7" t="s">
        <v>153</v>
      </c>
      <c r="C7" t="s">
        <v>177</v>
      </c>
      <c r="D7" t="s">
        <v>178</v>
      </c>
      <c r="E7">
        <v>665.75284669999996</v>
      </c>
      <c r="F7">
        <v>874.14258099999995</v>
      </c>
      <c r="G7">
        <v>1127.7167784999899</v>
      </c>
      <c r="H7">
        <v>1247.6631694999901</v>
      </c>
      <c r="I7">
        <v>1479.6289827999999</v>
      </c>
      <c r="J7">
        <v>1660.3358556999999</v>
      </c>
      <c r="K7">
        <v>1789.476705</v>
      </c>
      <c r="L7">
        <v>1873.4233769999901</v>
      </c>
      <c r="M7">
        <v>1926.7230059999999</v>
      </c>
      <c r="N7">
        <v>1956.37547899999</v>
      </c>
      <c r="O7">
        <v>1966.8706090000001</v>
      </c>
    </row>
    <row r="8" spans="1:15" x14ac:dyDescent="0.35">
      <c r="A8" t="s">
        <v>134</v>
      </c>
      <c r="B8" t="s">
        <v>38</v>
      </c>
      <c r="C8" t="s">
        <v>98</v>
      </c>
      <c r="D8" t="s">
        <v>176</v>
      </c>
      <c r="E8">
        <v>49.339279599999998</v>
      </c>
      <c r="F8">
        <v>50.928787399999997</v>
      </c>
      <c r="G8">
        <v>56.441404299999903</v>
      </c>
      <c r="H8">
        <v>65.595479499999996</v>
      </c>
      <c r="I8">
        <v>71.993661900000006</v>
      </c>
      <c r="J8">
        <v>78.433919299999999</v>
      </c>
      <c r="K8">
        <v>85.052158599999999</v>
      </c>
      <c r="L8">
        <v>92.130427900000001</v>
      </c>
      <c r="M8">
        <v>99.435469299999895</v>
      </c>
      <c r="N8">
        <v>106.69217219999901</v>
      </c>
      <c r="O8">
        <v>113.80594069999999</v>
      </c>
    </row>
    <row r="9" spans="1:15" x14ac:dyDescent="0.35">
      <c r="A9" t="s">
        <v>134</v>
      </c>
      <c r="B9" t="s">
        <v>39</v>
      </c>
      <c r="C9" t="s">
        <v>100</v>
      </c>
      <c r="D9" t="s">
        <v>175</v>
      </c>
      <c r="E9">
        <v>10.568711</v>
      </c>
      <c r="F9">
        <v>12.9802734</v>
      </c>
      <c r="G9">
        <v>21.739793299999999</v>
      </c>
      <c r="H9">
        <v>28.9868878999999</v>
      </c>
      <c r="I9">
        <v>30.857569899999898</v>
      </c>
      <c r="J9">
        <v>32.761740289999999</v>
      </c>
      <c r="K9">
        <v>34.490741229999998</v>
      </c>
      <c r="L9">
        <v>36.031406670000003</v>
      </c>
      <c r="M9">
        <v>37.397390369999997</v>
      </c>
      <c r="N9">
        <v>38.57101909</v>
      </c>
      <c r="O9">
        <v>39.533690630000002</v>
      </c>
    </row>
    <row r="10" spans="1:15" x14ac:dyDescent="0.35">
      <c r="A10" t="s">
        <v>134</v>
      </c>
      <c r="B10" t="s">
        <v>40</v>
      </c>
      <c r="C10" t="s">
        <v>102</v>
      </c>
      <c r="D10" t="s">
        <v>174</v>
      </c>
      <c r="E10">
        <v>24.92373671</v>
      </c>
      <c r="F10">
        <v>39.460714409999902</v>
      </c>
      <c r="G10">
        <v>45.322309299999901</v>
      </c>
      <c r="H10">
        <v>50.141210200000003</v>
      </c>
      <c r="I10">
        <v>53.655582750999997</v>
      </c>
      <c r="J10">
        <v>57.344130514999897</v>
      </c>
      <c r="K10">
        <v>61.269442869999999</v>
      </c>
      <c r="L10">
        <v>64.989126972999998</v>
      </c>
      <c r="M10">
        <v>68.596584340999996</v>
      </c>
      <c r="N10">
        <v>71.983937240999893</v>
      </c>
      <c r="O10">
        <v>75.182344693999994</v>
      </c>
    </row>
    <row r="11" spans="1:15" x14ac:dyDescent="0.35">
      <c r="A11" t="s">
        <v>134</v>
      </c>
      <c r="B11" t="s">
        <v>41</v>
      </c>
      <c r="C11" t="s">
        <v>104</v>
      </c>
      <c r="D11" t="s">
        <v>173</v>
      </c>
      <c r="E11">
        <v>78.039342199999993</v>
      </c>
      <c r="F11">
        <v>110.438320699999</v>
      </c>
      <c r="G11">
        <v>112.4372777</v>
      </c>
      <c r="H11">
        <v>116.1870318</v>
      </c>
      <c r="I11">
        <v>126.31413573</v>
      </c>
      <c r="J11">
        <v>134.27893817</v>
      </c>
      <c r="K11">
        <v>142.03104757</v>
      </c>
      <c r="L11">
        <v>151.16126854999999</v>
      </c>
      <c r="M11">
        <v>163.292665529999</v>
      </c>
      <c r="N11">
        <v>177.66621154000001</v>
      </c>
      <c r="O11">
        <v>191.36187452999999</v>
      </c>
    </row>
    <row r="12" spans="1:15" x14ac:dyDescent="0.35">
      <c r="A12" t="s">
        <v>134</v>
      </c>
      <c r="B12" t="s">
        <v>43</v>
      </c>
      <c r="C12" t="s">
        <v>108</v>
      </c>
      <c r="D12" t="s">
        <v>172</v>
      </c>
      <c r="E12">
        <v>40.899974</v>
      </c>
      <c r="F12">
        <v>105.588784</v>
      </c>
      <c r="G12">
        <v>122.31334099999999</v>
      </c>
      <c r="H12">
        <v>153.97594439999901</v>
      </c>
      <c r="I12">
        <v>195.02467689999901</v>
      </c>
      <c r="J12">
        <v>233.509533099999</v>
      </c>
      <c r="K12">
        <v>278.56469980000003</v>
      </c>
      <c r="L12">
        <v>327.11669180000001</v>
      </c>
      <c r="M12">
        <v>394.47877399999999</v>
      </c>
      <c r="N12">
        <v>475.98703219999902</v>
      </c>
      <c r="O12">
        <v>550.71622539999896</v>
      </c>
    </row>
    <row r="13" spans="1:15" x14ac:dyDescent="0.35">
      <c r="A13" t="s">
        <v>134</v>
      </c>
      <c r="B13" t="s">
        <v>42</v>
      </c>
      <c r="C13" t="s">
        <v>106</v>
      </c>
      <c r="D13" t="s">
        <v>171</v>
      </c>
      <c r="E13">
        <v>303.06795499999902</v>
      </c>
      <c r="F13">
        <v>246.85256339</v>
      </c>
      <c r="G13">
        <v>241.462328399999</v>
      </c>
      <c r="H13">
        <v>240.671335999999</v>
      </c>
      <c r="I13">
        <v>254.74210595999901</v>
      </c>
      <c r="J13">
        <v>266.04028830999903</v>
      </c>
      <c r="K13">
        <v>278.67428476999999</v>
      </c>
      <c r="L13">
        <v>290.95620771</v>
      </c>
      <c r="M13">
        <v>302.65481470999998</v>
      </c>
      <c r="N13">
        <v>313.48303406000002</v>
      </c>
      <c r="O13">
        <v>323.73754109999999</v>
      </c>
    </row>
    <row r="14" spans="1:15" x14ac:dyDescent="0.35">
      <c r="A14" t="s">
        <v>134</v>
      </c>
      <c r="B14" t="s">
        <v>52</v>
      </c>
      <c r="C14" t="s">
        <v>126</v>
      </c>
      <c r="D14" t="s">
        <v>170</v>
      </c>
      <c r="E14">
        <v>65.532698409999895</v>
      </c>
      <c r="F14">
        <v>87.0422612899999</v>
      </c>
      <c r="G14">
        <v>94.921275799999904</v>
      </c>
      <c r="H14">
        <v>104.70294976999899</v>
      </c>
      <c r="I14">
        <v>109.40841843</v>
      </c>
      <c r="J14">
        <v>113.92380496</v>
      </c>
      <c r="K14">
        <v>117.28561549</v>
      </c>
      <c r="L14">
        <v>119.52760584000001</v>
      </c>
      <c r="M14">
        <v>120.865103879999</v>
      </c>
      <c r="N14">
        <v>121.44011391999901</v>
      </c>
      <c r="O14">
        <v>121.3030977</v>
      </c>
    </row>
    <row r="15" spans="1:15" x14ac:dyDescent="0.35">
      <c r="A15" t="s">
        <v>134</v>
      </c>
      <c r="B15" t="s">
        <v>53</v>
      </c>
      <c r="C15" t="s">
        <v>128</v>
      </c>
      <c r="D15" t="s">
        <v>169</v>
      </c>
      <c r="E15">
        <v>75.493306000000004</v>
      </c>
      <c r="F15">
        <v>130.89873399999999</v>
      </c>
      <c r="G15">
        <v>153.286395999999</v>
      </c>
      <c r="H15">
        <v>178.67534499999999</v>
      </c>
      <c r="I15">
        <v>188.06755299999901</v>
      </c>
      <c r="J15">
        <v>197.32986799999901</v>
      </c>
      <c r="K15">
        <v>205.72229300000001</v>
      </c>
      <c r="L15">
        <v>212.67059599999999</v>
      </c>
      <c r="M15">
        <v>218.34881999999999</v>
      </c>
      <c r="N15">
        <v>222.82803100000001</v>
      </c>
      <c r="O15">
        <v>226.23651000000001</v>
      </c>
    </row>
    <row r="16" spans="1:15" x14ac:dyDescent="0.35">
      <c r="A16" t="s">
        <v>134</v>
      </c>
      <c r="B16" t="s">
        <v>44</v>
      </c>
      <c r="C16" t="s">
        <v>110</v>
      </c>
      <c r="D16" t="s">
        <v>168</v>
      </c>
      <c r="E16">
        <v>493.40203299999899</v>
      </c>
      <c r="F16">
        <v>579.9919142</v>
      </c>
      <c r="G16">
        <v>654.40312100000006</v>
      </c>
      <c r="H16">
        <v>676.21019769999998</v>
      </c>
      <c r="I16">
        <v>698.36330269999996</v>
      </c>
      <c r="J16">
        <v>717.42931909999902</v>
      </c>
      <c r="K16">
        <v>734.31578709999997</v>
      </c>
      <c r="L16">
        <v>747.95041219999996</v>
      </c>
      <c r="M16">
        <v>758.40412140000001</v>
      </c>
      <c r="N16">
        <v>765.53303330000006</v>
      </c>
      <c r="O16">
        <v>768.92998690000002</v>
      </c>
    </row>
    <row r="17" spans="1:15" x14ac:dyDescent="0.35">
      <c r="A17" t="s">
        <v>134</v>
      </c>
      <c r="B17" t="s">
        <v>45</v>
      </c>
      <c r="C17" t="s">
        <v>112</v>
      </c>
      <c r="D17" t="s">
        <v>167</v>
      </c>
      <c r="E17">
        <v>534.09167500000001</v>
      </c>
      <c r="F17">
        <v>662.22642899999903</v>
      </c>
      <c r="G17">
        <v>706.10201099999995</v>
      </c>
      <c r="H17">
        <v>758.30941599999903</v>
      </c>
      <c r="I17">
        <v>805.94568899999899</v>
      </c>
      <c r="J17">
        <v>854.92317499999899</v>
      </c>
      <c r="K17">
        <v>902.92823399999895</v>
      </c>
      <c r="L17">
        <v>948.84018000000003</v>
      </c>
      <c r="M17">
        <v>992.47648099999901</v>
      </c>
      <c r="N17">
        <v>1033.4347560000001</v>
      </c>
      <c r="O17">
        <v>1070.5218219999999</v>
      </c>
    </row>
    <row r="18" spans="1:15" x14ac:dyDescent="0.35">
      <c r="A18" t="s">
        <v>134</v>
      </c>
      <c r="B18" t="s">
        <v>54</v>
      </c>
      <c r="C18" t="s">
        <v>130</v>
      </c>
      <c r="D18" t="s">
        <v>166</v>
      </c>
      <c r="E18">
        <v>8.6485202599999997</v>
      </c>
      <c r="F18">
        <v>11.4443119099999</v>
      </c>
      <c r="G18">
        <v>12.890147109999999</v>
      </c>
      <c r="H18">
        <v>13.905843789</v>
      </c>
      <c r="I18">
        <v>15.075782106</v>
      </c>
      <c r="J18">
        <v>16.335958706</v>
      </c>
      <c r="K18">
        <v>17.632470671</v>
      </c>
      <c r="L18">
        <v>18.8289756</v>
      </c>
      <c r="M18">
        <v>19.96895705</v>
      </c>
      <c r="N18">
        <v>21.04537268</v>
      </c>
      <c r="O18">
        <v>22.037346209999999</v>
      </c>
    </row>
    <row r="19" spans="1:15" x14ac:dyDescent="0.35">
      <c r="A19" t="s">
        <v>134</v>
      </c>
      <c r="B19" t="s">
        <v>46</v>
      </c>
      <c r="C19" t="s">
        <v>114</v>
      </c>
      <c r="D19" t="s">
        <v>165</v>
      </c>
      <c r="E19">
        <v>52.508785199999899</v>
      </c>
      <c r="F19">
        <v>89.331687799999997</v>
      </c>
      <c r="G19">
        <v>92.139292099999906</v>
      </c>
      <c r="H19">
        <v>118.0568621</v>
      </c>
      <c r="I19">
        <v>128.70213519999999</v>
      </c>
      <c r="J19">
        <v>132.03112599999901</v>
      </c>
      <c r="K19">
        <v>132.8450253</v>
      </c>
      <c r="L19">
        <v>133.77270609999999</v>
      </c>
      <c r="M19">
        <v>147.60280080000001</v>
      </c>
      <c r="N19">
        <v>173.71391180000001</v>
      </c>
      <c r="O19">
        <v>193.29867389999899</v>
      </c>
    </row>
    <row r="20" spans="1:15" x14ac:dyDescent="0.35">
      <c r="A20" t="s">
        <v>134</v>
      </c>
      <c r="B20" t="s">
        <v>47</v>
      </c>
      <c r="C20" t="s">
        <v>116</v>
      </c>
      <c r="D20" t="s">
        <v>164</v>
      </c>
      <c r="E20">
        <v>1314.1578529999899</v>
      </c>
      <c r="F20">
        <v>1596.367585</v>
      </c>
      <c r="G20">
        <v>1696.0214579999899</v>
      </c>
      <c r="H20">
        <v>1671.8298150000001</v>
      </c>
      <c r="I20">
        <v>1807.2376469999899</v>
      </c>
      <c r="J20">
        <v>1925.14806399999</v>
      </c>
      <c r="K20">
        <v>2036.2302399999901</v>
      </c>
      <c r="L20">
        <v>2149.80871999999</v>
      </c>
      <c r="M20">
        <v>2351.3449109999901</v>
      </c>
      <c r="N20">
        <v>2643.0365120000001</v>
      </c>
      <c r="O20">
        <v>2918.2038869999901</v>
      </c>
    </row>
    <row r="21" spans="1:15" x14ac:dyDescent="0.35">
      <c r="A21" t="s">
        <v>134</v>
      </c>
      <c r="B21" t="s">
        <v>48</v>
      </c>
      <c r="C21" t="s">
        <v>118</v>
      </c>
      <c r="D21" t="s">
        <v>163</v>
      </c>
      <c r="E21">
        <v>442.568828</v>
      </c>
      <c r="F21">
        <v>860.39503300000001</v>
      </c>
      <c r="G21">
        <v>1001.367652</v>
      </c>
      <c r="H21">
        <v>1128.6000120000001</v>
      </c>
      <c r="I21">
        <v>1198.74052599999</v>
      </c>
      <c r="J21">
        <v>1268.5206209999999</v>
      </c>
      <c r="K21">
        <v>1325.91778999999</v>
      </c>
      <c r="L21">
        <v>1370.480969</v>
      </c>
      <c r="M21">
        <v>1405.4246250000001</v>
      </c>
      <c r="N21">
        <v>1431.5228480000001</v>
      </c>
      <c r="O21">
        <v>1448.449167</v>
      </c>
    </row>
    <row r="22" spans="1:15" x14ac:dyDescent="0.35">
      <c r="A22" t="s">
        <v>134</v>
      </c>
      <c r="B22" t="s">
        <v>49</v>
      </c>
      <c r="C22" t="s">
        <v>120</v>
      </c>
      <c r="D22" t="s">
        <v>162</v>
      </c>
      <c r="E22">
        <v>428.98807579999999</v>
      </c>
      <c r="F22">
        <v>458.63126999999997</v>
      </c>
      <c r="G22">
        <v>496.36147469999901</v>
      </c>
      <c r="H22">
        <v>525.557266999999</v>
      </c>
      <c r="I22">
        <v>541.25503600000002</v>
      </c>
      <c r="J22">
        <v>553.992606999999</v>
      </c>
      <c r="K22">
        <v>567.30005899999901</v>
      </c>
      <c r="L22">
        <v>575.56776899999898</v>
      </c>
      <c r="M22">
        <v>582.656297</v>
      </c>
      <c r="N22">
        <v>587.74624100000005</v>
      </c>
      <c r="O22">
        <v>591.402231999999</v>
      </c>
    </row>
    <row r="23" spans="1:15" x14ac:dyDescent="0.35">
      <c r="A23" t="s">
        <v>134</v>
      </c>
      <c r="B23" t="s">
        <v>50</v>
      </c>
      <c r="C23" t="s">
        <v>123</v>
      </c>
      <c r="D23" t="s">
        <v>161</v>
      </c>
      <c r="E23">
        <v>6.6036673999999902</v>
      </c>
      <c r="F23">
        <v>9.0730139999999899</v>
      </c>
      <c r="G23">
        <v>10.507323999999899</v>
      </c>
      <c r="H23">
        <v>12.1413663999999</v>
      </c>
      <c r="I23">
        <v>13.33574434</v>
      </c>
      <c r="J23">
        <v>14.7416518</v>
      </c>
      <c r="K23">
        <v>16.054080633000002</v>
      </c>
      <c r="L23">
        <v>17.249955509999999</v>
      </c>
      <c r="M23">
        <v>18.350154570000001</v>
      </c>
      <c r="N23">
        <v>19.365888949999999</v>
      </c>
      <c r="O23">
        <v>20.327247179999901</v>
      </c>
    </row>
    <row r="24" spans="1:15" x14ac:dyDescent="0.35">
      <c r="A24" t="s">
        <v>134</v>
      </c>
      <c r="B24" t="s">
        <v>33</v>
      </c>
      <c r="C24" t="s">
        <v>92</v>
      </c>
      <c r="D24" t="s">
        <v>160</v>
      </c>
      <c r="E24">
        <v>73.645568900000001</v>
      </c>
      <c r="F24">
        <v>97.455437689999997</v>
      </c>
      <c r="G24">
        <v>123.19727589999999</v>
      </c>
      <c r="H24">
        <v>171.13724319999901</v>
      </c>
      <c r="I24">
        <v>182.81597880000001</v>
      </c>
      <c r="J24">
        <v>192.0367061</v>
      </c>
      <c r="K24">
        <v>201.47714640000001</v>
      </c>
      <c r="L24">
        <v>210.74377860000001</v>
      </c>
      <c r="M24">
        <v>227.16309079999999</v>
      </c>
      <c r="N24">
        <v>255.63821639999901</v>
      </c>
      <c r="O24">
        <v>281.5424764</v>
      </c>
    </row>
    <row r="25" spans="1:15" x14ac:dyDescent="0.35">
      <c r="A25" t="s">
        <v>134</v>
      </c>
      <c r="B25" t="s">
        <v>51</v>
      </c>
      <c r="C25" t="s">
        <v>125</v>
      </c>
      <c r="D25" t="s">
        <v>159</v>
      </c>
      <c r="E25">
        <v>57.717970800000003</v>
      </c>
      <c r="F25">
        <v>87.503849799999998</v>
      </c>
      <c r="G25">
        <v>74.847965700000003</v>
      </c>
      <c r="H25">
        <v>73.182680099999999</v>
      </c>
      <c r="I25">
        <v>77.957341799999895</v>
      </c>
      <c r="J25">
        <v>82.939834399999995</v>
      </c>
      <c r="K25">
        <v>88.087435099999993</v>
      </c>
      <c r="L25">
        <v>93.214836099999999</v>
      </c>
      <c r="M25">
        <v>98.471203200000005</v>
      </c>
      <c r="N25">
        <v>103.83684729999899</v>
      </c>
      <c r="O25">
        <v>109.12092939999999</v>
      </c>
    </row>
    <row r="26" spans="1:15" x14ac:dyDescent="0.35">
      <c r="A26" t="s">
        <v>134</v>
      </c>
      <c r="B26" t="s">
        <v>36</v>
      </c>
      <c r="C26" t="s">
        <v>95</v>
      </c>
      <c r="D26" t="s">
        <v>158</v>
      </c>
      <c r="E26">
        <v>8.1935091999999905</v>
      </c>
      <c r="F26">
        <v>11.281179699999999</v>
      </c>
      <c r="G26">
        <v>11.445518099999999</v>
      </c>
      <c r="H26">
        <v>11.9842375699999</v>
      </c>
      <c r="I26">
        <v>12.5181501</v>
      </c>
      <c r="J26">
        <v>12.841341720000001</v>
      </c>
      <c r="K26">
        <v>13.21843234</v>
      </c>
      <c r="L26">
        <v>13.41901038</v>
      </c>
      <c r="M26">
        <v>13.614806590000001</v>
      </c>
      <c r="N26">
        <v>13.788151789999899</v>
      </c>
      <c r="O26">
        <v>13.91861067</v>
      </c>
    </row>
    <row r="27" spans="1:15" x14ac:dyDescent="0.35">
      <c r="A27" t="s">
        <v>134</v>
      </c>
      <c r="B27" t="s">
        <v>55</v>
      </c>
      <c r="C27" t="s">
        <v>133</v>
      </c>
      <c r="D27" t="s">
        <v>157</v>
      </c>
      <c r="E27">
        <v>9.1393150138000007E-2</v>
      </c>
      <c r="F27">
        <v>0.131533853363999</v>
      </c>
      <c r="G27">
        <v>0.115404145104999</v>
      </c>
      <c r="H27">
        <v>0.13656724380299901</v>
      </c>
      <c r="I27">
        <v>0.14810227350999999</v>
      </c>
      <c r="J27">
        <v>0.15306842500699999</v>
      </c>
      <c r="K27">
        <v>0.16047101443299999</v>
      </c>
      <c r="L27">
        <v>0.16632208754</v>
      </c>
      <c r="M27">
        <v>0.17147842388500001</v>
      </c>
      <c r="N27">
        <v>0.17528718478700001</v>
      </c>
      <c r="O27">
        <v>0.178285817683</v>
      </c>
    </row>
    <row r="28" spans="1:15" x14ac:dyDescent="0.35">
      <c r="A28" t="s">
        <v>134</v>
      </c>
      <c r="B28" t="s">
        <v>37</v>
      </c>
      <c r="C28" t="s">
        <v>97</v>
      </c>
      <c r="D28" t="s">
        <v>156</v>
      </c>
      <c r="E28">
        <v>55.173813699999997</v>
      </c>
      <c r="F28">
        <v>104.89312049999999</v>
      </c>
      <c r="G28">
        <v>118.76390799999901</v>
      </c>
      <c r="H28">
        <v>139.49666099999999</v>
      </c>
      <c r="I28">
        <v>145.211291899999</v>
      </c>
      <c r="J28">
        <v>150.78649229999999</v>
      </c>
      <c r="K28">
        <v>156.03475399999999</v>
      </c>
      <c r="L28">
        <v>160.88678400000001</v>
      </c>
      <c r="M28">
        <v>165.36887100000001</v>
      </c>
      <c r="N28">
        <v>169.47160099999999</v>
      </c>
      <c r="O28">
        <v>173.119970999999</v>
      </c>
    </row>
    <row r="29" spans="1:15" x14ac:dyDescent="0.35">
      <c r="A29" t="s">
        <v>134</v>
      </c>
      <c r="B29" t="s">
        <v>153</v>
      </c>
      <c r="C29" t="s">
        <v>154</v>
      </c>
      <c r="D29" t="s">
        <v>155</v>
      </c>
      <c r="E29">
        <v>104.710723</v>
      </c>
      <c r="F29">
        <v>269.99536599999902</v>
      </c>
      <c r="G29">
        <v>305.719707999999</v>
      </c>
      <c r="H29">
        <v>373.88393500000001</v>
      </c>
      <c r="I29">
        <v>337.51697779999898</v>
      </c>
      <c r="J29">
        <v>399.07357579999899</v>
      </c>
      <c r="K29">
        <v>467.238418999999</v>
      </c>
      <c r="L29">
        <v>531.25104169999997</v>
      </c>
      <c r="M29">
        <v>590.23006899999996</v>
      </c>
      <c r="N29">
        <v>638.80998990000001</v>
      </c>
      <c r="O29">
        <v>671.844652</v>
      </c>
    </row>
    <row r="30" spans="1:15" x14ac:dyDescent="0.35">
      <c r="A30" t="s">
        <v>134</v>
      </c>
      <c r="B30" t="s">
        <v>38</v>
      </c>
      <c r="C30" t="s">
        <v>99</v>
      </c>
      <c r="D30" t="s">
        <v>152</v>
      </c>
      <c r="E30">
        <v>6.6141724999999898</v>
      </c>
      <c r="F30">
        <v>9.9805648999999992</v>
      </c>
      <c r="G30">
        <v>12.531032</v>
      </c>
      <c r="H30">
        <v>16.804241699999999</v>
      </c>
      <c r="I30">
        <v>18.246857299999999</v>
      </c>
      <c r="J30">
        <v>20.02607909</v>
      </c>
      <c r="K30">
        <v>21.894229549999999</v>
      </c>
      <c r="L30">
        <v>23.406953809999901</v>
      </c>
      <c r="M30">
        <v>24.737284809999998</v>
      </c>
      <c r="N30">
        <v>25.983203190000001</v>
      </c>
      <c r="O30">
        <v>27.09258166</v>
      </c>
    </row>
    <row r="31" spans="1:15" x14ac:dyDescent="0.35">
      <c r="A31" t="s">
        <v>134</v>
      </c>
      <c r="B31" t="s">
        <v>39</v>
      </c>
      <c r="C31" t="s">
        <v>101</v>
      </c>
      <c r="D31" t="s">
        <v>151</v>
      </c>
      <c r="E31">
        <v>15.8094166999999</v>
      </c>
      <c r="F31">
        <v>23.929147599999901</v>
      </c>
      <c r="G31">
        <v>20.8978252</v>
      </c>
      <c r="H31">
        <v>20.2356645999999</v>
      </c>
      <c r="I31">
        <v>21.177743799999998</v>
      </c>
      <c r="J31">
        <v>22.059212899999999</v>
      </c>
      <c r="K31">
        <v>22.918674299999999</v>
      </c>
      <c r="L31">
        <v>23.696940600000001</v>
      </c>
      <c r="M31">
        <v>24.414048300000001</v>
      </c>
      <c r="N31">
        <v>25.060694000000002</v>
      </c>
      <c r="O31">
        <v>25.627005400000002</v>
      </c>
    </row>
    <row r="32" spans="1:15" x14ac:dyDescent="0.35">
      <c r="A32" t="s">
        <v>134</v>
      </c>
      <c r="B32" t="s">
        <v>40</v>
      </c>
      <c r="C32" t="s">
        <v>103</v>
      </c>
      <c r="D32" t="s">
        <v>150</v>
      </c>
      <c r="E32">
        <v>4.7206367949999999</v>
      </c>
      <c r="F32">
        <v>7.8295710999999901</v>
      </c>
      <c r="G32">
        <v>9.5544497999999898</v>
      </c>
      <c r="H32">
        <v>11.902267800000001</v>
      </c>
      <c r="I32">
        <v>12.70359339</v>
      </c>
      <c r="J32">
        <v>13.420013429999999</v>
      </c>
      <c r="K32">
        <v>14.164566579999899</v>
      </c>
      <c r="L32">
        <v>14.788269669999901</v>
      </c>
      <c r="M32">
        <v>15.4390251799999</v>
      </c>
      <c r="N32">
        <v>16.114564659999999</v>
      </c>
      <c r="O32">
        <v>16.79508761</v>
      </c>
    </row>
    <row r="33" spans="1:15" x14ac:dyDescent="0.35">
      <c r="A33" t="s">
        <v>134</v>
      </c>
      <c r="B33" t="s">
        <v>41</v>
      </c>
      <c r="C33" t="s">
        <v>105</v>
      </c>
      <c r="D33" t="s">
        <v>149</v>
      </c>
      <c r="E33">
        <v>32.042633899999998</v>
      </c>
      <c r="F33">
        <v>52.985975099999997</v>
      </c>
      <c r="G33">
        <v>78.715798499999906</v>
      </c>
      <c r="H33">
        <v>97.3285111</v>
      </c>
      <c r="I33">
        <v>102.69383980000001</v>
      </c>
      <c r="J33">
        <v>105.43952040000001</v>
      </c>
      <c r="K33">
        <v>107.65719499999901</v>
      </c>
      <c r="L33">
        <v>109.4153207</v>
      </c>
      <c r="M33">
        <v>113.21977800000001</v>
      </c>
      <c r="N33">
        <v>119.67987509999899</v>
      </c>
      <c r="O33">
        <v>126.27251649999999</v>
      </c>
    </row>
    <row r="34" spans="1:15" x14ac:dyDescent="0.35">
      <c r="A34" t="s">
        <v>134</v>
      </c>
      <c r="B34" t="s">
        <v>43</v>
      </c>
      <c r="C34" t="s">
        <v>109</v>
      </c>
      <c r="D34" t="s">
        <v>148</v>
      </c>
      <c r="E34">
        <v>19.7787255</v>
      </c>
      <c r="F34">
        <v>72.003156899999993</v>
      </c>
      <c r="G34">
        <v>139.05725899999999</v>
      </c>
      <c r="H34">
        <v>191.881136999999</v>
      </c>
      <c r="I34">
        <v>209.74883369999901</v>
      </c>
      <c r="J34">
        <v>224.731032</v>
      </c>
      <c r="K34">
        <v>237.74723859999901</v>
      </c>
      <c r="L34">
        <v>251.42036630000001</v>
      </c>
      <c r="M34">
        <v>273.28667849999903</v>
      </c>
      <c r="N34">
        <v>305.32760339999902</v>
      </c>
      <c r="O34">
        <v>337.70135699999997</v>
      </c>
    </row>
    <row r="35" spans="1:15" x14ac:dyDescent="0.35">
      <c r="A35" t="s">
        <v>134</v>
      </c>
      <c r="B35" t="s">
        <v>42</v>
      </c>
      <c r="C35" t="s">
        <v>107</v>
      </c>
      <c r="D35" t="s">
        <v>147</v>
      </c>
      <c r="E35">
        <v>39.536556599999997</v>
      </c>
      <c r="F35">
        <v>49.475471200000001</v>
      </c>
      <c r="G35">
        <v>50.314720600000001</v>
      </c>
      <c r="H35">
        <v>64.001850500000003</v>
      </c>
      <c r="I35">
        <v>67.824555599999897</v>
      </c>
      <c r="J35">
        <v>70.379654699999904</v>
      </c>
      <c r="K35">
        <v>73.487882499999998</v>
      </c>
      <c r="L35">
        <v>76.202074799999906</v>
      </c>
      <c r="M35">
        <v>78.598878399999904</v>
      </c>
      <c r="N35">
        <v>80.632092499999999</v>
      </c>
      <c r="O35">
        <v>82.370588400000003</v>
      </c>
    </row>
    <row r="36" spans="1:15" x14ac:dyDescent="0.35">
      <c r="A36" t="s">
        <v>134</v>
      </c>
      <c r="B36" t="s">
        <v>52</v>
      </c>
      <c r="C36" t="s">
        <v>127</v>
      </c>
      <c r="D36" t="s">
        <v>146</v>
      </c>
      <c r="E36">
        <v>4.2716260019999996</v>
      </c>
      <c r="F36">
        <v>11.037201706999999</v>
      </c>
      <c r="G36">
        <v>13.893017169999901</v>
      </c>
      <c r="H36">
        <v>14.4995361136</v>
      </c>
      <c r="I36">
        <v>15.1114110944999</v>
      </c>
      <c r="J36">
        <v>15.4774338369999</v>
      </c>
      <c r="K36">
        <v>15.889553656999899</v>
      </c>
      <c r="L36">
        <v>16.185103369</v>
      </c>
      <c r="M36">
        <v>16.474231296999999</v>
      </c>
      <c r="N36">
        <v>16.722499083999999</v>
      </c>
      <c r="O36">
        <v>16.934088521</v>
      </c>
    </row>
    <row r="37" spans="1:15" x14ac:dyDescent="0.35">
      <c r="A37" t="s">
        <v>134</v>
      </c>
      <c r="B37" t="s">
        <v>53</v>
      </c>
      <c r="C37" t="s">
        <v>129</v>
      </c>
      <c r="D37" t="s">
        <v>145</v>
      </c>
      <c r="E37">
        <v>3.6328468999999899</v>
      </c>
      <c r="F37">
        <v>11.843741</v>
      </c>
      <c r="G37">
        <v>16.584357599999901</v>
      </c>
      <c r="H37">
        <v>19.005308299999999</v>
      </c>
      <c r="I37">
        <v>20.345684977999898</v>
      </c>
      <c r="J37">
        <v>21.694246892999999</v>
      </c>
      <c r="K37">
        <v>22.966109848999899</v>
      </c>
      <c r="L37">
        <v>24.093541328999901</v>
      </c>
      <c r="M37">
        <v>25.287104617000001</v>
      </c>
      <c r="N37">
        <v>26.467776935</v>
      </c>
      <c r="O37">
        <v>27.493649037000001</v>
      </c>
    </row>
    <row r="38" spans="1:15" x14ac:dyDescent="0.35">
      <c r="A38" t="s">
        <v>134</v>
      </c>
      <c r="B38" t="s">
        <v>44</v>
      </c>
      <c r="C38" t="s">
        <v>111</v>
      </c>
      <c r="D38" t="s">
        <v>144</v>
      </c>
      <c r="E38">
        <v>19.946048600000001</v>
      </c>
      <c r="F38">
        <v>44.629516700000003</v>
      </c>
      <c r="G38">
        <v>46.851888599999903</v>
      </c>
      <c r="H38">
        <v>58.991504399999997</v>
      </c>
      <c r="I38">
        <v>62.222249799999901</v>
      </c>
      <c r="J38">
        <v>65.452428799999893</v>
      </c>
      <c r="K38">
        <v>68.536983800000002</v>
      </c>
      <c r="L38">
        <v>71.002152800000005</v>
      </c>
      <c r="M38">
        <v>73.392496699999896</v>
      </c>
      <c r="N38">
        <v>75.645148799999902</v>
      </c>
      <c r="O38">
        <v>77.875815000000003</v>
      </c>
    </row>
    <row r="39" spans="1:15" x14ac:dyDescent="0.35">
      <c r="A39" t="s">
        <v>134</v>
      </c>
      <c r="B39" t="s">
        <v>45</v>
      </c>
      <c r="C39" t="s">
        <v>113</v>
      </c>
      <c r="D39" t="s">
        <v>143</v>
      </c>
      <c r="E39">
        <v>46.2510815999999</v>
      </c>
      <c r="F39">
        <v>47.157411099999898</v>
      </c>
      <c r="G39">
        <v>53.1404412999999</v>
      </c>
      <c r="H39">
        <v>70.059861100000006</v>
      </c>
      <c r="I39">
        <v>72.304159799999994</v>
      </c>
      <c r="J39">
        <v>74.369549500000005</v>
      </c>
      <c r="K39">
        <v>75.786812100000006</v>
      </c>
      <c r="L39">
        <v>76.979439099999993</v>
      </c>
      <c r="M39">
        <v>77.676148499999996</v>
      </c>
      <c r="N39">
        <v>77.950274499999907</v>
      </c>
      <c r="O39">
        <v>77.725138899999905</v>
      </c>
    </row>
    <row r="40" spans="1:15" x14ac:dyDescent="0.35">
      <c r="A40" t="s">
        <v>134</v>
      </c>
      <c r="B40" t="s">
        <v>54</v>
      </c>
      <c r="C40" t="s">
        <v>131</v>
      </c>
      <c r="D40" t="s">
        <v>142</v>
      </c>
      <c r="E40">
        <v>0.84022280999999899</v>
      </c>
      <c r="F40">
        <v>0.98191008999999996</v>
      </c>
      <c r="G40">
        <v>1.1881885000000001</v>
      </c>
      <c r="H40">
        <v>1.8344443899</v>
      </c>
      <c r="I40">
        <v>1.9102629664999999</v>
      </c>
      <c r="J40">
        <v>1.9751794274999901</v>
      </c>
      <c r="K40">
        <v>2.0450025512000001</v>
      </c>
      <c r="L40">
        <v>2.1165138553</v>
      </c>
      <c r="M40">
        <v>2.1884070014999999</v>
      </c>
      <c r="N40">
        <v>2.2558711506999898</v>
      </c>
      <c r="O40">
        <v>2.3227741703999998</v>
      </c>
    </row>
    <row r="41" spans="1:15" x14ac:dyDescent="0.35">
      <c r="A41" t="s">
        <v>134</v>
      </c>
      <c r="B41" t="s">
        <v>46</v>
      </c>
      <c r="C41" t="s">
        <v>115</v>
      </c>
      <c r="D41" t="s">
        <v>141</v>
      </c>
      <c r="E41">
        <v>52.707821000000003</v>
      </c>
      <c r="F41">
        <v>121.07324</v>
      </c>
      <c r="G41">
        <v>152.38581599999901</v>
      </c>
      <c r="H41">
        <v>202.48997299999999</v>
      </c>
      <c r="I41">
        <v>223.69369599999899</v>
      </c>
      <c r="J41">
        <v>245.58965899999899</v>
      </c>
      <c r="K41">
        <v>267.03544299999902</v>
      </c>
      <c r="L41">
        <v>289.45723099999998</v>
      </c>
      <c r="M41">
        <v>308.77299099999902</v>
      </c>
      <c r="N41">
        <v>324.61212799999998</v>
      </c>
      <c r="O41">
        <v>341.82208500000002</v>
      </c>
    </row>
    <row r="42" spans="1:15" x14ac:dyDescent="0.35">
      <c r="A42" t="s">
        <v>134</v>
      </c>
      <c r="B42" t="s">
        <v>47</v>
      </c>
      <c r="C42" t="s">
        <v>117</v>
      </c>
      <c r="D42" t="s">
        <v>140</v>
      </c>
      <c r="E42">
        <v>32.4671094999999</v>
      </c>
      <c r="F42">
        <v>56.586970999999998</v>
      </c>
      <c r="G42">
        <v>288.28395599999999</v>
      </c>
      <c r="H42">
        <v>476.71254599999997</v>
      </c>
      <c r="I42">
        <v>520.27069399999903</v>
      </c>
      <c r="J42">
        <v>565.47762699999998</v>
      </c>
      <c r="K42">
        <v>613.45799</v>
      </c>
      <c r="L42">
        <v>663.38718200000005</v>
      </c>
      <c r="M42">
        <v>717.42888900000003</v>
      </c>
      <c r="N42">
        <v>778.03706499999896</v>
      </c>
      <c r="O42">
        <v>834.07831599999895</v>
      </c>
    </row>
    <row r="43" spans="1:15" x14ac:dyDescent="0.35">
      <c r="A43" t="s">
        <v>134</v>
      </c>
      <c r="B43" t="s">
        <v>48</v>
      </c>
      <c r="C43" t="s">
        <v>119</v>
      </c>
      <c r="D43" t="s">
        <v>139</v>
      </c>
      <c r="E43">
        <v>24.801362000000001</v>
      </c>
      <c r="F43">
        <v>54.053050200000001</v>
      </c>
      <c r="G43">
        <v>64.722379599999996</v>
      </c>
      <c r="H43">
        <v>73.983710699999904</v>
      </c>
      <c r="I43">
        <v>77.253828999999996</v>
      </c>
      <c r="J43">
        <v>80.595438400000006</v>
      </c>
      <c r="K43">
        <v>84.035694299999903</v>
      </c>
      <c r="L43">
        <v>87.291414099999997</v>
      </c>
      <c r="M43">
        <v>90.395822999999993</v>
      </c>
      <c r="N43">
        <v>93.302865999999995</v>
      </c>
      <c r="O43">
        <v>95.967652999999999</v>
      </c>
    </row>
    <row r="44" spans="1:15" x14ac:dyDescent="0.35">
      <c r="A44" t="s">
        <v>134</v>
      </c>
      <c r="B44" t="s">
        <v>49</v>
      </c>
      <c r="C44" t="s">
        <v>121</v>
      </c>
      <c r="D44" t="s">
        <v>138</v>
      </c>
      <c r="E44">
        <v>119.637221199999</v>
      </c>
      <c r="F44">
        <v>147.85390949999999</v>
      </c>
      <c r="G44">
        <v>178.688336999999</v>
      </c>
      <c r="H44">
        <v>214.70740369999999</v>
      </c>
      <c r="I44">
        <v>231.87204819999999</v>
      </c>
      <c r="J44">
        <v>246.11524249999999</v>
      </c>
      <c r="K44">
        <v>260.80486769999999</v>
      </c>
      <c r="L44">
        <v>271.2923558</v>
      </c>
      <c r="M44">
        <v>280.24979530000002</v>
      </c>
      <c r="N44">
        <v>287.66405959999997</v>
      </c>
      <c r="O44">
        <v>293.78853040000001</v>
      </c>
    </row>
    <row r="45" spans="1:15" x14ac:dyDescent="0.35">
      <c r="A45" t="s">
        <v>134</v>
      </c>
      <c r="B45" t="s">
        <v>137</v>
      </c>
      <c r="C45" t="s">
        <v>137</v>
      </c>
      <c r="D45" t="s">
        <v>41</v>
      </c>
      <c r="E45">
        <v>1.11637E-2</v>
      </c>
      <c r="F45">
        <v>4.0908854000000003</v>
      </c>
      <c r="G45">
        <v>17.9502208</v>
      </c>
      <c r="H45">
        <v>20.271915799999899</v>
      </c>
      <c r="I45">
        <v>25.9181392645899</v>
      </c>
      <c r="J45">
        <v>25.873094295799898</v>
      </c>
      <c r="K45">
        <v>24.823027920099999</v>
      </c>
      <c r="L45">
        <v>25.6062034949999</v>
      </c>
      <c r="M45">
        <v>34.011178962000002</v>
      </c>
      <c r="N45">
        <v>49.748016298000003</v>
      </c>
      <c r="O45">
        <v>65.111135529999899</v>
      </c>
    </row>
    <row r="46" spans="1:15" x14ac:dyDescent="0.35">
      <c r="A46" t="s">
        <v>134</v>
      </c>
      <c r="B46" t="s">
        <v>137</v>
      </c>
      <c r="C46" t="s">
        <v>137</v>
      </c>
      <c r="D46" t="s">
        <v>43</v>
      </c>
      <c r="E46">
        <v>7.5385799999999996E-3</v>
      </c>
      <c r="F46">
        <v>2.7517553000000001</v>
      </c>
      <c r="G46">
        <v>15.345470299999899</v>
      </c>
      <c r="H46">
        <v>24.295092</v>
      </c>
      <c r="I46">
        <v>64.118970000000004</v>
      </c>
      <c r="J46">
        <v>97.958707000000004</v>
      </c>
      <c r="K46">
        <v>137.431163</v>
      </c>
      <c r="L46">
        <v>182.20859199999899</v>
      </c>
      <c r="M46">
        <v>255.88863499999999</v>
      </c>
      <c r="N46">
        <v>355.67527080000002</v>
      </c>
      <c r="O46">
        <v>450.77773100000002</v>
      </c>
    </row>
    <row r="47" spans="1:15" x14ac:dyDescent="0.35">
      <c r="A47" t="s">
        <v>134</v>
      </c>
      <c r="B47" t="s">
        <v>137</v>
      </c>
      <c r="C47" t="s">
        <v>137</v>
      </c>
      <c r="D47" t="s">
        <v>46</v>
      </c>
      <c r="E47">
        <v>7.6881600000000003E-3</v>
      </c>
      <c r="F47">
        <v>5.0641243999999999</v>
      </c>
      <c r="G47">
        <v>38.6359724</v>
      </c>
      <c r="H47">
        <v>80.932049899999996</v>
      </c>
      <c r="I47">
        <v>97.221910500000007</v>
      </c>
      <c r="J47">
        <v>102.2633144</v>
      </c>
      <c r="K47">
        <v>104.342487399999</v>
      </c>
      <c r="L47">
        <v>107.7934453</v>
      </c>
      <c r="M47">
        <v>128.54963599999999</v>
      </c>
      <c r="N47">
        <v>165.51013499999999</v>
      </c>
      <c r="O47">
        <v>195.77939000000001</v>
      </c>
    </row>
    <row r="48" spans="1:15" x14ac:dyDescent="0.35">
      <c r="A48" t="s">
        <v>134</v>
      </c>
      <c r="B48" t="s">
        <v>136</v>
      </c>
      <c r="C48" t="s">
        <v>136</v>
      </c>
      <c r="D48" t="s">
        <v>33</v>
      </c>
      <c r="E48">
        <v>7.0188200000000006E-2</v>
      </c>
      <c r="F48">
        <v>43.912554319999998</v>
      </c>
      <c r="G48">
        <v>128.78512569999901</v>
      </c>
      <c r="H48">
        <v>177.85130580000001</v>
      </c>
      <c r="I48">
        <v>226.4763744</v>
      </c>
      <c r="J48">
        <v>230.66823679999899</v>
      </c>
      <c r="K48">
        <v>223.39867770000001</v>
      </c>
      <c r="L48">
        <v>216.173610999999</v>
      </c>
      <c r="M48">
        <v>250.05450399999901</v>
      </c>
      <c r="N48">
        <v>356.60354499999897</v>
      </c>
      <c r="O48">
        <v>449.95119499999902</v>
      </c>
    </row>
    <row r="49" spans="1:15" x14ac:dyDescent="0.35">
      <c r="A49" t="s">
        <v>134</v>
      </c>
      <c r="B49" t="s">
        <v>135</v>
      </c>
      <c r="C49" t="s">
        <v>135</v>
      </c>
      <c r="D49" t="s">
        <v>47</v>
      </c>
      <c r="E49">
        <v>173.88499999999999</v>
      </c>
      <c r="F49">
        <v>191.27692809999999</v>
      </c>
      <c r="G49">
        <v>317.92440299999902</v>
      </c>
      <c r="H49">
        <v>414.21150139999901</v>
      </c>
      <c r="I49">
        <v>477.86289699999998</v>
      </c>
      <c r="J49">
        <v>520.23836299999903</v>
      </c>
      <c r="K49">
        <v>563.60281599999996</v>
      </c>
      <c r="L49">
        <v>621.03625999999997</v>
      </c>
      <c r="M49">
        <v>781.30566999999905</v>
      </c>
      <c r="N49">
        <v>1050.1143783799901</v>
      </c>
      <c r="O49">
        <v>1308.8009017299901</v>
      </c>
    </row>
  </sheetData>
  <sortState xmlns:xlrd2="http://schemas.microsoft.com/office/spreadsheetml/2017/richdata2" ref="A1:O49">
    <sortCondition ref="C1:C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9374-1621-4C04-8842-47590828CD2C}">
  <dimension ref="A1:D10"/>
  <sheetViews>
    <sheetView tabSelected="1" workbookViewId="0">
      <selection activeCell="C9" sqref="C9"/>
    </sheetView>
  </sheetViews>
  <sheetFormatPr defaultRowHeight="14.5" x14ac:dyDescent="0.35"/>
  <cols>
    <col min="1" max="2" width="15.1796875" customWidth="1"/>
    <col min="3" max="3" width="27.6328125" style="5" customWidth="1"/>
  </cols>
  <sheetData>
    <row r="1" spans="1:4" x14ac:dyDescent="0.35">
      <c r="A1" t="s">
        <v>206</v>
      </c>
      <c r="B1" t="s">
        <v>268</v>
      </c>
      <c r="C1" s="5" t="s">
        <v>207</v>
      </c>
      <c r="D1" t="s">
        <v>212</v>
      </c>
    </row>
    <row r="2" spans="1:4" x14ac:dyDescent="0.35">
      <c r="A2" t="s">
        <v>208</v>
      </c>
      <c r="B2" t="s">
        <v>268</v>
      </c>
      <c r="C2" s="5" t="s">
        <v>209</v>
      </c>
      <c r="D2" t="s">
        <v>212</v>
      </c>
    </row>
    <row r="3" spans="1:4" x14ac:dyDescent="0.35">
      <c r="A3" t="s">
        <v>210</v>
      </c>
      <c r="B3" t="s">
        <v>268</v>
      </c>
      <c r="C3" s="5">
        <v>0</v>
      </c>
      <c r="D3" t="s">
        <v>213</v>
      </c>
    </row>
    <row r="4" spans="1:4" x14ac:dyDescent="0.35">
      <c r="A4" t="s">
        <v>211</v>
      </c>
      <c r="B4" t="s">
        <v>268</v>
      </c>
      <c r="C4" s="5" t="s">
        <v>218</v>
      </c>
      <c r="D4" t="s">
        <v>217</v>
      </c>
    </row>
    <row r="5" spans="1:4" x14ac:dyDescent="0.35">
      <c r="A5" t="s">
        <v>215</v>
      </c>
      <c r="B5" t="s">
        <v>268</v>
      </c>
      <c r="C5" s="5" t="s">
        <v>216</v>
      </c>
      <c r="D5" t="s">
        <v>219</v>
      </c>
    </row>
    <row r="6" spans="1:4" x14ac:dyDescent="0.35">
      <c r="A6" t="s">
        <v>241</v>
      </c>
      <c r="B6" t="s">
        <v>268</v>
      </c>
      <c r="C6" s="5" t="s">
        <v>242</v>
      </c>
      <c r="D6" t="s">
        <v>213</v>
      </c>
    </row>
    <row r="7" spans="1:4" s="6" customFormat="1" x14ac:dyDescent="0.35">
      <c r="A7" s="6" t="s">
        <v>263</v>
      </c>
      <c r="B7" s="6" t="s">
        <v>268</v>
      </c>
      <c r="C7" s="7" t="s">
        <v>264</v>
      </c>
      <c r="D7" s="6" t="s">
        <v>265</v>
      </c>
    </row>
    <row r="9" spans="1:4" s="6" customFormat="1" x14ac:dyDescent="0.35">
      <c r="A9" s="6" t="s">
        <v>266</v>
      </c>
      <c r="B9" s="6" t="s">
        <v>269</v>
      </c>
      <c r="C9" s="7"/>
    </row>
    <row r="10" spans="1:4" s="6" customFormat="1" x14ac:dyDescent="0.35">
      <c r="A10" s="6" t="s">
        <v>267</v>
      </c>
      <c r="B10" s="6" t="s">
        <v>269</v>
      </c>
      <c r="C10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beef-poultry</vt:lpstr>
      <vt:lpstr>trade_logitcoeff</vt:lpstr>
      <vt:lpstr>trade_linear</vt:lpstr>
      <vt:lpstr>trade_linear_valfix</vt:lpstr>
      <vt:lpstr>trade_linear_data</vt:lpstr>
      <vt:lpstr>trade_scen_description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Rodes</dc:creator>
  <cp:lastModifiedBy>Claudia Rodes</cp:lastModifiedBy>
  <dcterms:created xsi:type="dcterms:W3CDTF">2023-06-19T14:36:53Z</dcterms:created>
  <dcterms:modified xsi:type="dcterms:W3CDTF">2023-06-22T11:56:37Z</dcterms:modified>
</cp:coreProperties>
</file>